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Paired_53" sheetId="2" state="visible" r:id="rId4"/>
    <sheet name="All_post_65" sheetId="3" state="visible" r:id="rId5"/>
    <sheet name="All_pre_90" sheetId="4" state="visible" r:id="rId6"/>
    <sheet name="Familiarity_W" sheetId="5" state="visible" r:id="rId7"/>
    <sheet name="Importance_W" sheetId="6" state="visible" r:id="rId8"/>
    <sheet name="Memorable_chi2" sheetId="7" state="visible" r:id="rId9"/>
    <sheet name="Post_only" sheetId="8" state="visible" r:id="rId10"/>
    <sheet name="Fibre_baseline" sheetId="9" state="visible" r:id="rId11"/>
    <sheet name="Words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<sst xmlns="http://schemas.openxmlformats.org/spreadsheetml/2006/main" count="1611" uniqueCount="315">
  <si>
    <t xml:space="preserve">Symbiosis Practice Insight – audience evaluation</t>
  </si>
  <si>
    <t xml:space="preserve">ARTIS Planetarium, 18 May 2026 (iteration 5)</t>
  </si>
  <si>
    <t xml:space="preserve">File contents</t>
  </si>
  <si>
    <t xml:space="preserve">Paired_53</t>
  </si>
  <si>
    <t xml:space="preserve">All 53 paired respondents (pre+post), with raw Dutch labels and numeric Likert scores 1–5.</t>
  </si>
  <si>
    <t xml:space="preserve">All_post_65</t>
  </si>
  <si>
    <t xml:space="preserve">Full post-survey sample (N = 65), used for post-only descriptives that the manuscript reports on the full post sample.</t>
  </si>
  <si>
    <t xml:space="preserve">All_pre_90</t>
  </si>
  <si>
    <t xml:space="preserve">Full pre-survey sample with a valid code/IP (N = 90), used for the fibre baseline reported in §3.5.</t>
  </si>
  <si>
    <t xml:space="preserve">Familiarity_W</t>
  </si>
  <si>
    <t xml:space="preserve">Paired Wilcoxon signed-rank analysis for familiarity. Difference, sign, mid-rank, W+, W–, W = min(W+,W–), and normal-approximation p-value all computed inline so they can be checked cell by cell.</t>
  </si>
  <si>
    <t xml:space="preserve">Importance_W</t>
  </si>
  <si>
    <t xml:space="preserve">Same for agreement that microbial diversity matters.</t>
  </si>
  <si>
    <t xml:space="preserve">Memorable_chi2</t>
  </si>
  <si>
    <t xml:space="preserve">Chi-square goodness-of-fit against a uniform distribution for the most-memorable-act item.</t>
  </si>
  <si>
    <t xml:space="preserve">Post_only</t>
  </si>
  <si>
    <t xml:space="preserve">Descriptives for Requiem emotional impact, Feed Your Microbes intention, and fibre-health insight, computed on the full post-survey sample.</t>
  </si>
  <si>
    <t xml:space="preserve">Fibre_baseline</t>
  </si>
  <si>
    <t xml:space="preserve">Distribution of the four-category fibre intake item from the pre-survey, with the proportion below the Dutch Health Council recommendation.</t>
  </si>
  <si>
    <t xml:space="preserve">Words</t>
  </si>
  <si>
    <t xml:space="preserve">Frequency table of the one-word takeaway responses.</t>
  </si>
  <si>
    <t xml:space="preserve">Likert codings</t>
  </si>
  <si>
    <t xml:space="preserve">Familiarity (Q2): 1 helemaal niet · 2 beetje · 3 redelijk · 4 goed · 5 zeer vertrouwd</t>
  </si>
  <si>
    <t xml:space="preserve">Agreement / insight (Q3, Q7): 1 helemaal mee oneens · 2 mee oneens · 3 neutraal · 4 mee eens · 5 helemaal mee eens</t>
  </si>
  <si>
    <t xml:space="preserve">Requiem emotional impact (Q4 post): 1 helemaal niet · 2 een beetje · 3 matig · 4 sterk · 5 zeer sterk</t>
  </si>
  <si>
    <t xml:space="preserve">FYM intention (Q6 post): 1 zeer onwaarschijnlijk · 2 onwaarschijnlijk · 3 misschien · 4 waarschijnlijk · 5 zeer waarschijnlijk</t>
  </si>
  <si>
    <t xml:space="preserve">Fibre intake (Q4 pre): 1 &lt;5 g (0–1 portion) · 2 6–12 g (2–3) · 3 12–20 g (4–5) · 4 ≥20 g (≥6 portions)</t>
  </si>
  <si>
    <t xml:space="preserve">pair_id</t>
  </si>
  <si>
    <t xml:space="preserve">fam_pre_raw</t>
  </si>
  <si>
    <t xml:space="preserve">fam_pre</t>
  </si>
  <si>
    <t xml:space="preserve">fam_post_raw</t>
  </si>
  <si>
    <t xml:space="preserve">fam_post</t>
  </si>
  <si>
    <t xml:space="preserve">imp_pre_raw</t>
  </si>
  <si>
    <t xml:space="preserve">imp_pre</t>
  </si>
  <si>
    <t xml:space="preserve">imp_post_raw</t>
  </si>
  <si>
    <t xml:space="preserve">imp_post</t>
  </si>
  <si>
    <t xml:space="preserve">fib_pre_raw</t>
  </si>
  <si>
    <t xml:space="preserve">fib_pre</t>
  </si>
  <si>
    <t xml:space="preserve">emo_post_raw</t>
  </si>
  <si>
    <t xml:space="preserve">emo_post</t>
  </si>
  <si>
    <t xml:space="preserve">memorable_act</t>
  </si>
  <si>
    <t xml:space="preserve">intent_raw</t>
  </si>
  <si>
    <t xml:space="preserve">intent</t>
  </si>
  <si>
    <t xml:space="preserve">insight_raw</t>
  </si>
  <si>
    <t xml:space="preserve">insight</t>
  </si>
  <si>
    <t xml:space="preserve">word_takeaway</t>
  </si>
  <si>
    <t xml:space="preserve">P01</t>
  </si>
  <si>
    <t xml:space="preserve">redelijk vertrouwd</t>
  </si>
  <si>
    <t xml:space="preserve">helemaal mee eens</t>
  </si>
  <si>
    <t xml:space="preserve">4 tot 5 porties (ongeveer 12 tot 20 gram)</t>
  </si>
  <si>
    <t xml:space="preserve">een beetje</t>
  </si>
  <si>
    <t xml:space="preserve">rewilding en feed your microbes</t>
  </si>
  <si>
    <t xml:space="preserve">misschien</t>
  </si>
  <si>
    <t xml:space="preserve">mee eens</t>
  </si>
  <si>
    <t xml:space="preserve">Onverminderde nieuwsgierigheid</t>
  </si>
  <si>
    <t xml:space="preserve">P02</t>
  </si>
  <si>
    <t xml:space="preserve">goed vertrouwd</t>
  </si>
  <si>
    <t xml:space="preserve">6 porties of meer (20 gram of meer)</t>
  </si>
  <si>
    <t xml:space="preserve">helemaal niet</t>
  </si>
  <si>
    <t xml:space="preserve">neutral</t>
  </si>
  <si>
    <t xml:space="preserve">Ons microbioom lijkt ideaal gesproken op ons sterrenstelsel!</t>
  </si>
  <si>
    <t xml:space="preserve">P03</t>
  </si>
  <si>
    <t xml:space="preserve">matig</t>
  </si>
  <si>
    <t xml:space="preserve">de mens als holobiont</t>
  </si>
  <si>
    <t xml:space="preserve">waarschijnlijk</t>
  </si>
  <si>
    <t xml:space="preserve">Holobiont</t>
  </si>
  <si>
    <t xml:space="preserve">P04</t>
  </si>
  <si>
    <t xml:space="preserve">beetje vertrouwd</t>
  </si>
  <si>
    <t xml:space="preserve">Indrukwekkend</t>
  </si>
  <si>
    <t xml:space="preserve">P05</t>
  </si>
  <si>
    <t xml:space="preserve">zeer waarschijnlijk</t>
  </si>
  <si>
    <t xml:space="preserve">Vezels</t>
  </si>
  <si>
    <t xml:space="preserve">P06</t>
  </si>
  <si>
    <t xml:space="preserve">symbiose</t>
  </si>
  <si>
    <t xml:space="preserve">Enorme importantie van microben in onze darmen.</t>
  </si>
  <si>
    <t xml:space="preserve">P07</t>
  </si>
  <si>
    <t xml:space="preserve">2 tot 3 porties (ongeveer 6 tot 12 gram)</t>
  </si>
  <si>
    <t xml:space="preserve">sterk</t>
  </si>
  <si>
    <t xml:space="preserve">onwwaarschijnlijk</t>
  </si>
  <si>
    <t xml:space="preserve">Vezelrijk</t>
  </si>
  <si>
    <t xml:space="preserve">P08</t>
  </si>
  <si>
    <t xml:space="preserve">Prima, ga zo door !</t>
  </si>
  <si>
    <t xml:space="preserve">P09</t>
  </si>
  <si>
    <t xml:space="preserve">het verbroken pact en requiem voor een microbe</t>
  </si>
  <si>
    <t xml:space="preserve">Ik doe graag mee aan het onderzoek "</t>
  </si>
  <si>
    <t xml:space="preserve">P10</t>
  </si>
  <si>
    <t xml:space="preserve">helemaal mee oneens</t>
  </si>
  <si>
    <t xml:space="preserve">Dat ons hedendaags dieet destructief is voor gezonde darmmicroben</t>
  </si>
  <si>
    <t xml:space="preserve">P11</t>
  </si>
  <si>
    <t xml:space="preserve">Microben zijn belangrijk voor je gezondheid </t>
  </si>
  <si>
    <t xml:space="preserve">P12</t>
  </si>
  <si>
    <t xml:space="preserve">Nieuwsgierigheid welke bacteri��n ik heb en welke ik mis. </t>
  </si>
  <si>
    <t xml:space="preserve">P13</t>
  </si>
  <si>
    <t xml:space="preserve">Jas</t>
  </si>
  <si>
    <t xml:space="preserve">P14</t>
  </si>
  <si>
    <t xml:space="preserve">P15</t>
  </si>
  <si>
    <t xml:space="preserve">Bacteri��n / microben worden onterecht als vies gezien. Ze zijn veel te nuttig!</t>
  </si>
  <si>
    <t xml:space="preserve">P16</t>
  </si>
  <si>
    <t xml:space="preserve">Inspired </t>
  </si>
  <si>
    <t xml:space="preserve">P17</t>
  </si>
  <si>
    <t xml:space="preserve">P18</t>
  </si>
  <si>
    <t xml:space="preserve">helemaal niet vertrouwd</t>
  </si>
  <si>
    <t xml:space="preserve">het ontstaan van het leven</t>
  </si>
  <si>
    <t xml:space="preserve">mee oneens</t>
  </si>
  <si>
    <t xml:space="preserve">Interessant</t>
  </si>
  <si>
    <t xml:space="preserve">P19</t>
  </si>
  <si>
    <t xml:space="preserve">Voed je microben en zij voeden jou met een betere gezindheid</t>
  </si>
  <si>
    <t xml:space="preserve">P20</t>
  </si>
  <si>
    <t xml:space="preserve">Besef</t>
  </si>
  <si>
    <t xml:space="preserve">P21</t>
  </si>
  <si>
    <t xml:space="preserve">P22</t>
  </si>
  <si>
    <t xml:space="preserve">P23</t>
  </si>
  <si>
    <t xml:space="preserve">Goed over eten nadenken. </t>
  </si>
  <si>
    <t xml:space="preserve">P24</t>
  </si>
  <si>
    <t xml:space="preserve">Indrukwekkend </t>
  </si>
  <si>
    <t xml:space="preserve">P25</t>
  </si>
  <si>
    <t xml:space="preserve">Hoe fragiel het evenwicht in de darm is. </t>
  </si>
  <si>
    <t xml:space="preserve">P26</t>
  </si>
  <si>
    <t xml:space="preserve">Meer vragen, dan antwoorden.</t>
  </si>
  <si>
    <t xml:space="preserve">P27</t>
  </si>
  <si>
    <t xml:space="preserve">zeer vertrouwd</t>
  </si>
  <si>
    <t xml:space="preserve">Biodiversiteit</t>
  </si>
  <si>
    <t xml:space="preserve">P28</t>
  </si>
  <si>
    <t xml:space="preserve">zeer onwaarschijnlijk</t>
  </si>
  <si>
    <t xml:space="preserve">Mijn darmen nog beter voeden en mijn kinderen inspireren om ook hun darmen te voeden en hierdoor andere keuzes te maken. </t>
  </si>
  <si>
    <t xml:space="preserve">P29</t>
  </si>
  <si>
    <t xml:space="preserve">zeer sterk</t>
  </si>
  <si>
    <t xml:space="preserve">Fantastisch! </t>
  </si>
  <si>
    <t xml:space="preserve">P30</t>
  </si>
  <si>
    <t xml:space="preserve">P31</t>
  </si>
  <si>
    <t xml:space="preserve">Vezels </t>
  </si>
  <si>
    <t xml:space="preserve">P32</t>
  </si>
  <si>
    <t xml:space="preserve">P33</t>
  </si>
  <si>
    <t xml:space="preserve">Interessant!</t>
  </si>
  <si>
    <t xml:space="preserve">P34</t>
  </si>
  <si>
    <t xml:space="preserve">P35</t>
  </si>
  <si>
    <t xml:space="preserve">neutraal</t>
  </si>
  <si>
    <t xml:space="preserve">Fascinerend </t>
  </si>
  <si>
    <t xml:space="preserve">P36</t>
  </si>
  <si>
    <t xml:space="preserve">Gezond eten blijft absolute noodzaak </t>
  </si>
  <si>
    <t xml:space="preserve">P37</t>
  </si>
  <si>
    <t xml:space="preserve">Zorg voor je microben in je darm!!!</t>
  </si>
  <si>
    <t xml:space="preserve">P38</t>
  </si>
  <si>
    <t xml:space="preserve">Nog meer plantaardig eten en zo min mogelijk bewerkt voedsel</t>
  </si>
  <si>
    <t xml:space="preserve">P39</t>
  </si>
  <si>
    <t xml:space="preserve">Mooi</t>
  </si>
  <si>
    <t xml:space="preserve">P40</t>
  </si>
  <si>
    <t xml:space="preserve">Aan de slag </t>
  </si>
  <si>
    <t xml:space="preserve">P41</t>
  </si>
  <si>
    <t xml:space="preserve">Gezond eten</t>
  </si>
  <si>
    <t xml:space="preserve">P42</t>
  </si>
  <si>
    <t xml:space="preserve">Inspirerend </t>
  </si>
  <si>
    <t xml:space="preserve">P43</t>
  </si>
  <si>
    <t xml:space="preserve">Belangrijk </t>
  </si>
  <si>
    <t xml:space="preserve">P44</t>
  </si>
  <si>
    <t xml:space="preserve">P45</t>
  </si>
  <si>
    <t xml:space="preserve">Wisselwerking tussen hersenen en darmen</t>
  </si>
  <si>
    <t xml:space="preserve">P46</t>
  </si>
  <si>
    <t xml:space="preserve">Oerbacterie.</t>
  </si>
  <si>
    <t xml:space="preserve">P47</t>
  </si>
  <si>
    <t xml:space="preserve">Nieuwsgierigheid   </t>
  </si>
  <si>
    <t xml:space="preserve">P48</t>
  </si>
  <si>
    <t xml:space="preserve">Hoop</t>
  </si>
  <si>
    <t xml:space="preserve">P49</t>
  </si>
  <si>
    <t xml:space="preserve">Nog meer vezels eten</t>
  </si>
  <si>
    <t xml:space="preserve">P50</t>
  </si>
  <si>
    <t xml:space="preserve">Bijzonder</t>
  </si>
  <si>
    <t xml:space="preserve">P51</t>
  </si>
  <si>
    <t xml:space="preserve">Aandacht</t>
  </si>
  <si>
    <t xml:space="preserve">P52</t>
  </si>
  <si>
    <t xml:space="preserve">Het grote belang van juiste voeding v d darmmicroben en de eigen invloed verantwoordelijkheid daarin </t>
  </si>
  <si>
    <t xml:space="preserve">P53</t>
  </si>
  <si>
    <t xml:space="preserve">Muziek is goed voor de darmen</t>
  </si>
  <si>
    <t xml:space="preserve">row</t>
  </si>
  <si>
    <t xml:space="preserve">fam_raw</t>
  </si>
  <si>
    <t xml:space="preserve">fam</t>
  </si>
  <si>
    <t xml:space="preserve">imp_raw</t>
  </si>
  <si>
    <t xml:space="preserve">imp</t>
  </si>
  <si>
    <t xml:space="preserve">emo_raw</t>
  </si>
  <si>
    <t xml:space="preserve">emo</t>
  </si>
  <si>
    <t xml:space="preserve">word</t>
  </si>
  <si>
    <t xml:space="preserve">vezelrijke voeding</t>
  </si>
  <si>
    <t xml:space="preserve">Kan jelpen</t>
  </si>
  <si>
    <t xml:space="preserve">Instemming</t>
  </si>
  <si>
    <t xml:space="preserve">Fermenteer!</t>
  </si>
  <si>
    <t xml:space="preserve">Kennisuitbreiding</t>
  </si>
  <si>
    <t xml:space="preserve">Prima</t>
  </si>
  <si>
    <t xml:space="preserve">Ingewikkelde materie</t>
  </si>
  <si>
    <t xml:space="preserve">Genoten van de prachtige voorstelling. De kennis was bekend.</t>
  </si>
  <si>
    <t xml:space="preserve">fib_raw</t>
  </si>
  <si>
    <t xml:space="preserve">fib</t>
  </si>
  <si>
    <t xml:space="preserve">Familiarity with the gut microbiome (1–5)</t>
  </si>
  <si>
    <t xml:space="preserve">Wilcoxon signed-rank, paired by pair_id. Each row pulls live from Paired_53.</t>
  </si>
  <si>
    <t xml:space="preserve">pre</t>
  </si>
  <si>
    <t xml:space="preserve">post</t>
  </si>
  <si>
    <t xml:space="preserve">diff = post – pre</t>
  </si>
  <si>
    <t xml:space="preserve">|diff|</t>
  </si>
  <si>
    <t xml:space="preserve">sign</t>
  </si>
  <si>
    <t xml:space="preserve">rank of |diff| (mid-ranks, zeros excluded)</t>
  </si>
  <si>
    <t xml:space="preserve">rank if diff &gt; 0</t>
  </si>
  <si>
    <t xml:space="preserve">rank if diff &lt; 0</t>
  </si>
  <si>
    <t xml:space="preserve">Summary</t>
  </si>
  <si>
    <t xml:space="preserve">n (paired records)</t>
  </si>
  <si>
    <t xml:space="preserve">n (non-zero differences)</t>
  </si>
  <si>
    <t xml:space="preserve">Increased (post &gt; pre)</t>
  </si>
  <si>
    <t xml:space="preserve">Decreased (post &lt; pre)</t>
  </si>
  <si>
    <t xml:space="preserve">Unchanged</t>
  </si>
  <si>
    <t xml:space="preserve">Mean pre</t>
  </si>
  <si>
    <t xml:space="preserve">Mean post</t>
  </si>
  <si>
    <t xml:space="preserve">Median pre</t>
  </si>
  <si>
    <t xml:space="preserve">Median post</t>
  </si>
  <si>
    <t xml:space="preserve">Mean difference (post – pre)</t>
  </si>
  <si>
    <t xml:space="preserve">W+ (sum of ranks for positive diffs)</t>
  </si>
  <si>
    <t xml:space="preserve">W– (sum of ranks for negative diffs)</t>
  </si>
  <si>
    <t xml:space="preserve">W = min(W+, W–)</t>
  </si>
  <si>
    <t xml:space="preserve">Normal-approx mean μ = n(n+1)/4</t>
  </si>
  <si>
    <t xml:space="preserve">Normal-approx SD σ = √(n(n+1)(2n+1)/24)</t>
  </si>
  <si>
    <t xml:space="preserve">z = (W − μ) / σ</t>
  </si>
  <si>
    <t xml:space="preserve">Two-tailed p (normal approx., no tie corr.)</t>
  </si>
  <si>
    <t xml:space="preserve">From analysis script (R/Python, with tie correction)</t>
  </si>
  <si>
    <t xml:space="preserve">W (matches min of W+, W–)</t>
  </si>
  <si>
    <t xml:space="preserve">p-value (reported in manuscript)</t>
  </si>
  <si>
    <t xml:space="preserve">Note: the normal-approximation p above is computed without tie correction and will differ slightly from the script's value, which uses tie correction. Both fall well below 0.001 for familiarity and below 0.05 for importance.</t>
  </si>
  <si>
    <t xml:space="preserve">Microbial diversity matters for health (1–5)</t>
  </si>
  <si>
    <t xml:space="preserve">Most memorable act – chi-square goodness-of-fit (vs uniform)</t>
  </si>
  <si>
    <t xml:space="preserve">Computed on the full post sample (All_post_65, column H).</t>
  </si>
  <si>
    <t xml:space="preserve">Act</t>
  </si>
  <si>
    <t xml:space="preserve">Observed (n)</t>
  </si>
  <si>
    <t xml:space="preserve">Observed (%)</t>
  </si>
  <si>
    <t xml:space="preserve">Expected (n) = total/5</t>
  </si>
  <si>
    <t xml:space="preserve">(O−E)²/E</t>
  </si>
  <si>
    <t xml:space="preserve">Total (respondents who answered Q5)</t>
  </si>
  <si>
    <t xml:space="preserve">Test statistic</t>
  </si>
  <si>
    <t xml:space="preserve">χ²</t>
  </si>
  <si>
    <t xml:space="preserve">df (k − 1)</t>
  </si>
  <si>
    <t xml:space="preserve">p-value (CHISQ.DIST.RT)</t>
  </si>
  <si>
    <t xml:space="preserve">Post-only descriptives (full post sample, N = 65)</t>
  </si>
  <si>
    <t xml:space="preserve">Requiem emotional impact (Q4)</t>
  </si>
  <si>
    <t xml:space="preserve">Likert value</t>
  </si>
  <si>
    <t xml:space="preserve">Label</t>
  </si>
  <si>
    <t xml:space="preserve">Count</t>
  </si>
  <si>
    <t xml:space="preserve">Percent</t>
  </si>
  <si>
    <t xml:space="preserve">Total</t>
  </si>
  <si>
    <t xml:space="preserve">Mean</t>
  </si>
  <si>
    <t xml:space="preserve">Median</t>
  </si>
  <si>
    <t xml:space="preserve">SD</t>
  </si>
  <si>
    <t xml:space="preserve">N (non-blank)</t>
  </si>
  <si>
    <t xml:space="preserve">Top-2 (4 + 5) count</t>
  </si>
  <si>
    <t xml:space="preserve">Top-2 (4 + 5) percent of valid</t>
  </si>
  <si>
    <t xml:space="preserve">Feed Your Microbes intention (Q6)</t>
  </si>
  <si>
    <t xml:space="preserve">onwaarschijnlijk</t>
  </si>
  <si>
    <t xml:space="preserve">Fibre-health insight (Q7)</t>
  </si>
  <si>
    <t xml:space="preserve">Fibre baseline (pre-survey, N = 90 valid responses)</t>
  </si>
  <si>
    <t xml:space="preserve">From All_pre_90, column G (numeric fibre category).</t>
  </si>
  <si>
    <t xml:space="preserve">Category</t>
  </si>
  <si>
    <t xml:space="preserve">0–1 portion (&lt;5 g)</t>
  </si>
  <si>
    <t xml:space="preserve">2–3 portions (6–12 g)</t>
  </si>
  <si>
    <t xml:space="preserve">4–5 portions (12–20 g)</t>
  </si>
  <si>
    <t xml:space="preserve">≥6 portions (≥20 g)</t>
  </si>
  <si>
    <t xml:space="preserve">Below Dutch Health Council recommendation (cat 1 + 2, i.e., &lt; ~12 g/day)</t>
  </si>
  <si>
    <t xml:space="preserve">One-word takeaways (Q8 post)</t>
  </si>
  <si>
    <t xml:space="preserve">Verbatim list and lowercased frequency count.</t>
  </si>
  <si>
    <t xml:space="preserve"># verbatim</t>
  </si>
  <si>
    <t xml:space="preserve">response (lowercased, punctuation stripped)</t>
  </si>
  <si>
    <t xml:space="preserve">response</t>
  </si>
  <si>
    <t xml:space="preserve">count</t>
  </si>
  <si>
    <t xml:space="preserve">mooi</t>
  </si>
  <si>
    <t xml:space="preserve">interessant</t>
  </si>
  <si>
    <t xml:space="preserve">vezels</t>
  </si>
  <si>
    <t xml:space="preserve">voed je microben en zij voeden jou met een betere gezindheid</t>
  </si>
  <si>
    <t xml:space="preserve">indrukwekkend</t>
  </si>
  <si>
    <t xml:space="preserve">prima ga zo door</t>
  </si>
  <si>
    <t xml:space="preserve">gezond eten</t>
  </si>
  <si>
    <t xml:space="preserve">besef</t>
  </si>
  <si>
    <t xml:space="preserve">zorg voor je microben in je darm</t>
  </si>
  <si>
    <t xml:space="preserve">ik doe graag mee aan het onderzoek</t>
  </si>
  <si>
    <t xml:space="preserve">goed over eten nadenken</t>
  </si>
  <si>
    <t xml:space="preserve">inspirerend</t>
  </si>
  <si>
    <t xml:space="preserve">nog meer plantaardig eten en zo min mogelijk bewerkt voedsel</t>
  </si>
  <si>
    <t xml:space="preserve">nieuwsgierigheid</t>
  </si>
  <si>
    <t xml:space="preserve">enorme importantie van microben in onze darmen</t>
  </si>
  <si>
    <t xml:space="preserve">meer vragen dan antwoorden</t>
  </si>
  <si>
    <t xml:space="preserve">onverminderde nieuwsgierigheid</t>
  </si>
  <si>
    <t xml:space="preserve">bacterin  microben worden onterecht als vies gezien ze zijn veel te nuttig</t>
  </si>
  <si>
    <t xml:space="preserve">hoe fragiel het evenwicht in de darm is</t>
  </si>
  <si>
    <t xml:space="preserve">holobiont</t>
  </si>
  <si>
    <t xml:space="preserve">aan de slag</t>
  </si>
  <si>
    <t xml:space="preserve">nieuwsgierigheid welke bacterin ik heb en welke ik mis</t>
  </si>
  <si>
    <t xml:space="preserve">aandacht</t>
  </si>
  <si>
    <t xml:space="preserve">belangrijk</t>
  </si>
  <si>
    <t xml:space="preserve">nog meer vezels eten</t>
  </si>
  <si>
    <t xml:space="preserve">inspired</t>
  </si>
  <si>
    <t xml:space="preserve">biodiversiteit</t>
  </si>
  <si>
    <t xml:space="preserve">vezelrijk</t>
  </si>
  <si>
    <t xml:space="preserve">bijzonder</t>
  </si>
  <si>
    <t xml:space="preserve">oerbacterie</t>
  </si>
  <si>
    <t xml:space="preserve">ons microbioom lijkt ideaal gesproken op ons sterrenstelsel</t>
  </si>
  <si>
    <t xml:space="preserve">hoop</t>
  </si>
  <si>
    <t xml:space="preserve">jas</t>
  </si>
  <si>
    <t xml:space="preserve">fascinerend</t>
  </si>
  <si>
    <t xml:space="preserve">mijn darmen nog beter voeden en mijn kinderen inspireren om ook hun darmen te voeden en hierdoor andere keuzes te maken</t>
  </si>
  <si>
    <t xml:space="preserve">microben zijn belangrijk voor je gezondheid</t>
  </si>
  <si>
    <t xml:space="preserve">dat ons hedendaags dieet destructief is voor gezonde darmmicroben</t>
  </si>
  <si>
    <t xml:space="preserve">kan jelpen</t>
  </si>
  <si>
    <t xml:space="preserve">instemming</t>
  </si>
  <si>
    <t xml:space="preserve">het grote belang van juiste voeding v d darmmicroben en de eigen invloed verantwoordelijkheid daarin</t>
  </si>
  <si>
    <t xml:space="preserve">fermenteer</t>
  </si>
  <si>
    <t xml:space="preserve">gezond eten blijft absolute noodzaak</t>
  </si>
  <si>
    <t xml:space="preserve">kennisuitbreiding</t>
  </si>
  <si>
    <t xml:space="preserve">wisselwerking tussen hersenen en darmen</t>
  </si>
  <si>
    <t xml:space="preserve">muziek is goed voor de darmen</t>
  </si>
  <si>
    <t xml:space="preserve">prima</t>
  </si>
  <si>
    <t xml:space="preserve">fantastisch</t>
  </si>
  <si>
    <t xml:space="preserve">ingewikkelde materie</t>
  </si>
  <si>
    <t xml:space="preserve">genoten van de prachtige voorstelling de kennis was bekend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</si>
</sst>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E+00"/>
    <numFmt numFmtId="167" formatCode="0.0%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555555"/>
      </patternFill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90"/>
  </cols>
  <sheetData>
    <row r="1" customFormat="false" ht="21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</row>
    <row r="5" customFormat="false" ht="30" hidden="false" customHeight="true" outlineLevel="0" collapsed="false">
      <c r="A5" s="4" t="s">
        <v>3</v>
      </c>
      <c r="B5" s="5" t="s">
        <v>4</v>
      </c>
    </row>
    <row r="6" customFormat="false" ht="30" hidden="false" customHeight="true" outlineLevel="0" collapsed="false">
      <c r="A6" s="4" t="s">
        <v>5</v>
      </c>
      <c r="B6" s="5" t="s">
        <v>6</v>
      </c>
    </row>
    <row r="7" customFormat="false" ht="30" hidden="false" customHeight="true" outlineLevel="0" collapsed="false">
      <c r="A7" s="4" t="s">
        <v>7</v>
      </c>
      <c r="B7" s="5" t="s">
        <v>8</v>
      </c>
    </row>
    <row r="8" customFormat="false" ht="30" hidden="false" customHeight="true" outlineLevel="0" collapsed="false">
      <c r="A8" s="4" t="s">
        <v>9</v>
      </c>
      <c r="B8" s="5" t="s">
        <v>10</v>
      </c>
    </row>
    <row r="9" customFormat="false" ht="30" hidden="false" customHeight="true" outlineLevel="0" collapsed="false">
      <c r="A9" s="4" t="s">
        <v>11</v>
      </c>
      <c r="B9" s="5" t="s">
        <v>12</v>
      </c>
    </row>
    <row r="10" customFormat="false" ht="30" hidden="false" customHeight="true" outlineLevel="0" collapsed="false">
      <c r="A10" s="4" t="s">
        <v>13</v>
      </c>
      <c r="B10" s="5" t="s">
        <v>14</v>
      </c>
    </row>
    <row r="11" customFormat="false" ht="30" hidden="false" customHeight="true" outlineLevel="0" collapsed="false">
      <c r="A11" s="4" t="s">
        <v>15</v>
      </c>
      <c r="B11" s="5" t="s">
        <v>16</v>
      </c>
    </row>
    <row r="12" customFormat="false" ht="30" hidden="false" customHeight="true" outlineLevel="0" collapsed="false">
      <c r="A12" s="4" t="s">
        <v>17</v>
      </c>
      <c r="B12" s="5" t="s">
        <v>18</v>
      </c>
    </row>
    <row r="13" customFormat="false" ht="30" hidden="false" customHeight="true" outlineLevel="0" collapsed="false">
      <c r="A13" s="4" t="s">
        <v>19</v>
      </c>
      <c r="B13" s="5" t="s">
        <v>20</v>
      </c>
    </row>
    <row r="14" customFormat="false" ht="30" hidden="false" customHeight="true" outlineLevel="0" collapsed="false"/>
    <row r="15" customFormat="false" ht="30" hidden="false" customHeight="true" outlineLevel="0" collapsed="false">
      <c r="A15" s="4" t="s">
        <v>21</v>
      </c>
    </row>
    <row r="16" customFormat="false" ht="30" hidden="false" customHeight="true" outlineLevel="0" collapsed="false">
      <c r="A16" s="6" t="s">
        <v>22</v>
      </c>
      <c r="B16" s="6"/>
      <c r="C16" s="6"/>
      <c r="D16" s="6"/>
      <c r="E16" s="6"/>
      <c r="F16" s="6"/>
      <c r="G16" s="6"/>
      <c r="H16" s="6"/>
    </row>
    <row r="17" customFormat="false" ht="30" hidden="false" customHeight="true" outlineLevel="0" collapsed="false">
      <c r="A17" s="6" t="s">
        <v>23</v>
      </c>
      <c r="B17" s="6"/>
      <c r="C17" s="6"/>
      <c r="D17" s="6"/>
      <c r="E17" s="6"/>
      <c r="F17" s="6"/>
      <c r="G17" s="6"/>
      <c r="H17" s="6"/>
    </row>
    <row r="18" customFormat="false" ht="30" hidden="false" customHeight="true" outlineLevel="0" collapsed="false">
      <c r="A18" s="6" t="s">
        <v>24</v>
      </c>
      <c r="B18" s="6"/>
      <c r="C18" s="6"/>
      <c r="D18" s="6"/>
      <c r="E18" s="6"/>
      <c r="F18" s="6"/>
      <c r="G18" s="6"/>
      <c r="H18" s="6"/>
    </row>
    <row r="19" customFormat="false" ht="30" hidden="false" customHeight="true" outlineLevel="0" collapsed="false">
      <c r="A19" s="6" t="s">
        <v>25</v>
      </c>
      <c r="B19" s="6"/>
      <c r="C19" s="6"/>
      <c r="D19" s="6"/>
      <c r="E19" s="6"/>
      <c r="F19" s="6"/>
      <c r="G19" s="6"/>
      <c r="H19" s="6"/>
    </row>
    <row r="20" customFormat="false" ht="30" hidden="false" customHeight="true" outlineLevel="0" collapsed="false">
      <c r="A20" s="6" t="s">
        <v>26</v>
      </c>
      <c r="B20" s="6"/>
      <c r="C20" s="6"/>
      <c r="D20" s="6"/>
      <c r="E20" s="6"/>
      <c r="F20" s="6"/>
      <c r="G20" s="6"/>
      <c r="H20" s="6"/>
    </row>
    <row r="21" customFormat="false" ht="30" hidden="false" customHeight="true" outlineLevel="0" collapsed="false"/>
  </sheetData>
  <mergeCells count="5">
    <mergeCell ref="A16:H16"/>
    <mergeCell ref="A17:H17"/>
    <mergeCell ref="A18:H18"/>
    <mergeCell ref="A19:H19"/>
    <mergeCell ref="A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56"/>
    <col collapsed="false" customWidth="true" hidden="false" outlineLevel="0" max="3" min="3" style="1" width="4"/>
    <col collapsed="false" customWidth="true" hidden="false" outlineLevel="0" max="4" min="4" style="1" width="56"/>
    <col collapsed="false" customWidth="true" hidden="false" outlineLevel="0" max="5" min="5" style="1" width="8"/>
  </cols>
  <sheetData>
    <row r="1" customFormat="false" ht="15.75" hidden="false" customHeight="true" outlineLevel="0" collapsed="false">
      <c r="A1" s="2" t="s">
        <v>260</v>
      </c>
    </row>
    <row r="2" customFormat="false" ht="15" hidden="false" customHeight="true" outlineLevel="0" collapsed="false">
      <c r="A2" s="3" t="s">
        <v>261</v>
      </c>
    </row>
    <row r="4" customFormat="false" ht="15" hidden="false" customHeight="true" outlineLevel="0" collapsed="false">
      <c r="A4" s="7" t="s">
        <v>262</v>
      </c>
      <c r="B4" s="7" t="s">
        <v>263</v>
      </c>
      <c r="D4" s="7" t="s">
        <v>264</v>
      </c>
      <c r="E4" s="7" t="s">
        <v>265</v>
      </c>
    </row>
    <row r="5" customFormat="false" ht="15" hidden="false" customHeight="true" outlineLevel="0" collapsed="false">
      <c r="A5" s="10" t="n">
        <v>1</v>
      </c>
      <c r="B5" s="10" t="s">
        <v>266</v>
      </c>
      <c r="D5" s="10" t="s">
        <v>267</v>
      </c>
      <c r="E5" s="10" t="n">
        <v>4</v>
      </c>
    </row>
    <row r="6" customFormat="false" ht="15" hidden="false" customHeight="true" outlineLevel="0" collapsed="false">
      <c r="A6" s="10" t="n">
        <v>2</v>
      </c>
      <c r="B6" s="10" t="s">
        <v>267</v>
      </c>
      <c r="D6" s="10" t="s">
        <v>268</v>
      </c>
      <c r="E6" s="10" t="n">
        <v>4</v>
      </c>
    </row>
    <row r="7" customFormat="false" ht="15" hidden="false" customHeight="true" outlineLevel="0" collapsed="false">
      <c r="A7" s="10" t="n">
        <v>3</v>
      </c>
      <c r="B7" s="10" t="s">
        <v>269</v>
      </c>
      <c r="D7" s="10" t="s">
        <v>270</v>
      </c>
      <c r="E7" s="10" t="n">
        <v>3</v>
      </c>
    </row>
    <row r="8" customFormat="false" ht="15" hidden="false" customHeight="true" outlineLevel="0" collapsed="false">
      <c r="A8" s="10" t="n">
        <v>4</v>
      </c>
      <c r="B8" s="10" t="s">
        <v>271</v>
      </c>
      <c r="D8" s="10" t="s">
        <v>272</v>
      </c>
      <c r="E8" s="10" t="n">
        <v>2</v>
      </c>
    </row>
    <row r="9" customFormat="false" ht="15" hidden="false" customHeight="true" outlineLevel="0" collapsed="false">
      <c r="A9" s="10" t="n">
        <v>5</v>
      </c>
      <c r="B9" s="10" t="s">
        <v>273</v>
      </c>
      <c r="D9" s="10" t="s">
        <v>266</v>
      </c>
      <c r="E9" s="10" t="n">
        <v>1</v>
      </c>
    </row>
    <row r="10" customFormat="false" ht="15" hidden="false" customHeight="true" outlineLevel="0" collapsed="false">
      <c r="A10" s="10" t="n">
        <v>6</v>
      </c>
      <c r="B10" s="10" t="s">
        <v>274</v>
      </c>
      <c r="D10" s="10" t="s">
        <v>269</v>
      </c>
      <c r="E10" s="10" t="n">
        <v>1</v>
      </c>
    </row>
    <row r="11" customFormat="false" ht="15" hidden="false" customHeight="true" outlineLevel="0" collapsed="false">
      <c r="A11" s="10" t="n">
        <v>7</v>
      </c>
      <c r="B11" s="10" t="s">
        <v>275</v>
      </c>
      <c r="D11" s="10" t="s">
        <v>271</v>
      </c>
      <c r="E11" s="10" t="n">
        <v>1</v>
      </c>
    </row>
    <row r="12" customFormat="false" ht="15" hidden="false" customHeight="true" outlineLevel="0" collapsed="false">
      <c r="A12" s="10" t="n">
        <v>8</v>
      </c>
      <c r="B12" s="10" t="s">
        <v>276</v>
      </c>
      <c r="D12" s="10" t="s">
        <v>273</v>
      </c>
      <c r="E12" s="10" t="n">
        <v>1</v>
      </c>
    </row>
    <row r="13" customFormat="false" ht="15" hidden="false" customHeight="true" outlineLevel="0" collapsed="false">
      <c r="A13" s="10" t="n">
        <v>9</v>
      </c>
      <c r="B13" s="10" t="s">
        <v>277</v>
      </c>
      <c r="D13" s="10" t="s">
        <v>274</v>
      </c>
      <c r="E13" s="10" t="n">
        <v>1</v>
      </c>
    </row>
    <row r="14" customFormat="false" ht="15" hidden="false" customHeight="true" outlineLevel="0" collapsed="false">
      <c r="A14" s="10" t="n">
        <v>10</v>
      </c>
      <c r="B14" s="10" t="s">
        <v>278</v>
      </c>
      <c r="D14" s="10" t="s">
        <v>275</v>
      </c>
      <c r="E14" s="10" t="n">
        <v>1</v>
      </c>
    </row>
    <row r="15" customFormat="false" ht="15" hidden="false" customHeight="true" outlineLevel="0" collapsed="false">
      <c r="A15" s="10" t="n">
        <v>11</v>
      </c>
      <c r="B15" s="10" t="s">
        <v>279</v>
      </c>
      <c r="D15" s="10" t="s">
        <v>276</v>
      </c>
      <c r="E15" s="10" t="n">
        <v>1</v>
      </c>
    </row>
    <row r="16" customFormat="false" ht="15" hidden="false" customHeight="true" outlineLevel="0" collapsed="false">
      <c r="A16" s="10" t="n">
        <v>12</v>
      </c>
      <c r="B16" s="10" t="s">
        <v>280</v>
      </c>
      <c r="D16" s="10" t="s">
        <v>277</v>
      </c>
      <c r="E16" s="10" t="n">
        <v>1</v>
      </c>
    </row>
    <row r="17" customFormat="false" ht="15" hidden="false" customHeight="true" outlineLevel="0" collapsed="false">
      <c r="A17" s="10" t="n">
        <v>13</v>
      </c>
      <c r="B17" s="10" t="s">
        <v>281</v>
      </c>
      <c r="D17" s="10" t="s">
        <v>278</v>
      </c>
      <c r="E17" s="10" t="n">
        <v>1</v>
      </c>
    </row>
    <row r="18" customFormat="false" ht="15" hidden="false" customHeight="true" outlineLevel="0" collapsed="false">
      <c r="A18" s="10" t="n">
        <v>14</v>
      </c>
      <c r="B18" s="10" t="s">
        <v>282</v>
      </c>
      <c r="D18" s="10" t="s">
        <v>279</v>
      </c>
      <c r="E18" s="10" t="n">
        <v>1</v>
      </c>
    </row>
    <row r="19" customFormat="false" ht="15" hidden="false" customHeight="true" outlineLevel="0" collapsed="false">
      <c r="A19" s="10" t="n">
        <v>15</v>
      </c>
      <c r="B19" s="10" t="s">
        <v>283</v>
      </c>
      <c r="D19" s="10" t="s">
        <v>280</v>
      </c>
      <c r="E19" s="10" t="n">
        <v>1</v>
      </c>
    </row>
    <row r="20" customFormat="false" ht="15" hidden="false" customHeight="true" outlineLevel="0" collapsed="false">
      <c r="A20" s="10" t="n">
        <v>16</v>
      </c>
      <c r="B20" s="10" t="s">
        <v>284</v>
      </c>
      <c r="D20" s="10" t="s">
        <v>281</v>
      </c>
      <c r="E20" s="10" t="n">
        <v>1</v>
      </c>
    </row>
    <row r="21" customFormat="false" ht="15" hidden="false" customHeight="true" outlineLevel="0" collapsed="false">
      <c r="A21" s="10" t="n">
        <v>17</v>
      </c>
      <c r="B21" s="10" t="s">
        <v>285</v>
      </c>
      <c r="D21" s="10" t="s">
        <v>282</v>
      </c>
      <c r="E21" s="10" t="n">
        <v>1</v>
      </c>
    </row>
    <row r="22" customFormat="false" ht="15" hidden="false" customHeight="true" outlineLevel="0" collapsed="false">
      <c r="A22" s="10" t="n">
        <v>18</v>
      </c>
      <c r="B22" s="10" t="s">
        <v>286</v>
      </c>
      <c r="D22" s="10" t="s">
        <v>283</v>
      </c>
      <c r="E22" s="10" t="n">
        <v>1</v>
      </c>
    </row>
    <row r="23" customFormat="false" ht="15" hidden="false" customHeight="true" outlineLevel="0" collapsed="false">
      <c r="A23" s="10" t="n">
        <v>19</v>
      </c>
      <c r="B23" s="10" t="s">
        <v>287</v>
      </c>
      <c r="D23" s="10" t="s">
        <v>284</v>
      </c>
      <c r="E23" s="10" t="n">
        <v>1</v>
      </c>
    </row>
    <row r="24" customFormat="false" ht="15" hidden="false" customHeight="true" outlineLevel="0" collapsed="false">
      <c r="A24" s="10" t="n">
        <v>20</v>
      </c>
      <c r="B24" s="10" t="s">
        <v>288</v>
      </c>
      <c r="D24" s="10" t="s">
        <v>285</v>
      </c>
      <c r="E24" s="10" t="n">
        <v>1</v>
      </c>
    </row>
    <row r="25" customFormat="false" ht="15" hidden="false" customHeight="true" outlineLevel="0" collapsed="false">
      <c r="A25" s="10" t="n">
        <v>21</v>
      </c>
      <c r="B25" s="10" t="s">
        <v>267</v>
      </c>
      <c r="D25" s="10" t="s">
        <v>286</v>
      </c>
      <c r="E25" s="10" t="n">
        <v>1</v>
      </c>
    </row>
    <row r="26" customFormat="false" ht="15" hidden="false" customHeight="true" outlineLevel="0" collapsed="false">
      <c r="A26" s="10" t="n">
        <v>22</v>
      </c>
      <c r="B26" s="10" t="s">
        <v>289</v>
      </c>
      <c r="D26" s="10" t="s">
        <v>287</v>
      </c>
      <c r="E26" s="10" t="n">
        <v>1</v>
      </c>
    </row>
    <row r="27" customFormat="false" ht="15" hidden="false" customHeight="true" outlineLevel="0" collapsed="false">
      <c r="A27" s="10" t="n">
        <v>23</v>
      </c>
      <c r="B27" s="10" t="s">
        <v>290</v>
      </c>
      <c r="D27" s="10" t="s">
        <v>288</v>
      </c>
      <c r="E27" s="10" t="n">
        <v>1</v>
      </c>
    </row>
    <row r="28" customFormat="false" ht="15" hidden="false" customHeight="true" outlineLevel="0" collapsed="false">
      <c r="A28" s="10" t="n">
        <v>24</v>
      </c>
      <c r="B28" s="10" t="s">
        <v>291</v>
      </c>
      <c r="D28" s="10" t="s">
        <v>289</v>
      </c>
      <c r="E28" s="10" t="n">
        <v>1</v>
      </c>
    </row>
    <row r="29" customFormat="false" ht="15" hidden="false" customHeight="true" outlineLevel="0" collapsed="false">
      <c r="A29" s="10" t="n">
        <v>25</v>
      </c>
      <c r="B29" s="10" t="s">
        <v>272</v>
      </c>
      <c r="D29" s="10" t="s">
        <v>290</v>
      </c>
      <c r="E29" s="10" t="n">
        <v>1</v>
      </c>
    </row>
    <row r="30" customFormat="false" ht="15" hidden="false" customHeight="true" outlineLevel="0" collapsed="false">
      <c r="A30" s="10" t="n">
        <v>26</v>
      </c>
      <c r="B30" s="10" t="s">
        <v>292</v>
      </c>
      <c r="D30" s="10" t="s">
        <v>291</v>
      </c>
      <c r="E30" s="10" t="n">
        <v>1</v>
      </c>
    </row>
    <row r="31" customFormat="false" ht="15" hidden="false" customHeight="true" outlineLevel="0" collapsed="false">
      <c r="A31" s="10" t="n">
        <v>27</v>
      </c>
      <c r="B31" s="10" t="s">
        <v>268</v>
      </c>
      <c r="D31" s="10" t="s">
        <v>292</v>
      </c>
      <c r="E31" s="10" t="n">
        <v>1</v>
      </c>
    </row>
    <row r="32" customFormat="false" ht="15" hidden="false" customHeight="true" outlineLevel="0" collapsed="false">
      <c r="A32" s="10" t="n">
        <v>28</v>
      </c>
      <c r="B32" s="10" t="s">
        <v>293</v>
      </c>
      <c r="D32" s="10" t="s">
        <v>293</v>
      </c>
      <c r="E32" s="10" t="n">
        <v>1</v>
      </c>
    </row>
    <row r="33" customFormat="false" ht="15" hidden="false" customHeight="true" outlineLevel="0" collapsed="false">
      <c r="A33" s="10" t="n">
        <v>29</v>
      </c>
      <c r="B33" s="10" t="s">
        <v>294</v>
      </c>
      <c r="D33" s="10" t="s">
        <v>294</v>
      </c>
      <c r="E33" s="10" t="n">
        <v>1</v>
      </c>
    </row>
    <row r="34" customFormat="false" ht="15" hidden="false" customHeight="true" outlineLevel="0" collapsed="false">
      <c r="A34" s="10" t="n">
        <v>30</v>
      </c>
      <c r="B34" s="10" t="s">
        <v>295</v>
      </c>
      <c r="D34" s="10" t="s">
        <v>295</v>
      </c>
      <c r="E34" s="10" t="n">
        <v>1</v>
      </c>
    </row>
    <row r="35" customFormat="false" ht="15" hidden="false" customHeight="true" outlineLevel="0" collapsed="false">
      <c r="A35" s="10" t="n">
        <v>31</v>
      </c>
      <c r="B35" s="10" t="s">
        <v>268</v>
      </c>
      <c r="D35" s="10" t="s">
        <v>181</v>
      </c>
      <c r="E35" s="10" t="n">
        <v>1</v>
      </c>
    </row>
    <row r="36" customFormat="false" ht="15" hidden="false" customHeight="true" outlineLevel="0" collapsed="false">
      <c r="A36" s="10" t="n">
        <v>32</v>
      </c>
      <c r="B36" s="10" t="s">
        <v>181</v>
      </c>
      <c r="D36" s="10" t="s">
        <v>296</v>
      </c>
      <c r="E36" s="10" t="n">
        <v>1</v>
      </c>
    </row>
    <row r="37" customFormat="false" ht="15" hidden="false" customHeight="true" outlineLevel="0" collapsed="false">
      <c r="A37" s="10" t="n">
        <v>33</v>
      </c>
      <c r="B37" s="10" t="s">
        <v>296</v>
      </c>
      <c r="D37" s="10" t="s">
        <v>297</v>
      </c>
      <c r="E37" s="10" t="n">
        <v>1</v>
      </c>
    </row>
    <row r="38" customFormat="false" ht="15" hidden="false" customHeight="true" outlineLevel="0" collapsed="false">
      <c r="A38" s="10" t="n">
        <v>34</v>
      </c>
      <c r="B38" s="10" t="s">
        <v>297</v>
      </c>
      <c r="D38" s="10" t="s">
        <v>298</v>
      </c>
      <c r="E38" s="10" t="n">
        <v>1</v>
      </c>
    </row>
    <row r="39" customFormat="false" ht="15" hidden="false" customHeight="true" outlineLevel="0" collapsed="false">
      <c r="A39" s="10" t="n">
        <v>35</v>
      </c>
      <c r="B39" s="10" t="s">
        <v>298</v>
      </c>
      <c r="D39" s="10" t="s">
        <v>299</v>
      </c>
      <c r="E39" s="10" t="n">
        <v>1</v>
      </c>
    </row>
    <row r="40" customFormat="false" ht="15" hidden="false" customHeight="true" outlineLevel="0" collapsed="false">
      <c r="A40" s="10" t="n">
        <v>36</v>
      </c>
      <c r="B40" s="10" t="s">
        <v>267</v>
      </c>
      <c r="D40" s="10" t="s">
        <v>300</v>
      </c>
      <c r="E40" s="10" t="n">
        <v>1</v>
      </c>
    </row>
    <row r="41" customFormat="false" ht="15" hidden="false" customHeight="true" outlineLevel="0" collapsed="false">
      <c r="A41" s="10" t="n">
        <v>37</v>
      </c>
      <c r="B41" s="10" t="s">
        <v>299</v>
      </c>
      <c r="D41" s="10" t="s">
        <v>301</v>
      </c>
      <c r="E41" s="10" t="n">
        <v>1</v>
      </c>
    </row>
    <row r="42" customFormat="false" ht="15" hidden="false" customHeight="true" outlineLevel="0" collapsed="false">
      <c r="A42" s="10" t="n">
        <v>38</v>
      </c>
      <c r="B42" s="10" t="s">
        <v>300</v>
      </c>
      <c r="D42" s="10" t="s">
        <v>302</v>
      </c>
      <c r="E42" s="10" t="n">
        <v>1</v>
      </c>
    </row>
    <row r="43" customFormat="false" ht="15" hidden="false" customHeight="true" outlineLevel="0" collapsed="false">
      <c r="A43" s="10" t="n">
        <v>39</v>
      </c>
      <c r="B43" s="10" t="s">
        <v>268</v>
      </c>
      <c r="D43" s="10" t="s">
        <v>303</v>
      </c>
      <c r="E43" s="10" t="n">
        <v>1</v>
      </c>
    </row>
    <row r="44" customFormat="false" ht="15" hidden="false" customHeight="true" outlineLevel="0" collapsed="false">
      <c r="A44" s="10" t="n">
        <v>40</v>
      </c>
      <c r="B44" s="10" t="s">
        <v>301</v>
      </c>
      <c r="D44" s="10" t="s">
        <v>304</v>
      </c>
      <c r="E44" s="10" t="n">
        <v>1</v>
      </c>
    </row>
    <row r="45" customFormat="false" ht="15" hidden="false" customHeight="true" outlineLevel="0" collapsed="false">
      <c r="A45" s="10" t="n">
        <v>41</v>
      </c>
      <c r="B45" s="10" t="s">
        <v>302</v>
      </c>
      <c r="D45" s="10" t="s">
        <v>305</v>
      </c>
      <c r="E45" s="10" t="n">
        <v>1</v>
      </c>
    </row>
    <row r="46" customFormat="false" ht="15" hidden="false" customHeight="true" outlineLevel="0" collapsed="false">
      <c r="A46" s="10" t="n">
        <v>42</v>
      </c>
      <c r="B46" s="10" t="s">
        <v>303</v>
      </c>
      <c r="D46" s="10" t="s">
        <v>306</v>
      </c>
      <c r="E46" s="10" t="n">
        <v>1</v>
      </c>
    </row>
    <row r="47" customFormat="false" ht="15" hidden="false" customHeight="true" outlineLevel="0" collapsed="false">
      <c r="A47" s="10" t="n">
        <v>43</v>
      </c>
      <c r="B47" s="10" t="s">
        <v>304</v>
      </c>
      <c r="D47" s="10" t="s">
        <v>307</v>
      </c>
      <c r="E47" s="10" t="n">
        <v>1</v>
      </c>
    </row>
    <row r="48" customFormat="false" ht="15" hidden="false" customHeight="true" outlineLevel="0" collapsed="false">
      <c r="A48" s="10" t="n">
        <v>44</v>
      </c>
      <c r="B48" s="10" t="s">
        <v>305</v>
      </c>
      <c r="D48" s="10" t="s">
        <v>308</v>
      </c>
      <c r="E48" s="10" t="n">
        <v>1</v>
      </c>
    </row>
    <row r="49" customFormat="false" ht="15" hidden="false" customHeight="true" outlineLevel="0" collapsed="false">
      <c r="A49" s="10" t="n">
        <v>45</v>
      </c>
      <c r="B49" s="10" t="s">
        <v>306</v>
      </c>
      <c r="D49" s="10" t="s">
        <v>309</v>
      </c>
      <c r="E49" s="10" t="n">
        <v>1</v>
      </c>
    </row>
    <row r="50" customFormat="false" ht="15" hidden="false" customHeight="true" outlineLevel="0" collapsed="false">
      <c r="A50" s="10" t="n">
        <v>46</v>
      </c>
      <c r="B50" s="10" t="s">
        <v>307</v>
      </c>
      <c r="D50" s="10" t="s">
        <v>310</v>
      </c>
      <c r="E50" s="10" t="n">
        <v>1</v>
      </c>
    </row>
    <row r="51" customFormat="false" ht="15" hidden="false" customHeight="true" outlineLevel="0" collapsed="false">
      <c r="A51" s="10" t="n">
        <v>47</v>
      </c>
      <c r="B51" s="10" t="s">
        <v>270</v>
      </c>
      <c r="D51" s="10" t="s">
        <v>311</v>
      </c>
      <c r="E51" s="10" t="n">
        <v>1</v>
      </c>
    </row>
    <row r="52" customFormat="false" ht="15" hidden="false" customHeight="true" outlineLevel="0" collapsed="false">
      <c r="A52" s="10" t="n">
        <v>48</v>
      </c>
      <c r="B52" s="10" t="s">
        <v>308</v>
      </c>
      <c r="D52" s="10" t="s">
        <v>312</v>
      </c>
      <c r="E52" s="10" t="n">
        <v>1</v>
      </c>
    </row>
    <row r="53" customFormat="false" ht="15" hidden="false" customHeight="true" outlineLevel="0" collapsed="false">
      <c r="A53" s="10" t="n">
        <v>49</v>
      </c>
      <c r="B53" s="10" t="s">
        <v>309</v>
      </c>
      <c r="D53" s="10" t="s">
        <v>313</v>
      </c>
      <c r="E53" s="10" t="n">
        <v>1</v>
      </c>
    </row>
    <row r="54" customFormat="false" ht="15" hidden="false" customHeight="true" outlineLevel="0" collapsed="false">
      <c r="A54" s="10" t="n">
        <v>50</v>
      </c>
      <c r="B54" s="10" t="s">
        <v>310</v>
      </c>
      <c r="D54" s="10" t="s">
        <v>314</v>
      </c>
      <c r="E54" s="10" t="n">
        <v>1</v>
      </c>
    </row>
    <row r="55" customFormat="false" ht="15" hidden="false" customHeight="true" outlineLevel="0" collapsed="false">
      <c r="A55" s="10" t="n">
        <v>51</v>
      </c>
      <c r="B55" s="10" t="s">
        <v>272</v>
      </c>
    </row>
    <row r="56" customFormat="false" ht="15" hidden="false" customHeight="true" outlineLevel="0" collapsed="false">
      <c r="A56" s="10" t="n">
        <v>52</v>
      </c>
      <c r="B56" s="10" t="s">
        <v>268</v>
      </c>
    </row>
    <row r="57" customFormat="false" ht="15" hidden="false" customHeight="true" outlineLevel="0" collapsed="false">
      <c r="A57" s="10" t="n">
        <v>53</v>
      </c>
      <c r="B57" s="10" t="s">
        <v>311</v>
      </c>
    </row>
    <row r="58" customFormat="false" ht="15" hidden="false" customHeight="true" outlineLevel="0" collapsed="false">
      <c r="A58" s="10" t="n">
        <v>54</v>
      </c>
      <c r="B58" s="10" t="s">
        <v>312</v>
      </c>
    </row>
    <row r="59" customFormat="false" ht="15" hidden="false" customHeight="true" outlineLevel="0" collapsed="false">
      <c r="A59" s="10" t="n">
        <v>55</v>
      </c>
      <c r="B59" s="10" t="s">
        <v>270</v>
      </c>
    </row>
    <row r="60" customFormat="false" ht="15" hidden="false" customHeight="true" outlineLevel="0" collapsed="false">
      <c r="A60" s="10" t="n">
        <v>56</v>
      </c>
      <c r="B60" s="10" t="s">
        <v>313</v>
      </c>
    </row>
    <row r="61" customFormat="false" ht="15" hidden="false" customHeight="true" outlineLevel="0" collapsed="false">
      <c r="A61" s="10" t="n">
        <v>57</v>
      </c>
      <c r="B61" s="10" t="s">
        <v>270</v>
      </c>
    </row>
    <row r="62" customFormat="false" ht="15" hidden="false" customHeight="true" outlineLevel="0" collapsed="false">
      <c r="A62" s="10" t="n">
        <v>58</v>
      </c>
      <c r="B62" s="10" t="s">
        <v>267</v>
      </c>
    </row>
    <row r="63" customFormat="false" ht="15" hidden="false" customHeight="true" outlineLevel="0" collapsed="false">
      <c r="A63" s="10" t="n">
        <v>59</v>
      </c>
      <c r="B63" s="10" t="s">
        <v>314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2"/>
    <col collapsed="false" customWidth="true" hidden="false" outlineLevel="0" max="3" min="3" style="1" width="7"/>
    <col collapsed="false" customWidth="true" hidden="false" outlineLevel="0" max="4" min="4" style="1" width="22"/>
    <col collapsed="false" customWidth="true" hidden="false" outlineLevel="0" max="5" min="5" style="1" width="7"/>
    <col collapsed="false" customWidth="true" hidden="false" outlineLevel="0" max="6" min="6" style="1" width="22"/>
    <col collapsed="false" customWidth="true" hidden="false" outlineLevel="0" max="7" min="7" style="1" width="7"/>
    <col collapsed="false" customWidth="true" hidden="false" outlineLevel="0" max="8" min="8" style="1" width="22"/>
    <col collapsed="false" customWidth="true" hidden="false" outlineLevel="0" max="9" min="9" style="1" width="7"/>
    <col collapsed="false" customWidth="true" hidden="false" outlineLevel="0" max="10" min="10" style="1" width="30"/>
    <col collapsed="false" customWidth="true" hidden="false" outlineLevel="0" max="11" min="11" style="1" width="7"/>
    <col collapsed="false" customWidth="true" hidden="false" outlineLevel="0" max="12" min="12" style="1" width="16"/>
    <col collapsed="false" customWidth="true" hidden="false" outlineLevel="0" max="13" min="13" style="1" width="7"/>
    <col collapsed="false" customWidth="true" hidden="false" outlineLevel="0" max="14" min="14" style="1" width="38"/>
    <col collapsed="false" customWidth="true" hidden="false" outlineLevel="0" max="15" min="15" style="1" width="22"/>
    <col collapsed="false" customWidth="true" hidden="false" outlineLevel="0" max="16" min="16" style="1" width="7"/>
    <col collapsed="false" customWidth="true" hidden="false" outlineLevel="0" max="17" min="17" style="1" width="22"/>
    <col collapsed="false" customWidth="true" hidden="false" outlineLevel="0" max="18" min="18" style="1" width="7"/>
    <col collapsed="false" customWidth="true" hidden="false" outlineLevel="0" max="19" min="19" style="1" width="38"/>
  </cols>
  <sheetData>
    <row r="1" customFormat="false" ht="15" hidden="false" customHeight="true" outlineLevel="0" collapsed="false">
      <c r="A1" s="7" t="s">
        <v>27</v>
      </c>
      <c r="B1" s="7" t="s">
        <v>28</v>
      </c>
      <c r="C1" s="7" t="s">
        <v>29</v>
      </c>
      <c r="D1" s="7" t="s">
        <v>30</v>
      </c>
      <c r="E1" s="7" t="s">
        <v>31</v>
      </c>
      <c r="F1" s="7" t="s">
        <v>32</v>
      </c>
      <c r="G1" s="7" t="s">
        <v>33</v>
      </c>
      <c r="H1" s="7" t="s">
        <v>34</v>
      </c>
      <c r="I1" s="7" t="s">
        <v>35</v>
      </c>
      <c r="J1" s="7" t="s">
        <v>36</v>
      </c>
      <c r="K1" s="7" t="s">
        <v>37</v>
      </c>
      <c r="L1" s="7" t="s">
        <v>38</v>
      </c>
      <c r="M1" s="7" t="s">
        <v>39</v>
      </c>
      <c r="N1" s="7" t="s">
        <v>40</v>
      </c>
      <c r="O1" s="7" t="s">
        <v>41</v>
      </c>
      <c r="P1" s="7" t="s">
        <v>42</v>
      </c>
      <c r="Q1" s="7" t="s">
        <v>43</v>
      </c>
      <c r="R1" s="7" t="s">
        <v>44</v>
      </c>
      <c r="S1" s="7" t="s">
        <v>45</v>
      </c>
    </row>
    <row r="2" customFormat="false" ht="23.25" hidden="false" customHeight="true" outlineLevel="0" collapsed="false">
      <c r="A2" s="8" t="s">
        <v>46</v>
      </c>
      <c r="B2" s="9" t="s">
        <v>47</v>
      </c>
      <c r="C2" s="8" t="n">
        <v>3</v>
      </c>
      <c r="D2" s="9" t="s">
        <v>47</v>
      </c>
      <c r="E2" s="8" t="n">
        <v>3</v>
      </c>
      <c r="F2" s="9" t="s">
        <v>48</v>
      </c>
      <c r="G2" s="8" t="n">
        <v>5</v>
      </c>
      <c r="H2" s="9" t="s">
        <v>48</v>
      </c>
      <c r="I2" s="8" t="n">
        <v>5</v>
      </c>
      <c r="J2" s="9" t="s">
        <v>49</v>
      </c>
      <c r="K2" s="8" t="n">
        <v>3</v>
      </c>
      <c r="L2" s="9" t="s">
        <v>50</v>
      </c>
      <c r="M2" s="8" t="n">
        <v>2</v>
      </c>
      <c r="N2" s="9" t="s">
        <v>51</v>
      </c>
      <c r="O2" s="9" t="s">
        <v>52</v>
      </c>
      <c r="P2" s="8" t="n">
        <v>3</v>
      </c>
      <c r="Q2" s="9" t="s">
        <v>53</v>
      </c>
      <c r="R2" s="8" t="n">
        <v>4</v>
      </c>
      <c r="S2" s="9" t="s">
        <v>54</v>
      </c>
    </row>
    <row r="3" customFormat="false" ht="23.25" hidden="false" customHeight="true" outlineLevel="0" collapsed="false">
      <c r="A3" s="8" t="s">
        <v>55</v>
      </c>
      <c r="B3" s="9" t="s">
        <v>56</v>
      </c>
      <c r="C3" s="8" t="n">
        <v>4</v>
      </c>
      <c r="D3" s="9" t="s">
        <v>56</v>
      </c>
      <c r="E3" s="8" t="n">
        <v>4</v>
      </c>
      <c r="F3" s="9" t="s">
        <v>48</v>
      </c>
      <c r="G3" s="8" t="n">
        <v>5</v>
      </c>
      <c r="H3" s="9" t="s">
        <v>48</v>
      </c>
      <c r="I3" s="8" t="n">
        <v>5</v>
      </c>
      <c r="J3" s="9" t="s">
        <v>57</v>
      </c>
      <c r="K3" s="8" t="n">
        <v>4</v>
      </c>
      <c r="L3" s="9" t="s">
        <v>58</v>
      </c>
      <c r="M3" s="8" t="n">
        <v>1</v>
      </c>
      <c r="N3" s="9" t="s">
        <v>51</v>
      </c>
      <c r="O3" s="9" t="s">
        <v>52</v>
      </c>
      <c r="P3" s="8" t="n">
        <v>3</v>
      </c>
      <c r="Q3" s="9" t="s">
        <v>59</v>
      </c>
      <c r="R3" s="8" t="n">
        <v>3</v>
      </c>
      <c r="S3" s="9" t="s">
        <v>60</v>
      </c>
    </row>
    <row r="4" customFormat="false" ht="23.25" hidden="false" customHeight="true" outlineLevel="0" collapsed="false">
      <c r="A4" s="8" t="s">
        <v>61</v>
      </c>
      <c r="B4" s="9" t="s">
        <v>47</v>
      </c>
      <c r="C4" s="8" t="n">
        <v>3</v>
      </c>
      <c r="D4" s="9" t="s">
        <v>56</v>
      </c>
      <c r="E4" s="8" t="n">
        <v>4</v>
      </c>
      <c r="F4" s="9" t="s">
        <v>48</v>
      </c>
      <c r="G4" s="8" t="n">
        <v>5</v>
      </c>
      <c r="H4" s="9" t="s">
        <v>48</v>
      </c>
      <c r="I4" s="8" t="n">
        <v>5</v>
      </c>
      <c r="J4" s="9" t="s">
        <v>49</v>
      </c>
      <c r="K4" s="8" t="n">
        <v>3</v>
      </c>
      <c r="L4" s="9" t="s">
        <v>62</v>
      </c>
      <c r="M4" s="8" t="n">
        <v>3</v>
      </c>
      <c r="N4" s="9" t="s">
        <v>63</v>
      </c>
      <c r="O4" s="9" t="s">
        <v>64</v>
      </c>
      <c r="P4" s="8" t="n">
        <v>4</v>
      </c>
      <c r="Q4" s="9" t="s">
        <v>53</v>
      </c>
      <c r="R4" s="8" t="n">
        <v>4</v>
      </c>
      <c r="S4" s="9" t="s">
        <v>65</v>
      </c>
    </row>
    <row r="5" customFormat="false" ht="15" hidden="false" customHeight="true" outlineLevel="0" collapsed="false">
      <c r="A5" s="8" t="s">
        <v>66</v>
      </c>
      <c r="B5" s="9" t="s">
        <v>67</v>
      </c>
      <c r="C5" s="8" t="n">
        <v>2</v>
      </c>
      <c r="D5" s="9" t="s">
        <v>67</v>
      </c>
      <c r="E5" s="8" t="n">
        <v>2</v>
      </c>
      <c r="F5" s="9" t="s">
        <v>53</v>
      </c>
      <c r="G5" s="8" t="n">
        <v>4</v>
      </c>
      <c r="H5" s="9" t="s">
        <v>48</v>
      </c>
      <c r="I5" s="8" t="n">
        <v>5</v>
      </c>
      <c r="J5" s="9" t="s">
        <v>57</v>
      </c>
      <c r="K5" s="8" t="n">
        <v>4</v>
      </c>
      <c r="L5" s="9" t="s">
        <v>50</v>
      </c>
      <c r="M5" s="8" t="n">
        <v>2</v>
      </c>
      <c r="N5" s="9" t="s">
        <v>51</v>
      </c>
      <c r="O5" s="9" t="s">
        <v>52</v>
      </c>
      <c r="P5" s="8" t="n">
        <v>3</v>
      </c>
      <c r="Q5" s="9" t="s">
        <v>59</v>
      </c>
      <c r="R5" s="8" t="n">
        <v>3</v>
      </c>
      <c r="S5" s="9" t="s">
        <v>68</v>
      </c>
    </row>
    <row r="6" customFormat="false" ht="23.25" hidden="false" customHeight="true" outlineLevel="0" collapsed="false">
      <c r="A6" s="8" t="s">
        <v>69</v>
      </c>
      <c r="B6" s="9" t="s">
        <v>47</v>
      </c>
      <c r="C6" s="8" t="n">
        <v>3</v>
      </c>
      <c r="D6" s="9" t="s">
        <v>67</v>
      </c>
      <c r="E6" s="8" t="n">
        <v>2</v>
      </c>
      <c r="F6" s="9" t="s">
        <v>48</v>
      </c>
      <c r="G6" s="8" t="n">
        <v>5</v>
      </c>
      <c r="H6" s="9" t="s">
        <v>48</v>
      </c>
      <c r="I6" s="8" t="n">
        <v>5</v>
      </c>
      <c r="J6" s="9" t="s">
        <v>49</v>
      </c>
      <c r="K6" s="8" t="n">
        <v>3</v>
      </c>
      <c r="L6" s="9" t="s">
        <v>58</v>
      </c>
      <c r="M6" s="8" t="n">
        <v>1</v>
      </c>
      <c r="N6" s="9" t="s">
        <v>51</v>
      </c>
      <c r="O6" s="9" t="s">
        <v>70</v>
      </c>
      <c r="P6" s="8" t="n">
        <v>5</v>
      </c>
      <c r="Q6" s="9" t="s">
        <v>53</v>
      </c>
      <c r="R6" s="8" t="n">
        <v>4</v>
      </c>
      <c r="S6" s="9" t="s">
        <v>71</v>
      </c>
    </row>
    <row r="7" customFormat="false" ht="23.25" hidden="false" customHeight="true" outlineLevel="0" collapsed="false">
      <c r="A7" s="8" t="s">
        <v>72</v>
      </c>
      <c r="B7" s="9" t="s">
        <v>67</v>
      </c>
      <c r="C7" s="8" t="n">
        <v>2</v>
      </c>
      <c r="D7" s="9" t="s">
        <v>47</v>
      </c>
      <c r="E7" s="8" t="n">
        <v>3</v>
      </c>
      <c r="F7" s="9" t="s">
        <v>53</v>
      </c>
      <c r="G7" s="8" t="n">
        <v>4</v>
      </c>
      <c r="H7" s="9" t="s">
        <v>48</v>
      </c>
      <c r="I7" s="8" t="n">
        <v>5</v>
      </c>
      <c r="J7" s="9" t="s">
        <v>49</v>
      </c>
      <c r="K7" s="8" t="n">
        <v>3</v>
      </c>
      <c r="L7" s="9" t="s">
        <v>50</v>
      </c>
      <c r="M7" s="8" t="n">
        <v>2</v>
      </c>
      <c r="N7" s="9" t="s">
        <v>73</v>
      </c>
      <c r="O7" s="9" t="s">
        <v>64</v>
      </c>
      <c r="P7" s="8" t="n">
        <v>4</v>
      </c>
      <c r="Q7" s="9" t="s">
        <v>53</v>
      </c>
      <c r="R7" s="8" t="n">
        <v>4</v>
      </c>
      <c r="S7" s="9" t="s">
        <v>74</v>
      </c>
    </row>
    <row r="8" customFormat="false" ht="23.25" hidden="false" customHeight="true" outlineLevel="0" collapsed="false">
      <c r="A8" s="8" t="s">
        <v>75</v>
      </c>
      <c r="B8" s="9" t="s">
        <v>67</v>
      </c>
      <c r="C8" s="8" t="n">
        <v>2</v>
      </c>
      <c r="D8" s="9" t="s">
        <v>67</v>
      </c>
      <c r="E8" s="8" t="n">
        <v>2</v>
      </c>
      <c r="F8" s="9" t="s">
        <v>48</v>
      </c>
      <c r="G8" s="8" t="n">
        <v>5</v>
      </c>
      <c r="H8" s="9" t="s">
        <v>48</v>
      </c>
      <c r="I8" s="8" t="n">
        <v>5</v>
      </c>
      <c r="J8" s="9" t="s">
        <v>76</v>
      </c>
      <c r="K8" s="8" t="n">
        <v>2</v>
      </c>
      <c r="L8" s="9" t="s">
        <v>77</v>
      </c>
      <c r="M8" s="8" t="n">
        <v>4</v>
      </c>
      <c r="N8" s="9" t="s">
        <v>73</v>
      </c>
      <c r="O8" s="9" t="s">
        <v>78</v>
      </c>
      <c r="P8" s="8" t="n">
        <v>2</v>
      </c>
      <c r="Q8" s="9" t="s">
        <v>53</v>
      </c>
      <c r="R8" s="8" t="n">
        <v>4</v>
      </c>
      <c r="S8" s="9" t="s">
        <v>79</v>
      </c>
    </row>
    <row r="9" customFormat="false" ht="23.25" hidden="false" customHeight="true" outlineLevel="0" collapsed="false">
      <c r="A9" s="8" t="s">
        <v>80</v>
      </c>
      <c r="B9" s="9" t="s">
        <v>67</v>
      </c>
      <c r="C9" s="8" t="n">
        <v>2</v>
      </c>
      <c r="D9" s="9" t="s">
        <v>56</v>
      </c>
      <c r="E9" s="8" t="n">
        <v>4</v>
      </c>
      <c r="F9" s="9" t="s">
        <v>53</v>
      </c>
      <c r="G9" s="8" t="n">
        <v>4</v>
      </c>
      <c r="H9" s="9" t="s">
        <v>48</v>
      </c>
      <c r="I9" s="8" t="n">
        <v>5</v>
      </c>
      <c r="J9" s="9" t="s">
        <v>76</v>
      </c>
      <c r="K9" s="8" t="n">
        <v>2</v>
      </c>
      <c r="L9" s="9" t="s">
        <v>50</v>
      </c>
      <c r="M9" s="8" t="n">
        <v>2</v>
      </c>
      <c r="N9" s="9" t="s">
        <v>51</v>
      </c>
      <c r="O9" s="9" t="s">
        <v>52</v>
      </c>
      <c r="P9" s="8" t="n">
        <v>3</v>
      </c>
      <c r="Q9" s="9" t="s">
        <v>48</v>
      </c>
      <c r="R9" s="8" t="n">
        <v>5</v>
      </c>
      <c r="S9" s="9" t="s">
        <v>81</v>
      </c>
    </row>
    <row r="10" customFormat="false" ht="23.25" hidden="false" customHeight="true" outlineLevel="0" collapsed="false">
      <c r="A10" s="8" t="s">
        <v>82</v>
      </c>
      <c r="B10" s="9" t="s">
        <v>67</v>
      </c>
      <c r="C10" s="8" t="n">
        <v>2</v>
      </c>
      <c r="D10" s="9" t="s">
        <v>56</v>
      </c>
      <c r="E10" s="8" t="n">
        <v>4</v>
      </c>
      <c r="F10" s="9" t="s">
        <v>48</v>
      </c>
      <c r="G10" s="8" t="n">
        <v>5</v>
      </c>
      <c r="H10" s="9" t="s">
        <v>48</v>
      </c>
      <c r="I10" s="8" t="n">
        <v>5</v>
      </c>
      <c r="J10" s="9" t="s">
        <v>49</v>
      </c>
      <c r="K10" s="8" t="n">
        <v>3</v>
      </c>
      <c r="L10" s="9" t="s">
        <v>77</v>
      </c>
      <c r="M10" s="8" t="n">
        <v>4</v>
      </c>
      <c r="N10" s="9" t="s">
        <v>83</v>
      </c>
      <c r="O10" s="9" t="s">
        <v>70</v>
      </c>
      <c r="P10" s="8" t="n">
        <v>5</v>
      </c>
      <c r="Q10" s="9" t="s">
        <v>48</v>
      </c>
      <c r="R10" s="8" t="n">
        <v>5</v>
      </c>
      <c r="S10" s="9" t="s">
        <v>84</v>
      </c>
    </row>
    <row r="11" customFormat="false" ht="23.25" hidden="false" customHeight="true" outlineLevel="0" collapsed="false">
      <c r="A11" s="8" t="s">
        <v>85</v>
      </c>
      <c r="B11" s="9" t="s">
        <v>67</v>
      </c>
      <c r="C11" s="8" t="n">
        <v>2</v>
      </c>
      <c r="D11" s="9" t="s">
        <v>47</v>
      </c>
      <c r="E11" s="8" t="n">
        <v>3</v>
      </c>
      <c r="F11" s="9" t="s">
        <v>86</v>
      </c>
      <c r="G11" s="8" t="n">
        <v>1</v>
      </c>
      <c r="H11" s="9" t="s">
        <v>86</v>
      </c>
      <c r="I11" s="8" t="n">
        <v>1</v>
      </c>
      <c r="J11" s="9" t="s">
        <v>76</v>
      </c>
      <c r="K11" s="8" t="n">
        <v>2</v>
      </c>
      <c r="L11" s="9" t="s">
        <v>58</v>
      </c>
      <c r="M11" s="8" t="n">
        <v>1</v>
      </c>
      <c r="N11" s="9" t="s">
        <v>83</v>
      </c>
      <c r="O11" s="9" t="s">
        <v>70</v>
      </c>
      <c r="P11" s="8" t="n">
        <v>5</v>
      </c>
      <c r="Q11" s="9" t="s">
        <v>86</v>
      </c>
      <c r="R11" s="8" t="n">
        <v>1</v>
      </c>
      <c r="S11" s="9" t="s">
        <v>87</v>
      </c>
    </row>
    <row r="12" customFormat="false" ht="23.25" hidden="false" customHeight="true" outlineLevel="0" collapsed="false">
      <c r="A12" s="8" t="s">
        <v>88</v>
      </c>
      <c r="B12" s="9" t="s">
        <v>56</v>
      </c>
      <c r="C12" s="8" t="n">
        <v>4</v>
      </c>
      <c r="D12" s="9" t="s">
        <v>56</v>
      </c>
      <c r="E12" s="8" t="n">
        <v>4</v>
      </c>
      <c r="F12" s="9" t="s">
        <v>48</v>
      </c>
      <c r="G12" s="8" t="n">
        <v>5</v>
      </c>
      <c r="H12" s="9" t="s">
        <v>48</v>
      </c>
      <c r="I12" s="8" t="n">
        <v>5</v>
      </c>
      <c r="J12" s="9" t="s">
        <v>76</v>
      </c>
      <c r="K12" s="8" t="n">
        <v>2</v>
      </c>
      <c r="L12" s="9" t="s">
        <v>50</v>
      </c>
      <c r="M12" s="8" t="n">
        <v>2</v>
      </c>
      <c r="N12" s="9" t="s">
        <v>83</v>
      </c>
      <c r="O12" s="9" t="s">
        <v>70</v>
      </c>
      <c r="P12" s="8" t="n">
        <v>5</v>
      </c>
      <c r="Q12" s="9" t="s">
        <v>48</v>
      </c>
      <c r="R12" s="8" t="n">
        <v>5</v>
      </c>
      <c r="S12" s="9" t="s">
        <v>89</v>
      </c>
    </row>
    <row r="13" customFormat="false" ht="23.25" hidden="false" customHeight="true" outlineLevel="0" collapsed="false">
      <c r="A13" s="8" t="s">
        <v>90</v>
      </c>
      <c r="B13" s="9" t="s">
        <v>67</v>
      </c>
      <c r="C13" s="8" t="n">
        <v>2</v>
      </c>
      <c r="D13" s="9" t="s">
        <v>67</v>
      </c>
      <c r="E13" s="8" t="n">
        <v>2</v>
      </c>
      <c r="F13" s="9" t="s">
        <v>53</v>
      </c>
      <c r="G13" s="8" t="n">
        <v>4</v>
      </c>
      <c r="H13" s="9" t="s">
        <v>48</v>
      </c>
      <c r="I13" s="8" t="n">
        <v>5</v>
      </c>
      <c r="J13" s="9" t="s">
        <v>76</v>
      </c>
      <c r="K13" s="8" t="n">
        <v>2</v>
      </c>
      <c r="L13" s="9" t="s">
        <v>58</v>
      </c>
      <c r="M13" s="8" t="n">
        <v>1</v>
      </c>
      <c r="N13" s="9" t="s">
        <v>83</v>
      </c>
      <c r="O13" s="9" t="s">
        <v>70</v>
      </c>
      <c r="P13" s="8" t="n">
        <v>5</v>
      </c>
      <c r="Q13" s="9" t="s">
        <v>48</v>
      </c>
      <c r="R13" s="8" t="n">
        <v>5</v>
      </c>
      <c r="S13" s="9" t="s">
        <v>91</v>
      </c>
    </row>
    <row r="14" customFormat="false" ht="15" hidden="false" customHeight="true" outlineLevel="0" collapsed="false">
      <c r="A14" s="8" t="s">
        <v>92</v>
      </c>
      <c r="B14" s="9" t="s">
        <v>67</v>
      </c>
      <c r="C14" s="8" t="n">
        <v>2</v>
      </c>
      <c r="D14" s="9" t="s">
        <v>67</v>
      </c>
      <c r="E14" s="8" t="n">
        <v>2</v>
      </c>
      <c r="F14" s="9" t="s">
        <v>48</v>
      </c>
      <c r="G14" s="8" t="n">
        <v>5</v>
      </c>
      <c r="H14" s="9" t="s">
        <v>48</v>
      </c>
      <c r="I14" s="8" t="n">
        <v>5</v>
      </c>
      <c r="J14" s="9" t="s">
        <v>57</v>
      </c>
      <c r="K14" s="8" t="n">
        <v>4</v>
      </c>
      <c r="L14" s="9" t="s">
        <v>58</v>
      </c>
      <c r="M14" s="8" t="n">
        <v>1</v>
      </c>
      <c r="N14" s="9" t="s">
        <v>51</v>
      </c>
      <c r="O14" s="9" t="s">
        <v>52</v>
      </c>
      <c r="P14" s="8" t="n">
        <v>3</v>
      </c>
      <c r="Q14" s="9" t="s">
        <v>48</v>
      </c>
      <c r="R14" s="8" t="n">
        <v>5</v>
      </c>
      <c r="S14" s="9" t="s">
        <v>93</v>
      </c>
    </row>
    <row r="15" customFormat="false" ht="23.25" hidden="false" customHeight="true" outlineLevel="0" collapsed="false">
      <c r="A15" s="8" t="s">
        <v>94</v>
      </c>
      <c r="B15" s="9" t="s">
        <v>56</v>
      </c>
      <c r="C15" s="8" t="n">
        <v>4</v>
      </c>
      <c r="D15" s="9" t="s">
        <v>56</v>
      </c>
      <c r="E15" s="8" t="n">
        <v>4</v>
      </c>
      <c r="F15" s="9" t="s">
        <v>48</v>
      </c>
      <c r="G15" s="8" t="n">
        <v>5</v>
      </c>
      <c r="H15" s="9" t="s">
        <v>48</v>
      </c>
      <c r="I15" s="8" t="n">
        <v>5</v>
      </c>
      <c r="J15" s="9" t="s">
        <v>49</v>
      </c>
      <c r="K15" s="8" t="n">
        <v>3</v>
      </c>
      <c r="L15" s="9" t="s">
        <v>58</v>
      </c>
      <c r="M15" s="8" t="n">
        <v>1</v>
      </c>
      <c r="N15" s="9" t="s">
        <v>63</v>
      </c>
      <c r="O15" s="9" t="s">
        <v>52</v>
      </c>
      <c r="P15" s="8" t="n">
        <v>3</v>
      </c>
      <c r="Q15" s="9" t="s">
        <v>53</v>
      </c>
      <c r="R15" s="8" t="n">
        <v>4</v>
      </c>
      <c r="S15" s="9"/>
    </row>
    <row r="16" customFormat="false" ht="23.25" hidden="false" customHeight="true" outlineLevel="0" collapsed="false">
      <c r="A16" s="8" t="s">
        <v>95</v>
      </c>
      <c r="B16" s="9" t="s">
        <v>47</v>
      </c>
      <c r="C16" s="8" t="n">
        <v>3</v>
      </c>
      <c r="D16" s="9" t="s">
        <v>47</v>
      </c>
      <c r="E16" s="8" t="n">
        <v>3</v>
      </c>
      <c r="F16" s="9" t="s">
        <v>48</v>
      </c>
      <c r="G16" s="8" t="n">
        <v>5</v>
      </c>
      <c r="H16" s="9" t="s">
        <v>53</v>
      </c>
      <c r="I16" s="8" t="n">
        <v>4</v>
      </c>
      <c r="J16" s="9" t="s">
        <v>76</v>
      </c>
      <c r="K16" s="8" t="n">
        <v>2</v>
      </c>
      <c r="L16" s="9" t="s">
        <v>62</v>
      </c>
      <c r="M16" s="8" t="n">
        <v>3</v>
      </c>
      <c r="N16" s="9" t="s">
        <v>83</v>
      </c>
      <c r="O16" s="9" t="s">
        <v>52</v>
      </c>
      <c r="P16" s="8" t="n">
        <v>3</v>
      </c>
      <c r="Q16" s="9" t="s">
        <v>48</v>
      </c>
      <c r="R16" s="8" t="n">
        <v>5</v>
      </c>
      <c r="S16" s="9" t="s">
        <v>96</v>
      </c>
    </row>
    <row r="17" customFormat="false" ht="23.25" hidden="false" customHeight="true" outlineLevel="0" collapsed="false">
      <c r="A17" s="8" t="s">
        <v>97</v>
      </c>
      <c r="B17" s="9" t="s">
        <v>67</v>
      </c>
      <c r="C17" s="8" t="n">
        <v>2</v>
      </c>
      <c r="D17" s="9" t="s">
        <v>47</v>
      </c>
      <c r="E17" s="8" t="n">
        <v>3</v>
      </c>
      <c r="F17" s="9" t="s">
        <v>48</v>
      </c>
      <c r="G17" s="8" t="n">
        <v>5</v>
      </c>
      <c r="H17" s="9" t="s">
        <v>48</v>
      </c>
      <c r="I17" s="8" t="n">
        <v>5</v>
      </c>
      <c r="J17" s="9" t="s">
        <v>49</v>
      </c>
      <c r="K17" s="8" t="n">
        <v>3</v>
      </c>
      <c r="L17" s="9" t="s">
        <v>58</v>
      </c>
      <c r="M17" s="8" t="n">
        <v>1</v>
      </c>
      <c r="N17" s="9" t="s">
        <v>51</v>
      </c>
      <c r="O17" s="9" t="s">
        <v>52</v>
      </c>
      <c r="P17" s="8" t="n">
        <v>3</v>
      </c>
      <c r="Q17" s="9" t="s">
        <v>48</v>
      </c>
      <c r="R17" s="8" t="n">
        <v>5</v>
      </c>
      <c r="S17" s="9" t="s">
        <v>98</v>
      </c>
    </row>
    <row r="18" customFormat="false" ht="23.25" hidden="false" customHeight="true" outlineLevel="0" collapsed="false">
      <c r="A18" s="8" t="s">
        <v>99</v>
      </c>
      <c r="B18" s="9" t="s">
        <v>67</v>
      </c>
      <c r="C18" s="8" t="n">
        <v>2</v>
      </c>
      <c r="D18" s="9" t="s">
        <v>56</v>
      </c>
      <c r="E18" s="8" t="n">
        <v>4</v>
      </c>
      <c r="F18" s="9" t="s">
        <v>53</v>
      </c>
      <c r="G18" s="8" t="n">
        <v>4</v>
      </c>
      <c r="H18" s="9" t="s">
        <v>48</v>
      </c>
      <c r="I18" s="8" t="n">
        <v>5</v>
      </c>
      <c r="J18" s="9" t="s">
        <v>49</v>
      </c>
      <c r="K18" s="8" t="n">
        <v>3</v>
      </c>
      <c r="L18" s="9" t="s">
        <v>50</v>
      </c>
      <c r="M18" s="8" t="n">
        <v>2</v>
      </c>
      <c r="N18" s="9" t="s">
        <v>51</v>
      </c>
      <c r="O18" s="9" t="s">
        <v>70</v>
      </c>
      <c r="P18" s="8" t="n">
        <v>5</v>
      </c>
      <c r="Q18" s="9" t="s">
        <v>48</v>
      </c>
      <c r="R18" s="8" t="n">
        <v>5</v>
      </c>
      <c r="S18" s="9"/>
    </row>
    <row r="19" customFormat="false" ht="23.25" hidden="false" customHeight="true" outlineLevel="0" collapsed="false">
      <c r="A19" s="8" t="s">
        <v>100</v>
      </c>
      <c r="B19" s="9" t="s">
        <v>101</v>
      </c>
      <c r="C19" s="8" t="n">
        <v>1</v>
      </c>
      <c r="D19" s="9" t="s">
        <v>67</v>
      </c>
      <c r="E19" s="8" t="n">
        <v>2</v>
      </c>
      <c r="F19" s="9" t="s">
        <v>48</v>
      </c>
      <c r="G19" s="8" t="n">
        <v>5</v>
      </c>
      <c r="H19" s="9" t="s">
        <v>53</v>
      </c>
      <c r="I19" s="8" t="n">
        <v>4</v>
      </c>
      <c r="J19" s="9" t="s">
        <v>76</v>
      </c>
      <c r="K19" s="8" t="n">
        <v>2</v>
      </c>
      <c r="L19" s="9" t="s">
        <v>50</v>
      </c>
      <c r="M19" s="8" t="n">
        <v>2</v>
      </c>
      <c r="N19" s="9" t="s">
        <v>102</v>
      </c>
      <c r="O19" s="9" t="s">
        <v>64</v>
      </c>
      <c r="P19" s="8" t="n">
        <v>4</v>
      </c>
      <c r="Q19" s="9" t="s">
        <v>103</v>
      </c>
      <c r="R19" s="8" t="n">
        <v>2</v>
      </c>
      <c r="S19" s="9" t="s">
        <v>104</v>
      </c>
    </row>
    <row r="20" customFormat="false" ht="23.25" hidden="false" customHeight="true" outlineLevel="0" collapsed="false">
      <c r="A20" s="8" t="s">
        <v>105</v>
      </c>
      <c r="B20" s="9" t="s">
        <v>67</v>
      </c>
      <c r="C20" s="8" t="n">
        <v>2</v>
      </c>
      <c r="D20" s="9" t="s">
        <v>67</v>
      </c>
      <c r="E20" s="8" t="n">
        <v>2</v>
      </c>
      <c r="F20" s="9" t="s">
        <v>48</v>
      </c>
      <c r="G20" s="8" t="n">
        <v>5</v>
      </c>
      <c r="H20" s="9" t="s">
        <v>48</v>
      </c>
      <c r="I20" s="8" t="n">
        <v>5</v>
      </c>
      <c r="J20" s="9" t="s">
        <v>49</v>
      </c>
      <c r="K20" s="8" t="n">
        <v>3</v>
      </c>
      <c r="L20" s="9" t="s">
        <v>62</v>
      </c>
      <c r="M20" s="8" t="n">
        <v>3</v>
      </c>
      <c r="N20" s="9" t="s">
        <v>51</v>
      </c>
      <c r="O20" s="9" t="s">
        <v>64</v>
      </c>
      <c r="P20" s="8" t="n">
        <v>4</v>
      </c>
      <c r="Q20" s="9" t="s">
        <v>48</v>
      </c>
      <c r="R20" s="8" t="n">
        <v>5</v>
      </c>
      <c r="S20" s="9" t="s">
        <v>106</v>
      </c>
    </row>
    <row r="21" customFormat="false" ht="23.25" hidden="false" customHeight="true" outlineLevel="0" collapsed="false">
      <c r="A21" s="8" t="s">
        <v>107</v>
      </c>
      <c r="B21" s="9" t="s">
        <v>47</v>
      </c>
      <c r="C21" s="8" t="n">
        <v>3</v>
      </c>
      <c r="D21" s="9" t="s">
        <v>47</v>
      </c>
      <c r="E21" s="8" t="n">
        <v>3</v>
      </c>
      <c r="F21" s="9" t="s">
        <v>48</v>
      </c>
      <c r="G21" s="8" t="n">
        <v>5</v>
      </c>
      <c r="H21" s="9" t="s">
        <v>48</v>
      </c>
      <c r="I21" s="8" t="n">
        <v>5</v>
      </c>
      <c r="J21" s="9" t="s">
        <v>76</v>
      </c>
      <c r="K21" s="8" t="n">
        <v>2</v>
      </c>
      <c r="L21" s="9" t="s">
        <v>62</v>
      </c>
      <c r="M21" s="8" t="n">
        <v>3</v>
      </c>
      <c r="N21" s="9"/>
      <c r="O21" s="9" t="s">
        <v>70</v>
      </c>
      <c r="P21" s="8" t="n">
        <v>5</v>
      </c>
      <c r="Q21" s="9" t="s">
        <v>53</v>
      </c>
      <c r="R21" s="8" t="n">
        <v>4</v>
      </c>
      <c r="S21" s="9" t="s">
        <v>108</v>
      </c>
    </row>
    <row r="22" customFormat="false" ht="23.25" hidden="false" customHeight="true" outlineLevel="0" collapsed="false">
      <c r="A22" s="8" t="s">
        <v>109</v>
      </c>
      <c r="B22" s="9" t="s">
        <v>67</v>
      </c>
      <c r="C22" s="8" t="n">
        <v>2</v>
      </c>
      <c r="D22" s="9" t="s">
        <v>67</v>
      </c>
      <c r="E22" s="8" t="n">
        <v>2</v>
      </c>
      <c r="F22" s="9" t="s">
        <v>53</v>
      </c>
      <c r="G22" s="8" t="n">
        <v>4</v>
      </c>
      <c r="H22" s="9" t="s">
        <v>53</v>
      </c>
      <c r="I22" s="8" t="n">
        <v>4</v>
      </c>
      <c r="J22" s="9" t="s">
        <v>49</v>
      </c>
      <c r="K22" s="8" t="n">
        <v>3</v>
      </c>
      <c r="L22" s="9" t="s">
        <v>50</v>
      </c>
      <c r="M22" s="8" t="n">
        <v>2</v>
      </c>
      <c r="N22" s="9" t="s">
        <v>102</v>
      </c>
      <c r="O22" s="9" t="s">
        <v>52</v>
      </c>
      <c r="P22" s="8" t="n">
        <v>3</v>
      </c>
      <c r="Q22" s="9" t="s">
        <v>53</v>
      </c>
      <c r="R22" s="8" t="n">
        <v>4</v>
      </c>
      <c r="S22" s="9"/>
    </row>
    <row r="23" customFormat="false" ht="23.25" hidden="false" customHeight="true" outlineLevel="0" collapsed="false">
      <c r="A23" s="8" t="s">
        <v>110</v>
      </c>
      <c r="B23" s="9" t="s">
        <v>67</v>
      </c>
      <c r="C23" s="8" t="n">
        <v>2</v>
      </c>
      <c r="D23" s="9" t="s">
        <v>47</v>
      </c>
      <c r="E23" s="8" t="n">
        <v>3</v>
      </c>
      <c r="F23" s="9" t="s">
        <v>48</v>
      </c>
      <c r="G23" s="8" t="n">
        <v>5</v>
      </c>
      <c r="H23" s="9" t="s">
        <v>53</v>
      </c>
      <c r="I23" s="8" t="n">
        <v>4</v>
      </c>
      <c r="J23" s="9" t="s">
        <v>76</v>
      </c>
      <c r="K23" s="8" t="n">
        <v>2</v>
      </c>
      <c r="L23" s="9" t="s">
        <v>62</v>
      </c>
      <c r="M23" s="8" t="n">
        <v>3</v>
      </c>
      <c r="N23" s="9" t="s">
        <v>83</v>
      </c>
      <c r="O23" s="9" t="s">
        <v>52</v>
      </c>
      <c r="P23" s="8" t="n">
        <v>3</v>
      </c>
      <c r="Q23" s="9" t="s">
        <v>53</v>
      </c>
      <c r="R23" s="8" t="n">
        <v>4</v>
      </c>
      <c r="S23" s="9" t="s">
        <v>104</v>
      </c>
    </row>
    <row r="24" customFormat="false" ht="23.25" hidden="false" customHeight="true" outlineLevel="0" collapsed="false">
      <c r="A24" s="8" t="s">
        <v>111</v>
      </c>
      <c r="B24" s="9" t="s">
        <v>101</v>
      </c>
      <c r="C24" s="8" t="n">
        <v>1</v>
      </c>
      <c r="D24" s="9" t="s">
        <v>67</v>
      </c>
      <c r="E24" s="8" t="n">
        <v>2</v>
      </c>
      <c r="F24" s="9" t="s">
        <v>48</v>
      </c>
      <c r="G24" s="8" t="n">
        <v>5</v>
      </c>
      <c r="H24" s="9" t="s">
        <v>48</v>
      </c>
      <c r="I24" s="8" t="n">
        <v>5</v>
      </c>
      <c r="J24" s="9" t="s">
        <v>49</v>
      </c>
      <c r="K24" s="8" t="n">
        <v>3</v>
      </c>
      <c r="L24" s="9" t="s">
        <v>58</v>
      </c>
      <c r="M24" s="8" t="n">
        <v>1</v>
      </c>
      <c r="N24" s="9" t="s">
        <v>51</v>
      </c>
      <c r="O24" s="9" t="s">
        <v>64</v>
      </c>
      <c r="P24" s="8" t="n">
        <v>4</v>
      </c>
      <c r="Q24" s="9" t="s">
        <v>48</v>
      </c>
      <c r="R24" s="8" t="n">
        <v>5</v>
      </c>
      <c r="S24" s="9" t="s">
        <v>112</v>
      </c>
    </row>
    <row r="25" customFormat="false" ht="23.25" hidden="false" customHeight="true" outlineLevel="0" collapsed="false">
      <c r="A25" s="8" t="s">
        <v>113</v>
      </c>
      <c r="B25" s="9" t="s">
        <v>47</v>
      </c>
      <c r="C25" s="8" t="n">
        <v>3</v>
      </c>
      <c r="D25" s="9" t="s">
        <v>47</v>
      </c>
      <c r="E25" s="8" t="n">
        <v>3</v>
      </c>
      <c r="F25" s="9" t="s">
        <v>48</v>
      </c>
      <c r="G25" s="8" t="n">
        <v>5</v>
      </c>
      <c r="H25" s="9" t="s">
        <v>48</v>
      </c>
      <c r="I25" s="8" t="n">
        <v>5</v>
      </c>
      <c r="J25" s="9" t="s">
        <v>76</v>
      </c>
      <c r="K25" s="8" t="n">
        <v>2</v>
      </c>
      <c r="L25" s="9" t="s">
        <v>50</v>
      </c>
      <c r="M25" s="8" t="n">
        <v>2</v>
      </c>
      <c r="N25" s="9" t="s">
        <v>102</v>
      </c>
      <c r="O25" s="9" t="s">
        <v>64</v>
      </c>
      <c r="P25" s="8" t="n">
        <v>4</v>
      </c>
      <c r="Q25" s="9" t="s">
        <v>53</v>
      </c>
      <c r="R25" s="8" t="n">
        <v>4</v>
      </c>
      <c r="S25" s="9" t="s">
        <v>114</v>
      </c>
    </row>
    <row r="26" customFormat="false" ht="23.25" hidden="false" customHeight="true" outlineLevel="0" collapsed="false">
      <c r="A26" s="8" t="s">
        <v>115</v>
      </c>
      <c r="B26" s="9" t="s">
        <v>67</v>
      </c>
      <c r="C26" s="8" t="n">
        <v>2</v>
      </c>
      <c r="D26" s="9" t="s">
        <v>56</v>
      </c>
      <c r="E26" s="8" t="n">
        <v>4</v>
      </c>
      <c r="F26" s="9" t="s">
        <v>48</v>
      </c>
      <c r="G26" s="8" t="n">
        <v>5</v>
      </c>
      <c r="H26" s="9" t="s">
        <v>48</v>
      </c>
      <c r="I26" s="8" t="n">
        <v>5</v>
      </c>
      <c r="J26" s="9" t="s">
        <v>76</v>
      </c>
      <c r="K26" s="8" t="n">
        <v>2</v>
      </c>
      <c r="L26" s="9" t="s">
        <v>77</v>
      </c>
      <c r="M26" s="8" t="n">
        <v>4</v>
      </c>
      <c r="N26" s="9" t="s">
        <v>51</v>
      </c>
      <c r="O26" s="9" t="s">
        <v>52</v>
      </c>
      <c r="P26" s="8" t="n">
        <v>3</v>
      </c>
      <c r="Q26" s="9" t="s">
        <v>48</v>
      </c>
      <c r="R26" s="8" t="n">
        <v>5</v>
      </c>
      <c r="S26" s="9" t="s">
        <v>116</v>
      </c>
    </row>
    <row r="27" customFormat="false" ht="23.25" hidden="false" customHeight="true" outlineLevel="0" collapsed="false">
      <c r="A27" s="8" t="s">
        <v>117</v>
      </c>
      <c r="B27" s="9" t="s">
        <v>101</v>
      </c>
      <c r="C27" s="8" t="n">
        <v>1</v>
      </c>
      <c r="D27" s="9" t="s">
        <v>67</v>
      </c>
      <c r="E27" s="8" t="n">
        <v>2</v>
      </c>
      <c r="F27" s="9" t="s">
        <v>53</v>
      </c>
      <c r="G27" s="8" t="n">
        <v>4</v>
      </c>
      <c r="H27" s="9" t="s">
        <v>53</v>
      </c>
      <c r="I27" s="8" t="n">
        <v>4</v>
      </c>
      <c r="J27" s="9" t="s">
        <v>49</v>
      </c>
      <c r="K27" s="8" t="n">
        <v>3</v>
      </c>
      <c r="L27" s="9" t="s">
        <v>58</v>
      </c>
      <c r="M27" s="8" t="n">
        <v>1</v>
      </c>
      <c r="N27" s="9" t="s">
        <v>51</v>
      </c>
      <c r="O27" s="9" t="s">
        <v>70</v>
      </c>
      <c r="P27" s="8" t="n">
        <v>5</v>
      </c>
      <c r="Q27" s="9" t="s">
        <v>59</v>
      </c>
      <c r="R27" s="8" t="n">
        <v>3</v>
      </c>
      <c r="S27" s="9" t="s">
        <v>118</v>
      </c>
    </row>
    <row r="28" customFormat="false" ht="23.25" hidden="false" customHeight="true" outlineLevel="0" collapsed="false">
      <c r="A28" s="8" t="s">
        <v>119</v>
      </c>
      <c r="B28" s="9" t="s">
        <v>47</v>
      </c>
      <c r="C28" s="8" t="n">
        <v>3</v>
      </c>
      <c r="D28" s="9" t="s">
        <v>120</v>
      </c>
      <c r="E28" s="8" t="n">
        <v>5</v>
      </c>
      <c r="F28" s="9" t="s">
        <v>48</v>
      </c>
      <c r="G28" s="8" t="n">
        <v>5</v>
      </c>
      <c r="H28" s="9" t="s">
        <v>48</v>
      </c>
      <c r="I28" s="8" t="n">
        <v>5</v>
      </c>
      <c r="J28" s="9" t="s">
        <v>76</v>
      </c>
      <c r="K28" s="8" t="n">
        <v>2</v>
      </c>
      <c r="L28" s="9" t="s">
        <v>77</v>
      </c>
      <c r="M28" s="8" t="n">
        <v>4</v>
      </c>
      <c r="N28" s="9" t="s">
        <v>83</v>
      </c>
      <c r="O28" s="9" t="s">
        <v>64</v>
      </c>
      <c r="P28" s="8" t="n">
        <v>4</v>
      </c>
      <c r="Q28" s="9" t="s">
        <v>53</v>
      </c>
      <c r="R28" s="8" t="n">
        <v>4</v>
      </c>
      <c r="S28" s="9" t="s">
        <v>121</v>
      </c>
    </row>
    <row r="29" customFormat="false" ht="34.5" hidden="false" customHeight="true" outlineLevel="0" collapsed="false">
      <c r="A29" s="8" t="s">
        <v>122</v>
      </c>
      <c r="B29" s="9" t="s">
        <v>47</v>
      </c>
      <c r="C29" s="8" t="n">
        <v>3</v>
      </c>
      <c r="D29" s="9" t="s">
        <v>56</v>
      </c>
      <c r="E29" s="8" t="n">
        <v>4</v>
      </c>
      <c r="F29" s="9" t="s">
        <v>53</v>
      </c>
      <c r="G29" s="8" t="n">
        <v>4</v>
      </c>
      <c r="H29" s="9" t="s">
        <v>48</v>
      </c>
      <c r="I29" s="8" t="n">
        <v>5</v>
      </c>
      <c r="J29" s="9" t="s">
        <v>76</v>
      </c>
      <c r="K29" s="8" t="n">
        <v>2</v>
      </c>
      <c r="L29" s="9" t="s">
        <v>77</v>
      </c>
      <c r="M29" s="8" t="n">
        <v>4</v>
      </c>
      <c r="N29" s="9" t="s">
        <v>83</v>
      </c>
      <c r="O29" s="9" t="s">
        <v>123</v>
      </c>
      <c r="P29" s="8" t="n">
        <v>1</v>
      </c>
      <c r="Q29" s="9" t="s">
        <v>86</v>
      </c>
      <c r="R29" s="8" t="n">
        <v>1</v>
      </c>
      <c r="S29" s="9" t="s">
        <v>124</v>
      </c>
    </row>
    <row r="30" customFormat="false" ht="15" hidden="false" customHeight="true" outlineLevel="0" collapsed="false">
      <c r="A30" s="8" t="s">
        <v>125</v>
      </c>
      <c r="B30" s="9" t="s">
        <v>120</v>
      </c>
      <c r="C30" s="8" t="n">
        <v>5</v>
      </c>
      <c r="D30" s="9" t="s">
        <v>120</v>
      </c>
      <c r="E30" s="8" t="n">
        <v>5</v>
      </c>
      <c r="F30" s="9" t="s">
        <v>48</v>
      </c>
      <c r="G30" s="8" t="n">
        <v>5</v>
      </c>
      <c r="H30" s="9" t="s">
        <v>48</v>
      </c>
      <c r="I30" s="8" t="n">
        <v>5</v>
      </c>
      <c r="J30" s="9" t="s">
        <v>57</v>
      </c>
      <c r="K30" s="8" t="n">
        <v>4</v>
      </c>
      <c r="L30" s="9" t="s">
        <v>126</v>
      </c>
      <c r="M30" s="8" t="n">
        <v>5</v>
      </c>
      <c r="N30" s="9" t="s">
        <v>73</v>
      </c>
      <c r="O30" s="9" t="s">
        <v>70</v>
      </c>
      <c r="P30" s="8" t="n">
        <v>5</v>
      </c>
      <c r="Q30" s="9" t="s">
        <v>59</v>
      </c>
      <c r="R30" s="8" t="n">
        <v>3</v>
      </c>
      <c r="S30" s="9" t="s">
        <v>127</v>
      </c>
    </row>
    <row r="31" customFormat="false" ht="23.25" hidden="false" customHeight="true" outlineLevel="0" collapsed="false">
      <c r="A31" s="8" t="s">
        <v>128</v>
      </c>
      <c r="B31" s="9" t="s">
        <v>67</v>
      </c>
      <c r="C31" s="8" t="n">
        <v>2</v>
      </c>
      <c r="D31" s="9" t="s">
        <v>47</v>
      </c>
      <c r="E31" s="8" t="n">
        <v>3</v>
      </c>
      <c r="F31" s="9" t="s">
        <v>86</v>
      </c>
      <c r="G31" s="8" t="n">
        <v>1</v>
      </c>
      <c r="H31" s="9" t="s">
        <v>86</v>
      </c>
      <c r="I31" s="8" t="n">
        <v>1</v>
      </c>
      <c r="J31" s="9" t="s">
        <v>49</v>
      </c>
      <c r="K31" s="8" t="n">
        <v>3</v>
      </c>
      <c r="L31" s="9" t="s">
        <v>62</v>
      </c>
      <c r="M31" s="8" t="n">
        <v>3</v>
      </c>
      <c r="N31" s="9" t="s">
        <v>102</v>
      </c>
      <c r="O31" s="9" t="s">
        <v>70</v>
      </c>
      <c r="P31" s="8" t="n">
        <v>5</v>
      </c>
      <c r="Q31" s="9" t="s">
        <v>86</v>
      </c>
      <c r="R31" s="8" t="n">
        <v>1</v>
      </c>
      <c r="S31" s="9"/>
    </row>
    <row r="32" customFormat="false" ht="23.25" hidden="false" customHeight="true" outlineLevel="0" collapsed="false">
      <c r="A32" s="8" t="s">
        <v>129</v>
      </c>
      <c r="B32" s="9" t="s">
        <v>56</v>
      </c>
      <c r="C32" s="8" t="n">
        <v>4</v>
      </c>
      <c r="D32" s="9" t="s">
        <v>56</v>
      </c>
      <c r="E32" s="8" t="n">
        <v>4</v>
      </c>
      <c r="F32" s="9" t="s">
        <v>48</v>
      </c>
      <c r="G32" s="8" t="n">
        <v>5</v>
      </c>
      <c r="H32" s="9" t="s">
        <v>48</v>
      </c>
      <c r="I32" s="8" t="n">
        <v>5</v>
      </c>
      <c r="J32" s="9" t="s">
        <v>76</v>
      </c>
      <c r="K32" s="8" t="n">
        <v>2</v>
      </c>
      <c r="L32" s="9" t="s">
        <v>50</v>
      </c>
      <c r="M32" s="8" t="n">
        <v>2</v>
      </c>
      <c r="N32" s="9" t="s">
        <v>51</v>
      </c>
      <c r="O32" s="9" t="s">
        <v>52</v>
      </c>
      <c r="P32" s="8" t="n">
        <v>3</v>
      </c>
      <c r="Q32" s="9" t="s">
        <v>48</v>
      </c>
      <c r="R32" s="8" t="n">
        <v>5</v>
      </c>
      <c r="S32" s="9" t="s">
        <v>130</v>
      </c>
    </row>
    <row r="33" customFormat="false" ht="23.25" hidden="false" customHeight="true" outlineLevel="0" collapsed="false">
      <c r="A33" s="8" t="s">
        <v>131</v>
      </c>
      <c r="B33" s="9" t="s">
        <v>67</v>
      </c>
      <c r="C33" s="8" t="n">
        <v>2</v>
      </c>
      <c r="D33" s="9" t="s">
        <v>47</v>
      </c>
      <c r="E33" s="8" t="n">
        <v>3</v>
      </c>
      <c r="F33" s="9" t="s">
        <v>48</v>
      </c>
      <c r="G33" s="8" t="n">
        <v>5</v>
      </c>
      <c r="H33" s="9" t="s">
        <v>48</v>
      </c>
      <c r="I33" s="8" t="n">
        <v>5</v>
      </c>
      <c r="J33" s="9" t="s">
        <v>49</v>
      </c>
      <c r="K33" s="8" t="n">
        <v>3</v>
      </c>
      <c r="L33" s="9" t="s">
        <v>50</v>
      </c>
      <c r="M33" s="8" t="n">
        <v>2</v>
      </c>
      <c r="N33" s="9" t="s">
        <v>51</v>
      </c>
      <c r="O33" s="9" t="s">
        <v>64</v>
      </c>
      <c r="P33" s="8" t="n">
        <v>4</v>
      </c>
      <c r="Q33" s="9" t="s">
        <v>48</v>
      </c>
      <c r="R33" s="8" t="n">
        <v>5</v>
      </c>
      <c r="S33" s="9" t="s">
        <v>104</v>
      </c>
    </row>
    <row r="34" customFormat="false" ht="23.25" hidden="false" customHeight="true" outlineLevel="0" collapsed="false">
      <c r="A34" s="8" t="s">
        <v>132</v>
      </c>
      <c r="B34" s="9" t="s">
        <v>101</v>
      </c>
      <c r="C34" s="8" t="n">
        <v>1</v>
      </c>
      <c r="D34" s="9" t="s">
        <v>67</v>
      </c>
      <c r="E34" s="8" t="n">
        <v>2</v>
      </c>
      <c r="F34" s="9" t="s">
        <v>53</v>
      </c>
      <c r="G34" s="8" t="n">
        <v>4</v>
      </c>
      <c r="H34" s="9" t="s">
        <v>48</v>
      </c>
      <c r="I34" s="8" t="n">
        <v>5</v>
      </c>
      <c r="J34" s="9" t="s">
        <v>76</v>
      </c>
      <c r="K34" s="8" t="n">
        <v>2</v>
      </c>
      <c r="L34" s="9" t="s">
        <v>50</v>
      </c>
      <c r="M34" s="8" t="n">
        <v>2</v>
      </c>
      <c r="N34" s="9" t="s">
        <v>83</v>
      </c>
      <c r="O34" s="9" t="s">
        <v>64</v>
      </c>
      <c r="P34" s="8" t="n">
        <v>4</v>
      </c>
      <c r="Q34" s="9" t="s">
        <v>53</v>
      </c>
      <c r="R34" s="8" t="n">
        <v>4</v>
      </c>
      <c r="S34" s="9" t="s">
        <v>133</v>
      </c>
    </row>
    <row r="35" customFormat="false" ht="23.25" hidden="false" customHeight="true" outlineLevel="0" collapsed="false">
      <c r="A35" s="8" t="s">
        <v>134</v>
      </c>
      <c r="B35" s="9" t="s">
        <v>101</v>
      </c>
      <c r="C35" s="8" t="n">
        <v>1</v>
      </c>
      <c r="D35" s="9" t="s">
        <v>67</v>
      </c>
      <c r="E35" s="8" t="n">
        <v>2</v>
      </c>
      <c r="F35" s="9" t="s">
        <v>53</v>
      </c>
      <c r="G35" s="8" t="n">
        <v>4</v>
      </c>
      <c r="H35" s="9" t="s">
        <v>48</v>
      </c>
      <c r="I35" s="8" t="n">
        <v>5</v>
      </c>
      <c r="J35" s="9" t="s">
        <v>57</v>
      </c>
      <c r="K35" s="8" t="n">
        <v>4</v>
      </c>
      <c r="L35" s="9" t="s">
        <v>62</v>
      </c>
      <c r="M35" s="8" t="n">
        <v>3</v>
      </c>
      <c r="N35" s="9" t="s">
        <v>83</v>
      </c>
      <c r="O35" s="9" t="s">
        <v>52</v>
      </c>
      <c r="P35" s="8" t="n">
        <v>3</v>
      </c>
      <c r="Q35" s="9" t="s">
        <v>48</v>
      </c>
      <c r="R35" s="8" t="n">
        <v>5</v>
      </c>
      <c r="S35" s="9"/>
    </row>
    <row r="36" customFormat="false" ht="23.25" hidden="false" customHeight="true" outlineLevel="0" collapsed="false">
      <c r="A36" s="8" t="s">
        <v>135</v>
      </c>
      <c r="B36" s="9" t="s">
        <v>101</v>
      </c>
      <c r="C36" s="8" t="n">
        <v>1</v>
      </c>
      <c r="D36" s="9" t="s">
        <v>101</v>
      </c>
      <c r="E36" s="8" t="n">
        <v>1</v>
      </c>
      <c r="F36" s="9" t="s">
        <v>136</v>
      </c>
      <c r="G36" s="8" t="n">
        <v>3</v>
      </c>
      <c r="H36" s="9" t="s">
        <v>53</v>
      </c>
      <c r="I36" s="8" t="n">
        <v>4</v>
      </c>
      <c r="J36" s="9" t="s">
        <v>49</v>
      </c>
      <c r="K36" s="8" t="n">
        <v>3</v>
      </c>
      <c r="L36" s="9" t="s">
        <v>77</v>
      </c>
      <c r="M36" s="8" t="n">
        <v>4</v>
      </c>
      <c r="N36" s="9" t="s">
        <v>51</v>
      </c>
      <c r="O36" s="9" t="s">
        <v>52</v>
      </c>
      <c r="P36" s="8" t="n">
        <v>3</v>
      </c>
      <c r="Q36" s="9" t="s">
        <v>53</v>
      </c>
      <c r="R36" s="8" t="n">
        <v>4</v>
      </c>
      <c r="S36" s="9" t="s">
        <v>137</v>
      </c>
    </row>
    <row r="37" customFormat="false" ht="15" hidden="false" customHeight="true" outlineLevel="0" collapsed="false">
      <c r="A37" s="8" t="s">
        <v>138</v>
      </c>
      <c r="B37" s="9" t="s">
        <v>47</v>
      </c>
      <c r="C37" s="8" t="n">
        <v>3</v>
      </c>
      <c r="D37" s="9" t="s">
        <v>47</v>
      </c>
      <c r="E37" s="8" t="n">
        <v>3</v>
      </c>
      <c r="F37" s="9" t="s">
        <v>53</v>
      </c>
      <c r="G37" s="8" t="n">
        <v>4</v>
      </c>
      <c r="H37" s="9" t="s">
        <v>48</v>
      </c>
      <c r="I37" s="8" t="n">
        <v>5</v>
      </c>
      <c r="J37" s="9" t="s">
        <v>57</v>
      </c>
      <c r="K37" s="8" t="n">
        <v>4</v>
      </c>
      <c r="L37" s="9" t="s">
        <v>77</v>
      </c>
      <c r="M37" s="8" t="n">
        <v>4</v>
      </c>
      <c r="N37" s="9"/>
      <c r="O37" s="9"/>
      <c r="P37" s="8"/>
      <c r="Q37" s="9" t="s">
        <v>53</v>
      </c>
      <c r="R37" s="8" t="n">
        <v>4</v>
      </c>
      <c r="S37" s="9" t="s">
        <v>139</v>
      </c>
    </row>
    <row r="38" customFormat="false" ht="23.25" hidden="false" customHeight="true" outlineLevel="0" collapsed="false">
      <c r="A38" s="8" t="s">
        <v>140</v>
      </c>
      <c r="B38" s="9" t="s">
        <v>120</v>
      </c>
      <c r="C38" s="8" t="n">
        <v>5</v>
      </c>
      <c r="D38" s="9" t="s">
        <v>120</v>
      </c>
      <c r="E38" s="8" t="n">
        <v>5</v>
      </c>
      <c r="F38" s="9" t="s">
        <v>48</v>
      </c>
      <c r="G38" s="8" t="n">
        <v>5</v>
      </c>
      <c r="H38" s="9" t="s">
        <v>48</v>
      </c>
      <c r="I38" s="8" t="n">
        <v>5</v>
      </c>
      <c r="J38" s="9" t="s">
        <v>57</v>
      </c>
      <c r="K38" s="8" t="n">
        <v>4</v>
      </c>
      <c r="L38" s="9" t="s">
        <v>77</v>
      </c>
      <c r="M38" s="8" t="n">
        <v>4</v>
      </c>
      <c r="N38" s="9" t="s">
        <v>83</v>
      </c>
      <c r="O38" s="9" t="s">
        <v>64</v>
      </c>
      <c r="P38" s="8" t="n">
        <v>4</v>
      </c>
      <c r="Q38" s="9" t="s">
        <v>48</v>
      </c>
      <c r="R38" s="8" t="n">
        <v>5</v>
      </c>
      <c r="S38" s="9" t="s">
        <v>141</v>
      </c>
    </row>
    <row r="39" customFormat="false" ht="23.25" hidden="false" customHeight="true" outlineLevel="0" collapsed="false">
      <c r="A39" s="8" t="s">
        <v>142</v>
      </c>
      <c r="B39" s="9" t="s">
        <v>101</v>
      </c>
      <c r="C39" s="8" t="n">
        <v>1</v>
      </c>
      <c r="D39" s="9" t="s">
        <v>67</v>
      </c>
      <c r="E39" s="8" t="n">
        <v>2</v>
      </c>
      <c r="F39" s="9" t="s">
        <v>48</v>
      </c>
      <c r="G39" s="8" t="n">
        <v>5</v>
      </c>
      <c r="H39" s="9" t="s">
        <v>48</v>
      </c>
      <c r="I39" s="8" t="n">
        <v>5</v>
      </c>
      <c r="J39" s="9" t="s">
        <v>49</v>
      </c>
      <c r="K39" s="8" t="n">
        <v>3</v>
      </c>
      <c r="L39" s="9" t="s">
        <v>50</v>
      </c>
      <c r="M39" s="8" t="n">
        <v>2</v>
      </c>
      <c r="N39" s="9" t="s">
        <v>73</v>
      </c>
      <c r="O39" s="9" t="s">
        <v>70</v>
      </c>
      <c r="P39" s="8" t="n">
        <v>5</v>
      </c>
      <c r="Q39" s="9" t="s">
        <v>48</v>
      </c>
      <c r="R39" s="8" t="n">
        <v>5</v>
      </c>
      <c r="S39" s="9" t="s">
        <v>143</v>
      </c>
    </row>
    <row r="40" customFormat="false" ht="23.25" hidden="false" customHeight="true" outlineLevel="0" collapsed="false">
      <c r="A40" s="8" t="s">
        <v>144</v>
      </c>
      <c r="B40" s="9" t="s">
        <v>56</v>
      </c>
      <c r="C40" s="8" t="n">
        <v>4</v>
      </c>
      <c r="D40" s="9" t="s">
        <v>120</v>
      </c>
      <c r="E40" s="8" t="n">
        <v>5</v>
      </c>
      <c r="F40" s="9" t="s">
        <v>48</v>
      </c>
      <c r="G40" s="8" t="n">
        <v>5</v>
      </c>
      <c r="H40" s="9" t="s">
        <v>48</v>
      </c>
      <c r="I40" s="8" t="n">
        <v>5</v>
      </c>
      <c r="J40" s="9" t="s">
        <v>76</v>
      </c>
      <c r="K40" s="8" t="n">
        <v>2</v>
      </c>
      <c r="L40" s="9" t="s">
        <v>77</v>
      </c>
      <c r="M40" s="8" t="n">
        <v>4</v>
      </c>
      <c r="N40" s="9" t="s">
        <v>83</v>
      </c>
      <c r="O40" s="9" t="s">
        <v>64</v>
      </c>
      <c r="P40" s="8" t="n">
        <v>4</v>
      </c>
      <c r="Q40" s="9" t="s">
        <v>53</v>
      </c>
      <c r="R40" s="8" t="n">
        <v>4</v>
      </c>
      <c r="S40" s="9" t="s">
        <v>145</v>
      </c>
    </row>
    <row r="41" customFormat="false" ht="15" hidden="false" customHeight="true" outlineLevel="0" collapsed="false">
      <c r="A41" s="8" t="s">
        <v>146</v>
      </c>
      <c r="B41" s="9" t="s">
        <v>56</v>
      </c>
      <c r="C41" s="8" t="n">
        <v>4</v>
      </c>
      <c r="D41" s="9" t="s">
        <v>120</v>
      </c>
      <c r="E41" s="8" t="n">
        <v>5</v>
      </c>
      <c r="F41" s="9" t="s">
        <v>48</v>
      </c>
      <c r="G41" s="8" t="n">
        <v>5</v>
      </c>
      <c r="H41" s="9" t="s">
        <v>48</v>
      </c>
      <c r="I41" s="8" t="n">
        <v>5</v>
      </c>
      <c r="J41" s="9" t="s">
        <v>57</v>
      </c>
      <c r="K41" s="8" t="n">
        <v>4</v>
      </c>
      <c r="L41" s="9" t="s">
        <v>62</v>
      </c>
      <c r="M41" s="8" t="n">
        <v>3</v>
      </c>
      <c r="N41" s="9" t="s">
        <v>51</v>
      </c>
      <c r="O41" s="9" t="s">
        <v>64</v>
      </c>
      <c r="P41" s="8" t="n">
        <v>4</v>
      </c>
      <c r="Q41" s="9" t="s">
        <v>48</v>
      </c>
      <c r="R41" s="8" t="n">
        <v>5</v>
      </c>
      <c r="S41" s="9" t="s">
        <v>147</v>
      </c>
    </row>
    <row r="42" customFormat="false" ht="23.25" hidden="false" customHeight="true" outlineLevel="0" collapsed="false">
      <c r="A42" s="8" t="s">
        <v>148</v>
      </c>
      <c r="B42" s="9" t="s">
        <v>101</v>
      </c>
      <c r="C42" s="8" t="n">
        <v>1</v>
      </c>
      <c r="D42" s="9" t="s">
        <v>67</v>
      </c>
      <c r="E42" s="8" t="n">
        <v>2</v>
      </c>
      <c r="F42" s="9" t="s">
        <v>48</v>
      </c>
      <c r="G42" s="8" t="n">
        <v>5</v>
      </c>
      <c r="H42" s="9" t="s">
        <v>48</v>
      </c>
      <c r="I42" s="8" t="n">
        <v>5</v>
      </c>
      <c r="J42" s="9" t="s">
        <v>76</v>
      </c>
      <c r="K42" s="8" t="n">
        <v>2</v>
      </c>
      <c r="L42" s="9" t="s">
        <v>77</v>
      </c>
      <c r="M42" s="8" t="n">
        <v>4</v>
      </c>
      <c r="N42" s="9" t="s">
        <v>83</v>
      </c>
      <c r="O42" s="9" t="s">
        <v>64</v>
      </c>
      <c r="P42" s="8" t="n">
        <v>4</v>
      </c>
      <c r="Q42" s="9" t="s">
        <v>48</v>
      </c>
      <c r="R42" s="8" t="n">
        <v>5</v>
      </c>
      <c r="S42" s="9" t="s">
        <v>149</v>
      </c>
    </row>
    <row r="43" customFormat="false" ht="23.25" hidden="false" customHeight="true" outlineLevel="0" collapsed="false">
      <c r="A43" s="8" t="s">
        <v>150</v>
      </c>
      <c r="B43" s="9" t="s">
        <v>67</v>
      </c>
      <c r="C43" s="8" t="n">
        <v>2</v>
      </c>
      <c r="D43" s="9" t="s">
        <v>47</v>
      </c>
      <c r="E43" s="8" t="n">
        <v>3</v>
      </c>
      <c r="F43" s="9" t="s">
        <v>48</v>
      </c>
      <c r="G43" s="8" t="n">
        <v>5</v>
      </c>
      <c r="H43" s="9" t="s">
        <v>48</v>
      </c>
      <c r="I43" s="8" t="n">
        <v>5</v>
      </c>
      <c r="J43" s="9" t="s">
        <v>49</v>
      </c>
      <c r="K43" s="8" t="n">
        <v>3</v>
      </c>
      <c r="L43" s="9" t="s">
        <v>62</v>
      </c>
      <c r="M43" s="8" t="n">
        <v>3</v>
      </c>
      <c r="N43" s="9" t="s">
        <v>83</v>
      </c>
      <c r="O43" s="9" t="s">
        <v>123</v>
      </c>
      <c r="P43" s="8" t="n">
        <v>1</v>
      </c>
      <c r="Q43" s="9" t="s">
        <v>48</v>
      </c>
      <c r="R43" s="8" t="n">
        <v>5</v>
      </c>
      <c r="S43" s="9" t="s">
        <v>151</v>
      </c>
    </row>
    <row r="44" customFormat="false" ht="23.25" hidden="false" customHeight="true" outlineLevel="0" collapsed="false">
      <c r="A44" s="8" t="s">
        <v>152</v>
      </c>
      <c r="B44" s="9" t="s">
        <v>67</v>
      </c>
      <c r="C44" s="8" t="n">
        <v>2</v>
      </c>
      <c r="D44" s="9" t="s">
        <v>56</v>
      </c>
      <c r="E44" s="8" t="n">
        <v>4</v>
      </c>
      <c r="F44" s="9" t="s">
        <v>48</v>
      </c>
      <c r="G44" s="8" t="n">
        <v>5</v>
      </c>
      <c r="H44" s="9" t="s">
        <v>48</v>
      </c>
      <c r="I44" s="8" t="n">
        <v>5</v>
      </c>
      <c r="J44" s="9" t="s">
        <v>49</v>
      </c>
      <c r="K44" s="8" t="n">
        <v>3</v>
      </c>
      <c r="L44" s="9" t="s">
        <v>77</v>
      </c>
      <c r="M44" s="8" t="n">
        <v>4</v>
      </c>
      <c r="N44" s="9" t="s">
        <v>51</v>
      </c>
      <c r="O44" s="9" t="s">
        <v>52</v>
      </c>
      <c r="P44" s="8" t="n">
        <v>3</v>
      </c>
      <c r="Q44" s="9" t="s">
        <v>48</v>
      </c>
      <c r="R44" s="8" t="n">
        <v>5</v>
      </c>
      <c r="S44" s="9" t="s">
        <v>153</v>
      </c>
    </row>
    <row r="45" customFormat="false" ht="23.25" hidden="false" customHeight="true" outlineLevel="0" collapsed="false">
      <c r="A45" s="8" t="s">
        <v>154</v>
      </c>
      <c r="B45" s="9" t="s">
        <v>101</v>
      </c>
      <c r="C45" s="8" t="n">
        <v>1</v>
      </c>
      <c r="D45" s="9" t="s">
        <v>67</v>
      </c>
      <c r="E45" s="8" t="n">
        <v>2</v>
      </c>
      <c r="F45" s="9" t="s">
        <v>53</v>
      </c>
      <c r="G45" s="8" t="n">
        <v>4</v>
      </c>
      <c r="H45" s="9" t="s">
        <v>48</v>
      </c>
      <c r="I45" s="8" t="n">
        <v>5</v>
      </c>
      <c r="J45" s="9" t="s">
        <v>76</v>
      </c>
      <c r="K45" s="8" t="n">
        <v>2</v>
      </c>
      <c r="L45" s="9" t="s">
        <v>50</v>
      </c>
      <c r="M45" s="8" t="n">
        <v>2</v>
      </c>
      <c r="N45" s="9" t="s">
        <v>102</v>
      </c>
      <c r="O45" s="9" t="s">
        <v>52</v>
      </c>
      <c r="P45" s="8" t="n">
        <v>3</v>
      </c>
      <c r="Q45" s="9" t="s">
        <v>48</v>
      </c>
      <c r="R45" s="8" t="n">
        <v>5</v>
      </c>
      <c r="S45" s="9" t="s">
        <v>71</v>
      </c>
    </row>
    <row r="46" customFormat="false" ht="23.25" hidden="false" customHeight="true" outlineLevel="0" collapsed="false">
      <c r="A46" s="8" t="s">
        <v>155</v>
      </c>
      <c r="B46" s="9" t="s">
        <v>67</v>
      </c>
      <c r="C46" s="8" t="n">
        <v>2</v>
      </c>
      <c r="D46" s="9" t="s">
        <v>56</v>
      </c>
      <c r="E46" s="8" t="n">
        <v>4</v>
      </c>
      <c r="F46" s="9" t="s">
        <v>48</v>
      </c>
      <c r="G46" s="8" t="n">
        <v>5</v>
      </c>
      <c r="H46" s="9" t="s">
        <v>48</v>
      </c>
      <c r="I46" s="8" t="n">
        <v>5</v>
      </c>
      <c r="J46" s="9" t="s">
        <v>49</v>
      </c>
      <c r="K46" s="8" t="n">
        <v>3</v>
      </c>
      <c r="L46" s="9" t="s">
        <v>77</v>
      </c>
      <c r="M46" s="8" t="n">
        <v>4</v>
      </c>
      <c r="N46" s="9" t="s">
        <v>51</v>
      </c>
      <c r="O46" s="9" t="s">
        <v>64</v>
      </c>
      <c r="P46" s="8" t="n">
        <v>4</v>
      </c>
      <c r="Q46" s="9" t="s">
        <v>48</v>
      </c>
      <c r="R46" s="8" t="n">
        <v>5</v>
      </c>
      <c r="S46" s="9" t="s">
        <v>156</v>
      </c>
    </row>
    <row r="47" customFormat="false" ht="15" hidden="false" customHeight="true" outlineLevel="0" collapsed="false">
      <c r="A47" s="8" t="s">
        <v>157</v>
      </c>
      <c r="B47" s="9" t="s">
        <v>67</v>
      </c>
      <c r="C47" s="8" t="n">
        <v>2</v>
      </c>
      <c r="D47" s="9" t="s">
        <v>67</v>
      </c>
      <c r="E47" s="8" t="n">
        <v>2</v>
      </c>
      <c r="F47" s="9" t="s">
        <v>53</v>
      </c>
      <c r="G47" s="8" t="n">
        <v>4</v>
      </c>
      <c r="H47" s="9" t="s">
        <v>48</v>
      </c>
      <c r="I47" s="8" t="n">
        <v>5</v>
      </c>
      <c r="J47" s="9" t="s">
        <v>57</v>
      </c>
      <c r="K47" s="8" t="n">
        <v>4</v>
      </c>
      <c r="L47" s="9" t="s">
        <v>77</v>
      </c>
      <c r="M47" s="8" t="n">
        <v>4</v>
      </c>
      <c r="N47" s="9" t="s">
        <v>51</v>
      </c>
      <c r="O47" s="9" t="s">
        <v>78</v>
      </c>
      <c r="P47" s="8" t="n">
        <v>2</v>
      </c>
      <c r="Q47" s="9" t="s">
        <v>48</v>
      </c>
      <c r="R47" s="8" t="n">
        <v>5</v>
      </c>
      <c r="S47" s="9" t="s">
        <v>158</v>
      </c>
    </row>
    <row r="48" customFormat="false" ht="23.25" hidden="false" customHeight="true" outlineLevel="0" collapsed="false">
      <c r="A48" s="8" t="s">
        <v>159</v>
      </c>
      <c r="B48" s="9" t="s">
        <v>47</v>
      </c>
      <c r="C48" s="8" t="n">
        <v>3</v>
      </c>
      <c r="D48" s="9" t="s">
        <v>47</v>
      </c>
      <c r="E48" s="8" t="n">
        <v>3</v>
      </c>
      <c r="F48" s="9" t="s">
        <v>48</v>
      </c>
      <c r="G48" s="8" t="n">
        <v>5</v>
      </c>
      <c r="H48" s="9" t="s">
        <v>48</v>
      </c>
      <c r="I48" s="8" t="n">
        <v>5</v>
      </c>
      <c r="J48" s="9" t="s">
        <v>49</v>
      </c>
      <c r="K48" s="8" t="n">
        <v>3</v>
      </c>
      <c r="L48" s="9" t="s">
        <v>50</v>
      </c>
      <c r="M48" s="8" t="n">
        <v>2</v>
      </c>
      <c r="N48" s="9" t="s">
        <v>51</v>
      </c>
      <c r="O48" s="9" t="s">
        <v>64</v>
      </c>
      <c r="P48" s="8" t="n">
        <v>4</v>
      </c>
      <c r="Q48" s="9" t="s">
        <v>53</v>
      </c>
      <c r="R48" s="8" t="n">
        <v>4</v>
      </c>
      <c r="S48" s="9" t="s">
        <v>160</v>
      </c>
    </row>
    <row r="49" customFormat="false" ht="15" hidden="false" customHeight="true" outlineLevel="0" collapsed="false">
      <c r="A49" s="8" t="s">
        <v>161</v>
      </c>
      <c r="B49" s="9" t="s">
        <v>47</v>
      </c>
      <c r="C49" s="8" t="n">
        <v>3</v>
      </c>
      <c r="D49" s="9" t="s">
        <v>47</v>
      </c>
      <c r="E49" s="8" t="n">
        <v>3</v>
      </c>
      <c r="F49" s="9" t="s">
        <v>48</v>
      </c>
      <c r="G49" s="8" t="n">
        <v>5</v>
      </c>
      <c r="H49" s="9" t="s">
        <v>48</v>
      </c>
      <c r="I49" s="8" t="n">
        <v>5</v>
      </c>
      <c r="J49" s="9" t="s">
        <v>57</v>
      </c>
      <c r="K49" s="8" t="n">
        <v>4</v>
      </c>
      <c r="L49" s="9" t="s">
        <v>62</v>
      </c>
      <c r="M49" s="8" t="n">
        <v>3</v>
      </c>
      <c r="N49" s="9" t="s">
        <v>73</v>
      </c>
      <c r="O49" s="9" t="s">
        <v>64</v>
      </c>
      <c r="P49" s="8" t="n">
        <v>4</v>
      </c>
      <c r="Q49" s="9" t="s">
        <v>48</v>
      </c>
      <c r="R49" s="8" t="n">
        <v>5</v>
      </c>
      <c r="S49" s="9" t="s">
        <v>162</v>
      </c>
    </row>
    <row r="50" customFormat="false" ht="23.25" hidden="false" customHeight="true" outlineLevel="0" collapsed="false">
      <c r="A50" s="8" t="s">
        <v>163</v>
      </c>
      <c r="B50" s="9" t="s">
        <v>101</v>
      </c>
      <c r="C50" s="8" t="n">
        <v>1</v>
      </c>
      <c r="D50" s="9" t="s">
        <v>56</v>
      </c>
      <c r="E50" s="8" t="n">
        <v>4</v>
      </c>
      <c r="F50" s="9" t="s">
        <v>48</v>
      </c>
      <c r="G50" s="8" t="n">
        <v>5</v>
      </c>
      <c r="H50" s="9" t="s">
        <v>48</v>
      </c>
      <c r="I50" s="8" t="n">
        <v>5</v>
      </c>
      <c r="J50" s="9" t="s">
        <v>49</v>
      </c>
      <c r="K50" s="8" t="n">
        <v>3</v>
      </c>
      <c r="L50" s="9" t="s">
        <v>77</v>
      </c>
      <c r="M50" s="8" t="n">
        <v>4</v>
      </c>
      <c r="N50" s="9" t="s">
        <v>51</v>
      </c>
      <c r="O50" s="9" t="s">
        <v>64</v>
      </c>
      <c r="P50" s="8" t="n">
        <v>4</v>
      </c>
      <c r="Q50" s="9" t="s">
        <v>48</v>
      </c>
      <c r="R50" s="8" t="n">
        <v>5</v>
      </c>
      <c r="S50" s="9" t="s">
        <v>164</v>
      </c>
    </row>
    <row r="51" customFormat="false" ht="23.25" hidden="false" customHeight="true" outlineLevel="0" collapsed="false">
      <c r="A51" s="8" t="s">
        <v>165</v>
      </c>
      <c r="B51" s="9" t="s">
        <v>67</v>
      </c>
      <c r="C51" s="8" t="n">
        <v>2</v>
      </c>
      <c r="D51" s="9" t="s">
        <v>56</v>
      </c>
      <c r="E51" s="8" t="n">
        <v>4</v>
      </c>
      <c r="F51" s="9" t="s">
        <v>53</v>
      </c>
      <c r="G51" s="8" t="n">
        <v>4</v>
      </c>
      <c r="H51" s="9" t="s">
        <v>48</v>
      </c>
      <c r="I51" s="8" t="n">
        <v>5</v>
      </c>
      <c r="J51" s="9" t="s">
        <v>57</v>
      </c>
      <c r="K51" s="8" t="n">
        <v>4</v>
      </c>
      <c r="L51" s="9" t="s">
        <v>50</v>
      </c>
      <c r="M51" s="8" t="n">
        <v>2</v>
      </c>
      <c r="N51" s="9" t="s">
        <v>83</v>
      </c>
      <c r="O51" s="9" t="s">
        <v>52</v>
      </c>
      <c r="P51" s="8" t="n">
        <v>3</v>
      </c>
      <c r="Q51" s="9" t="s">
        <v>48</v>
      </c>
      <c r="R51" s="8" t="n">
        <v>5</v>
      </c>
      <c r="S51" s="9" t="s">
        <v>166</v>
      </c>
    </row>
    <row r="52" customFormat="false" ht="23.25" hidden="false" customHeight="true" outlineLevel="0" collapsed="false">
      <c r="A52" s="8" t="s">
        <v>167</v>
      </c>
      <c r="B52" s="9" t="s">
        <v>67</v>
      </c>
      <c r="C52" s="8" t="n">
        <v>2</v>
      </c>
      <c r="D52" s="9" t="s">
        <v>56</v>
      </c>
      <c r="E52" s="8" t="n">
        <v>4</v>
      </c>
      <c r="F52" s="9" t="s">
        <v>48</v>
      </c>
      <c r="G52" s="8" t="n">
        <v>5</v>
      </c>
      <c r="H52" s="9" t="s">
        <v>48</v>
      </c>
      <c r="I52" s="8" t="n">
        <v>5</v>
      </c>
      <c r="J52" s="9" t="s">
        <v>76</v>
      </c>
      <c r="K52" s="8" t="n">
        <v>2</v>
      </c>
      <c r="L52" s="9" t="s">
        <v>77</v>
      </c>
      <c r="M52" s="8" t="n">
        <v>4</v>
      </c>
      <c r="N52" s="9" t="s">
        <v>51</v>
      </c>
      <c r="O52" s="9" t="s">
        <v>70</v>
      </c>
      <c r="P52" s="8" t="n">
        <v>5</v>
      </c>
      <c r="Q52" s="9" t="s">
        <v>48</v>
      </c>
      <c r="R52" s="8" t="n">
        <v>5</v>
      </c>
      <c r="S52" s="9" t="s">
        <v>168</v>
      </c>
    </row>
    <row r="53" customFormat="false" ht="34.5" hidden="false" customHeight="true" outlineLevel="0" collapsed="false">
      <c r="A53" s="8" t="s">
        <v>169</v>
      </c>
      <c r="B53" s="9" t="s">
        <v>47</v>
      </c>
      <c r="C53" s="8" t="n">
        <v>3</v>
      </c>
      <c r="D53" s="9" t="s">
        <v>56</v>
      </c>
      <c r="E53" s="8" t="n">
        <v>4</v>
      </c>
      <c r="F53" s="9" t="s">
        <v>48</v>
      </c>
      <c r="G53" s="8" t="n">
        <v>5</v>
      </c>
      <c r="H53" s="9" t="s">
        <v>48</v>
      </c>
      <c r="I53" s="8" t="n">
        <v>5</v>
      </c>
      <c r="J53" s="9" t="s">
        <v>76</v>
      </c>
      <c r="K53" s="8" t="n">
        <v>2</v>
      </c>
      <c r="L53" s="9" t="s">
        <v>77</v>
      </c>
      <c r="M53" s="8" t="n">
        <v>4</v>
      </c>
      <c r="N53" s="9" t="s">
        <v>51</v>
      </c>
      <c r="O53" s="9" t="s">
        <v>64</v>
      </c>
      <c r="P53" s="8" t="n">
        <v>4</v>
      </c>
      <c r="Q53" s="9" t="s">
        <v>53</v>
      </c>
      <c r="R53" s="8" t="n">
        <v>4</v>
      </c>
      <c r="S53" s="9" t="s">
        <v>170</v>
      </c>
    </row>
    <row r="54" customFormat="false" ht="23.25" hidden="false" customHeight="true" outlineLevel="0" collapsed="false">
      <c r="A54" s="8" t="s">
        <v>171</v>
      </c>
      <c r="B54" s="9" t="s">
        <v>67</v>
      </c>
      <c r="C54" s="8" t="n">
        <v>2</v>
      </c>
      <c r="D54" s="9" t="s">
        <v>47</v>
      </c>
      <c r="E54" s="8" t="n">
        <v>3</v>
      </c>
      <c r="F54" s="9" t="s">
        <v>53</v>
      </c>
      <c r="G54" s="8" t="n">
        <v>4</v>
      </c>
      <c r="H54" s="9" t="s">
        <v>53</v>
      </c>
      <c r="I54" s="8" t="n">
        <v>4</v>
      </c>
      <c r="J54" s="9" t="s">
        <v>76</v>
      </c>
      <c r="K54" s="8" t="n">
        <v>2</v>
      </c>
      <c r="L54" s="9" t="s">
        <v>126</v>
      </c>
      <c r="M54" s="8" t="n">
        <v>5</v>
      </c>
      <c r="N54" s="9"/>
      <c r="O54" s="9" t="s">
        <v>70</v>
      </c>
      <c r="P54" s="8" t="n">
        <v>5</v>
      </c>
      <c r="Q54" s="9" t="s">
        <v>53</v>
      </c>
      <c r="R54" s="8" t="n">
        <v>4</v>
      </c>
      <c r="S54" s="9" t="s">
        <v>172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2"/>
    <col collapsed="false" customWidth="true" hidden="false" outlineLevel="0" max="3" min="3" style="1" width="7"/>
    <col collapsed="false" customWidth="true" hidden="false" outlineLevel="0" max="4" min="4" style="1" width="22"/>
    <col collapsed="false" customWidth="true" hidden="false" outlineLevel="0" max="5" min="5" style="1" width="7"/>
    <col collapsed="false" customWidth="true" hidden="false" outlineLevel="0" max="6" min="6" style="1" width="16"/>
    <col collapsed="false" customWidth="true" hidden="false" outlineLevel="0" max="7" min="7" style="1" width="7"/>
    <col collapsed="false" customWidth="true" hidden="false" outlineLevel="0" max="8" min="8" style="1" width="38"/>
    <col collapsed="false" customWidth="true" hidden="false" outlineLevel="0" max="9" min="9" style="1" width="22"/>
    <col collapsed="false" customWidth="true" hidden="false" outlineLevel="0" max="10" min="10" style="1" width="7"/>
    <col collapsed="false" customWidth="true" hidden="false" outlineLevel="0" max="11" min="11" style="1" width="22"/>
    <col collapsed="false" customWidth="true" hidden="false" outlineLevel="0" max="12" min="12" style="1" width="7"/>
    <col collapsed="false" customWidth="true" hidden="false" outlineLevel="0" max="13" min="13" style="1" width="38"/>
  </cols>
  <sheetData>
    <row r="1" customFormat="false" ht="15" hidden="false" customHeight="true" outlineLevel="0" collapsed="false">
      <c r="A1" s="7" t="s">
        <v>173</v>
      </c>
      <c r="B1" s="7" t="s">
        <v>174</v>
      </c>
      <c r="C1" s="7" t="s">
        <v>175</v>
      </c>
      <c r="D1" s="7" t="s">
        <v>176</v>
      </c>
      <c r="E1" s="7" t="s">
        <v>177</v>
      </c>
      <c r="F1" s="7" t="s">
        <v>178</v>
      </c>
      <c r="G1" s="7" t="s">
        <v>179</v>
      </c>
      <c r="H1" s="7" t="s">
        <v>40</v>
      </c>
      <c r="I1" s="7" t="s">
        <v>41</v>
      </c>
      <c r="J1" s="7" t="s">
        <v>42</v>
      </c>
      <c r="K1" s="7" t="s">
        <v>43</v>
      </c>
      <c r="L1" s="7" t="s">
        <v>44</v>
      </c>
      <c r="M1" s="7" t="s">
        <v>180</v>
      </c>
    </row>
    <row r="2" customFormat="false" ht="15" hidden="false" customHeight="true" outlineLevel="0" collapsed="false">
      <c r="A2" s="10" t="n">
        <v>1</v>
      </c>
      <c r="B2" s="10" t="s">
        <v>47</v>
      </c>
      <c r="C2" s="10" t="n">
        <v>3</v>
      </c>
      <c r="D2" s="10" t="s">
        <v>86</v>
      </c>
      <c r="E2" s="10" t="n">
        <v>1</v>
      </c>
      <c r="F2" s="10" t="s">
        <v>62</v>
      </c>
      <c r="G2" s="10" t="n">
        <v>3</v>
      </c>
      <c r="H2" s="10" t="s">
        <v>102</v>
      </c>
      <c r="I2" s="10" t="s">
        <v>70</v>
      </c>
      <c r="J2" s="10" t="n">
        <v>5</v>
      </c>
      <c r="K2" s="10" t="s">
        <v>86</v>
      </c>
      <c r="L2" s="10" t="n">
        <v>1</v>
      </c>
      <c r="M2" s="10"/>
    </row>
    <row r="3" customFormat="false" ht="15" hidden="false" customHeight="true" outlineLevel="0" collapsed="false">
      <c r="A3" s="10" t="n">
        <v>2</v>
      </c>
      <c r="B3" s="10" t="s">
        <v>120</v>
      </c>
      <c r="C3" s="10" t="n">
        <v>5</v>
      </c>
      <c r="D3" s="10" t="s">
        <v>48</v>
      </c>
      <c r="E3" s="10" t="n">
        <v>5</v>
      </c>
      <c r="F3" s="10" t="s">
        <v>77</v>
      </c>
      <c r="G3" s="10" t="n">
        <v>4</v>
      </c>
      <c r="H3" s="10" t="s">
        <v>83</v>
      </c>
      <c r="I3" s="10" t="s">
        <v>64</v>
      </c>
      <c r="J3" s="10" t="n">
        <v>4</v>
      </c>
      <c r="K3" s="10" t="s">
        <v>53</v>
      </c>
      <c r="L3" s="10" t="n">
        <v>4</v>
      </c>
      <c r="M3" s="10" t="s">
        <v>145</v>
      </c>
    </row>
    <row r="4" customFormat="false" ht="15" hidden="false" customHeight="true" outlineLevel="0" collapsed="false">
      <c r="A4" s="10" t="n">
        <v>3</v>
      </c>
      <c r="B4" s="10" t="s">
        <v>56</v>
      </c>
      <c r="C4" s="10" t="n">
        <v>4</v>
      </c>
      <c r="D4" s="10" t="s">
        <v>48</v>
      </c>
      <c r="E4" s="10" t="n">
        <v>5</v>
      </c>
      <c r="F4" s="10" t="s">
        <v>50</v>
      </c>
      <c r="G4" s="10" t="n">
        <v>2</v>
      </c>
      <c r="H4" s="10" t="s">
        <v>51</v>
      </c>
      <c r="I4" s="10" t="s">
        <v>70</v>
      </c>
      <c r="J4" s="10" t="n">
        <v>5</v>
      </c>
      <c r="K4" s="10" t="s">
        <v>48</v>
      </c>
      <c r="L4" s="10" t="n">
        <v>5</v>
      </c>
      <c r="M4" s="10"/>
    </row>
    <row r="5" customFormat="false" ht="15" hidden="false" customHeight="true" outlineLevel="0" collapsed="false">
      <c r="A5" s="10" t="n">
        <v>4</v>
      </c>
      <c r="B5" s="10" t="s">
        <v>56</v>
      </c>
      <c r="C5" s="10" t="n">
        <v>4</v>
      </c>
      <c r="D5" s="10" t="s">
        <v>48</v>
      </c>
      <c r="E5" s="10" t="n">
        <v>5</v>
      </c>
      <c r="F5" s="10" t="s">
        <v>77</v>
      </c>
      <c r="G5" s="10" t="n">
        <v>4</v>
      </c>
      <c r="H5" s="10" t="s">
        <v>63</v>
      </c>
      <c r="I5" s="10" t="s">
        <v>52</v>
      </c>
      <c r="J5" s="10" t="n">
        <v>3</v>
      </c>
      <c r="K5" s="10" t="s">
        <v>53</v>
      </c>
      <c r="L5" s="10" t="n">
        <v>4</v>
      </c>
      <c r="M5" s="10"/>
    </row>
    <row r="6" customFormat="false" ht="15" hidden="false" customHeight="true" outlineLevel="0" collapsed="false">
      <c r="A6" s="10" t="n">
        <v>5</v>
      </c>
      <c r="B6" s="10" t="s">
        <v>67</v>
      </c>
      <c r="C6" s="10" t="n">
        <v>2</v>
      </c>
      <c r="D6" s="10" t="s">
        <v>48</v>
      </c>
      <c r="E6" s="10" t="n">
        <v>5</v>
      </c>
      <c r="F6" s="10" t="s">
        <v>50</v>
      </c>
      <c r="G6" s="10" t="n">
        <v>2</v>
      </c>
      <c r="H6" s="10" t="s">
        <v>83</v>
      </c>
      <c r="I6" s="10" t="s">
        <v>64</v>
      </c>
      <c r="J6" s="10" t="n">
        <v>4</v>
      </c>
      <c r="K6" s="10" t="s">
        <v>53</v>
      </c>
      <c r="L6" s="10" t="n">
        <v>4</v>
      </c>
      <c r="M6" s="10" t="s">
        <v>133</v>
      </c>
    </row>
    <row r="7" customFormat="false" ht="15" hidden="false" customHeight="true" outlineLevel="0" collapsed="false">
      <c r="A7" s="10" t="n">
        <v>6</v>
      </c>
      <c r="B7" s="10" t="s">
        <v>67</v>
      </c>
      <c r="C7" s="10" t="n">
        <v>2</v>
      </c>
      <c r="D7" s="10" t="s">
        <v>48</v>
      </c>
      <c r="E7" s="10" t="n">
        <v>5</v>
      </c>
      <c r="F7" s="10" t="s">
        <v>62</v>
      </c>
      <c r="G7" s="10" t="n">
        <v>3</v>
      </c>
      <c r="H7" s="10" t="s">
        <v>51</v>
      </c>
      <c r="I7" s="10" t="s">
        <v>64</v>
      </c>
      <c r="J7" s="10" t="n">
        <v>4</v>
      </c>
      <c r="K7" s="10" t="s">
        <v>48</v>
      </c>
      <c r="L7" s="10" t="n">
        <v>5</v>
      </c>
      <c r="M7" s="10" t="s">
        <v>106</v>
      </c>
    </row>
    <row r="8" customFormat="false" ht="15" hidden="false" customHeight="true" outlineLevel="0" collapsed="false">
      <c r="A8" s="10" t="n">
        <v>7</v>
      </c>
      <c r="B8" s="10" t="s">
        <v>56</v>
      </c>
      <c r="C8" s="10" t="n">
        <v>4</v>
      </c>
      <c r="D8" s="10" t="s">
        <v>48</v>
      </c>
      <c r="E8" s="10" t="n">
        <v>5</v>
      </c>
      <c r="F8" s="10" t="s">
        <v>50</v>
      </c>
      <c r="G8" s="10" t="n">
        <v>2</v>
      </c>
      <c r="H8" s="10" t="s">
        <v>51</v>
      </c>
      <c r="I8" s="10" t="s">
        <v>52</v>
      </c>
      <c r="J8" s="10" t="n">
        <v>3</v>
      </c>
      <c r="K8" s="10" t="s">
        <v>48</v>
      </c>
      <c r="L8" s="10" t="n">
        <v>5</v>
      </c>
      <c r="M8" s="10" t="s">
        <v>81</v>
      </c>
    </row>
    <row r="9" customFormat="false" ht="15" hidden="false" customHeight="true" outlineLevel="0" collapsed="false">
      <c r="A9" s="10" t="n">
        <v>8</v>
      </c>
      <c r="B9" s="10" t="s">
        <v>67</v>
      </c>
      <c r="C9" s="10" t="n">
        <v>2</v>
      </c>
      <c r="D9" s="10" t="s">
        <v>53</v>
      </c>
      <c r="E9" s="10" t="n">
        <v>4</v>
      </c>
      <c r="F9" s="10" t="s">
        <v>50</v>
      </c>
      <c r="G9" s="10" t="n">
        <v>2</v>
      </c>
      <c r="H9" s="10" t="s">
        <v>102</v>
      </c>
      <c r="I9" s="10" t="s">
        <v>52</v>
      </c>
      <c r="J9" s="10" t="n">
        <v>3</v>
      </c>
      <c r="K9" s="10" t="s">
        <v>53</v>
      </c>
      <c r="L9" s="10" t="n">
        <v>4</v>
      </c>
      <c r="M9" s="10"/>
    </row>
    <row r="10" customFormat="false" ht="15" hidden="false" customHeight="true" outlineLevel="0" collapsed="false">
      <c r="A10" s="10" t="n">
        <v>9</v>
      </c>
      <c r="B10" s="10" t="s">
        <v>47</v>
      </c>
      <c r="C10" s="10" t="n">
        <v>3</v>
      </c>
      <c r="D10" s="10" t="s">
        <v>48</v>
      </c>
      <c r="E10" s="10" t="n">
        <v>5</v>
      </c>
      <c r="F10" s="10" t="s">
        <v>62</v>
      </c>
      <c r="G10" s="10" t="n">
        <v>3</v>
      </c>
      <c r="H10" s="10"/>
      <c r="I10" s="10" t="s">
        <v>70</v>
      </c>
      <c r="J10" s="10" t="n">
        <v>5</v>
      </c>
      <c r="K10" s="10" t="s">
        <v>53</v>
      </c>
      <c r="L10" s="10" t="n">
        <v>4</v>
      </c>
      <c r="M10" s="10" t="s">
        <v>108</v>
      </c>
    </row>
    <row r="11" customFormat="false" ht="15" hidden="false" customHeight="true" outlineLevel="0" collapsed="false">
      <c r="A11" s="10" t="n">
        <v>10</v>
      </c>
      <c r="B11" s="10" t="s">
        <v>56</v>
      </c>
      <c r="C11" s="10" t="n">
        <v>4</v>
      </c>
      <c r="D11" s="10" t="s">
        <v>48</v>
      </c>
      <c r="E11" s="10" t="n">
        <v>5</v>
      </c>
      <c r="F11" s="10" t="s">
        <v>58</v>
      </c>
      <c r="G11" s="10" t="n">
        <v>1</v>
      </c>
      <c r="H11" s="10" t="s">
        <v>63</v>
      </c>
      <c r="I11" s="10" t="s">
        <v>52</v>
      </c>
      <c r="J11" s="10" t="n">
        <v>3</v>
      </c>
      <c r="K11" s="10" t="s">
        <v>53</v>
      </c>
      <c r="L11" s="10" t="n">
        <v>4</v>
      </c>
      <c r="M11" s="10"/>
    </row>
    <row r="12" customFormat="false" ht="15" hidden="false" customHeight="true" outlineLevel="0" collapsed="false">
      <c r="A12" s="10" t="n">
        <v>11</v>
      </c>
      <c r="B12" s="10" t="s">
        <v>120</v>
      </c>
      <c r="C12" s="10" t="n">
        <v>5</v>
      </c>
      <c r="D12" s="10" t="s">
        <v>48</v>
      </c>
      <c r="E12" s="10" t="n">
        <v>5</v>
      </c>
      <c r="F12" s="10" t="s">
        <v>77</v>
      </c>
      <c r="G12" s="10" t="n">
        <v>4</v>
      </c>
      <c r="H12" s="10" t="s">
        <v>83</v>
      </c>
      <c r="I12" s="10" t="s">
        <v>64</v>
      </c>
      <c r="J12" s="10" t="n">
        <v>4</v>
      </c>
      <c r="K12" s="10" t="s">
        <v>48</v>
      </c>
      <c r="L12" s="10" t="n">
        <v>5</v>
      </c>
      <c r="M12" s="10" t="s">
        <v>141</v>
      </c>
    </row>
    <row r="13" customFormat="false" ht="15" hidden="false" customHeight="true" outlineLevel="0" collapsed="false">
      <c r="A13" s="10" t="n">
        <v>12</v>
      </c>
      <c r="B13" s="10" t="s">
        <v>56</v>
      </c>
      <c r="C13" s="10" t="n">
        <v>4</v>
      </c>
      <c r="D13" s="10" t="s">
        <v>48</v>
      </c>
      <c r="E13" s="10" t="n">
        <v>5</v>
      </c>
      <c r="F13" s="10" t="s">
        <v>77</v>
      </c>
      <c r="G13" s="10" t="n">
        <v>4</v>
      </c>
      <c r="H13" s="10" t="s">
        <v>83</v>
      </c>
      <c r="I13" s="10" t="s">
        <v>70</v>
      </c>
      <c r="J13" s="10" t="n">
        <v>5</v>
      </c>
      <c r="K13" s="10" t="s">
        <v>48</v>
      </c>
      <c r="L13" s="10" t="n">
        <v>5</v>
      </c>
      <c r="M13" s="10" t="s">
        <v>84</v>
      </c>
    </row>
    <row r="14" customFormat="false" ht="15" hidden="false" customHeight="true" outlineLevel="0" collapsed="false">
      <c r="A14" s="10" t="n">
        <v>13</v>
      </c>
      <c r="B14" s="10" t="s">
        <v>67</v>
      </c>
      <c r="C14" s="10" t="n">
        <v>2</v>
      </c>
      <c r="D14" s="10" t="s">
        <v>48</v>
      </c>
      <c r="E14" s="10" t="n">
        <v>5</v>
      </c>
      <c r="F14" s="10" t="s">
        <v>58</v>
      </c>
      <c r="G14" s="10" t="n">
        <v>1</v>
      </c>
      <c r="H14" s="10" t="s">
        <v>51</v>
      </c>
      <c r="I14" s="10" t="s">
        <v>64</v>
      </c>
      <c r="J14" s="10" t="n">
        <v>4</v>
      </c>
      <c r="K14" s="10" t="s">
        <v>48</v>
      </c>
      <c r="L14" s="10" t="n">
        <v>5</v>
      </c>
      <c r="M14" s="10" t="s">
        <v>112</v>
      </c>
    </row>
    <row r="15" customFormat="false" ht="15" hidden="false" customHeight="true" outlineLevel="0" collapsed="false">
      <c r="A15" s="10" t="n">
        <v>14</v>
      </c>
      <c r="B15" s="10" t="s">
        <v>47</v>
      </c>
      <c r="C15" s="10" t="n">
        <v>3</v>
      </c>
      <c r="D15" s="10" t="s">
        <v>48</v>
      </c>
      <c r="E15" s="10" t="n">
        <v>5</v>
      </c>
      <c r="F15" s="10" t="s">
        <v>62</v>
      </c>
      <c r="G15" s="10" t="n">
        <v>3</v>
      </c>
      <c r="H15" s="10" t="s">
        <v>83</v>
      </c>
      <c r="I15" s="10" t="s">
        <v>123</v>
      </c>
      <c r="J15" s="10" t="n">
        <v>1</v>
      </c>
      <c r="K15" s="10" t="s">
        <v>48</v>
      </c>
      <c r="L15" s="10" t="n">
        <v>5</v>
      </c>
      <c r="M15" s="10" t="s">
        <v>151</v>
      </c>
    </row>
    <row r="16" customFormat="false" ht="15" hidden="false" customHeight="true" outlineLevel="0" collapsed="false">
      <c r="A16" s="10" t="n">
        <v>15</v>
      </c>
      <c r="B16" s="10" t="s">
        <v>67</v>
      </c>
      <c r="C16" s="10" t="n">
        <v>2</v>
      </c>
      <c r="D16" s="10" t="s">
        <v>48</v>
      </c>
      <c r="E16" s="10" t="n">
        <v>5</v>
      </c>
      <c r="F16" s="10" t="s">
        <v>50</v>
      </c>
      <c r="G16" s="10" t="n">
        <v>2</v>
      </c>
      <c r="H16" s="10" t="s">
        <v>73</v>
      </c>
      <c r="I16" s="10" t="s">
        <v>70</v>
      </c>
      <c r="J16" s="10" t="n">
        <v>5</v>
      </c>
      <c r="K16" s="10" t="s">
        <v>48</v>
      </c>
      <c r="L16" s="10" t="n">
        <v>5</v>
      </c>
      <c r="M16" s="10" t="s">
        <v>143</v>
      </c>
    </row>
    <row r="17" customFormat="false" ht="15" hidden="false" customHeight="true" outlineLevel="0" collapsed="false">
      <c r="A17" s="10" t="n">
        <v>16</v>
      </c>
      <c r="B17" s="10" t="s">
        <v>47</v>
      </c>
      <c r="C17" s="10" t="n">
        <v>3</v>
      </c>
      <c r="D17" s="10" t="s">
        <v>48</v>
      </c>
      <c r="E17" s="10" t="n">
        <v>5</v>
      </c>
      <c r="F17" s="10" t="s">
        <v>50</v>
      </c>
      <c r="G17" s="10" t="n">
        <v>2</v>
      </c>
      <c r="H17" s="10" t="s">
        <v>51</v>
      </c>
      <c r="I17" s="10" t="s">
        <v>64</v>
      </c>
      <c r="J17" s="10" t="n">
        <v>4</v>
      </c>
      <c r="K17" s="10" t="s">
        <v>53</v>
      </c>
      <c r="L17" s="10" t="n">
        <v>4</v>
      </c>
      <c r="M17" s="10" t="s">
        <v>160</v>
      </c>
    </row>
    <row r="18" customFormat="false" ht="15" hidden="false" customHeight="true" outlineLevel="0" collapsed="false">
      <c r="A18" s="10" t="n">
        <v>17</v>
      </c>
      <c r="B18" s="10" t="s">
        <v>47</v>
      </c>
      <c r="C18" s="10" t="n">
        <v>3</v>
      </c>
      <c r="D18" s="10" t="s">
        <v>48</v>
      </c>
      <c r="E18" s="10" t="n">
        <v>5</v>
      </c>
      <c r="F18" s="10" t="s">
        <v>50</v>
      </c>
      <c r="G18" s="10" t="n">
        <v>2</v>
      </c>
      <c r="H18" s="10" t="s">
        <v>73</v>
      </c>
      <c r="I18" s="10" t="s">
        <v>64</v>
      </c>
      <c r="J18" s="10" t="n">
        <v>4</v>
      </c>
      <c r="K18" s="10" t="s">
        <v>53</v>
      </c>
      <c r="L18" s="10" t="n">
        <v>4</v>
      </c>
      <c r="M18" s="10" t="s">
        <v>74</v>
      </c>
    </row>
    <row r="19" customFormat="false" ht="15" hidden="false" customHeight="true" outlineLevel="0" collapsed="false">
      <c r="A19" s="10" t="n">
        <v>18</v>
      </c>
      <c r="B19" s="10" t="s">
        <v>67</v>
      </c>
      <c r="C19" s="10" t="n">
        <v>2</v>
      </c>
      <c r="D19" s="10" t="s">
        <v>53</v>
      </c>
      <c r="E19" s="10" t="n">
        <v>4</v>
      </c>
      <c r="F19" s="10" t="s">
        <v>58</v>
      </c>
      <c r="G19" s="10" t="n">
        <v>1</v>
      </c>
      <c r="H19" s="10" t="s">
        <v>51</v>
      </c>
      <c r="I19" s="10" t="s">
        <v>70</v>
      </c>
      <c r="J19" s="10" t="n">
        <v>5</v>
      </c>
      <c r="K19" s="10" t="s">
        <v>59</v>
      </c>
      <c r="L19" s="10" t="n">
        <v>3</v>
      </c>
      <c r="M19" s="10" t="s">
        <v>118</v>
      </c>
    </row>
    <row r="20" customFormat="false" ht="15" hidden="false" customHeight="true" outlineLevel="0" collapsed="false">
      <c r="A20" s="10" t="n">
        <v>19</v>
      </c>
      <c r="B20" s="10" t="s">
        <v>47</v>
      </c>
      <c r="C20" s="10" t="n">
        <v>3</v>
      </c>
      <c r="D20" s="10" t="s">
        <v>48</v>
      </c>
      <c r="E20" s="10" t="n">
        <v>5</v>
      </c>
      <c r="F20" s="10" t="s">
        <v>50</v>
      </c>
      <c r="G20" s="10" t="n">
        <v>2</v>
      </c>
      <c r="H20" s="10" t="s">
        <v>51</v>
      </c>
      <c r="I20" s="10" t="s">
        <v>52</v>
      </c>
      <c r="J20" s="10" t="n">
        <v>3</v>
      </c>
      <c r="K20" s="10" t="s">
        <v>53</v>
      </c>
      <c r="L20" s="10" t="n">
        <v>4</v>
      </c>
      <c r="M20" s="10" t="s">
        <v>54</v>
      </c>
    </row>
    <row r="21" customFormat="false" ht="15" hidden="false" customHeight="true" outlineLevel="0" collapsed="false">
      <c r="A21" s="10" t="n">
        <v>20</v>
      </c>
      <c r="B21" s="10" t="s">
        <v>47</v>
      </c>
      <c r="C21" s="10" t="n">
        <v>3</v>
      </c>
      <c r="D21" s="10" t="s">
        <v>53</v>
      </c>
      <c r="E21" s="10" t="n">
        <v>4</v>
      </c>
      <c r="F21" s="10" t="s">
        <v>62</v>
      </c>
      <c r="G21" s="10" t="n">
        <v>3</v>
      </c>
      <c r="H21" s="10" t="s">
        <v>83</v>
      </c>
      <c r="I21" s="10" t="s">
        <v>52</v>
      </c>
      <c r="J21" s="10" t="n">
        <v>3</v>
      </c>
      <c r="K21" s="10" t="s">
        <v>48</v>
      </c>
      <c r="L21" s="10" t="n">
        <v>5</v>
      </c>
      <c r="M21" s="10" t="s">
        <v>96</v>
      </c>
    </row>
    <row r="22" customFormat="false" ht="15" hidden="false" customHeight="true" outlineLevel="0" collapsed="false">
      <c r="A22" s="10" t="n">
        <v>21</v>
      </c>
      <c r="B22" s="10" t="s">
        <v>56</v>
      </c>
      <c r="C22" s="10" t="n">
        <v>4</v>
      </c>
      <c r="D22" s="10" t="s">
        <v>48</v>
      </c>
      <c r="E22" s="10" t="n">
        <v>5</v>
      </c>
      <c r="F22" s="10" t="s">
        <v>77</v>
      </c>
      <c r="G22" s="10" t="n">
        <v>4</v>
      </c>
      <c r="H22" s="10" t="s">
        <v>51</v>
      </c>
      <c r="I22" s="10" t="s">
        <v>52</v>
      </c>
      <c r="J22" s="10" t="n">
        <v>3</v>
      </c>
      <c r="K22" s="10" t="s">
        <v>48</v>
      </c>
      <c r="L22" s="10" t="n">
        <v>5</v>
      </c>
      <c r="M22" s="10" t="s">
        <v>116</v>
      </c>
    </row>
    <row r="23" customFormat="false" ht="15" hidden="false" customHeight="true" outlineLevel="0" collapsed="false">
      <c r="A23" s="10" t="n">
        <v>22</v>
      </c>
      <c r="B23" s="10" t="s">
        <v>56</v>
      </c>
      <c r="C23" s="10" t="n">
        <v>4</v>
      </c>
      <c r="D23" s="10" t="s">
        <v>48</v>
      </c>
      <c r="E23" s="10" t="n">
        <v>5</v>
      </c>
      <c r="F23" s="10" t="s">
        <v>62</v>
      </c>
      <c r="G23" s="10" t="n">
        <v>3</v>
      </c>
      <c r="H23" s="10" t="s">
        <v>63</v>
      </c>
      <c r="I23" s="10" t="s">
        <v>64</v>
      </c>
      <c r="J23" s="10" t="n">
        <v>4</v>
      </c>
      <c r="K23" s="10" t="s">
        <v>53</v>
      </c>
      <c r="L23" s="10" t="n">
        <v>4</v>
      </c>
      <c r="M23" s="10" t="s">
        <v>65</v>
      </c>
    </row>
    <row r="24" customFormat="false" ht="15" hidden="false" customHeight="true" outlineLevel="0" collapsed="false">
      <c r="A24" s="10" t="n">
        <v>23</v>
      </c>
      <c r="B24" s="10" t="s">
        <v>120</v>
      </c>
      <c r="C24" s="10" t="n">
        <v>5</v>
      </c>
      <c r="D24" s="10" t="s">
        <v>48</v>
      </c>
      <c r="E24" s="10" t="n">
        <v>5</v>
      </c>
      <c r="F24" s="10" t="s">
        <v>62</v>
      </c>
      <c r="G24" s="10" t="n">
        <v>3</v>
      </c>
      <c r="H24" s="10" t="s">
        <v>51</v>
      </c>
      <c r="I24" s="10" t="s">
        <v>64</v>
      </c>
      <c r="J24" s="10" t="n">
        <v>4</v>
      </c>
      <c r="K24" s="10" t="s">
        <v>48</v>
      </c>
      <c r="L24" s="10" t="n">
        <v>5</v>
      </c>
      <c r="M24" s="10" t="s">
        <v>147</v>
      </c>
    </row>
    <row r="25" customFormat="false" ht="15" hidden="false" customHeight="true" outlineLevel="0" collapsed="false">
      <c r="A25" s="10" t="n">
        <v>24</v>
      </c>
      <c r="B25" s="10" t="s">
        <v>67</v>
      </c>
      <c r="C25" s="10" t="n">
        <v>2</v>
      </c>
      <c r="D25" s="10" t="s">
        <v>48</v>
      </c>
      <c r="E25" s="10" t="n">
        <v>5</v>
      </c>
      <c r="F25" s="10" t="s">
        <v>58</v>
      </c>
      <c r="G25" s="10" t="n">
        <v>1</v>
      </c>
      <c r="H25" s="10" t="s">
        <v>83</v>
      </c>
      <c r="I25" s="10" t="s">
        <v>70</v>
      </c>
      <c r="J25" s="10" t="n">
        <v>5</v>
      </c>
      <c r="K25" s="10" t="s">
        <v>48</v>
      </c>
      <c r="L25" s="10" t="n">
        <v>5</v>
      </c>
      <c r="M25" s="10" t="s">
        <v>91</v>
      </c>
    </row>
    <row r="26" customFormat="false" ht="15" hidden="false" customHeight="true" outlineLevel="0" collapsed="false">
      <c r="A26" s="10" t="n">
        <v>25</v>
      </c>
      <c r="B26" s="10" t="s">
        <v>56</v>
      </c>
      <c r="C26" s="10" t="n">
        <v>4</v>
      </c>
      <c r="D26" s="10" t="s">
        <v>48</v>
      </c>
      <c r="E26" s="10" t="n">
        <v>5</v>
      </c>
      <c r="F26" s="10" t="s">
        <v>77</v>
      </c>
      <c r="G26" s="10" t="n">
        <v>4</v>
      </c>
      <c r="H26" s="10" t="s">
        <v>51</v>
      </c>
      <c r="I26" s="10" t="s">
        <v>70</v>
      </c>
      <c r="J26" s="10" t="n">
        <v>5</v>
      </c>
      <c r="K26" s="10" t="s">
        <v>48</v>
      </c>
      <c r="L26" s="10" t="n">
        <v>5</v>
      </c>
      <c r="M26" s="10" t="s">
        <v>168</v>
      </c>
    </row>
    <row r="27" customFormat="false" ht="15" hidden="false" customHeight="true" outlineLevel="0" collapsed="false">
      <c r="A27" s="10" t="n">
        <v>26</v>
      </c>
      <c r="B27" s="10" t="s">
        <v>47</v>
      </c>
      <c r="C27" s="10" t="n">
        <v>3</v>
      </c>
      <c r="D27" s="10" t="s">
        <v>53</v>
      </c>
      <c r="E27" s="10" t="n">
        <v>4</v>
      </c>
      <c r="F27" s="10" t="s">
        <v>62</v>
      </c>
      <c r="G27" s="10" t="n">
        <v>3</v>
      </c>
      <c r="H27" s="10" t="s">
        <v>83</v>
      </c>
      <c r="I27" s="10" t="s">
        <v>52</v>
      </c>
      <c r="J27" s="10" t="n">
        <v>3</v>
      </c>
      <c r="K27" s="10" t="s">
        <v>53</v>
      </c>
      <c r="L27" s="10" t="n">
        <v>4</v>
      </c>
      <c r="M27" s="10" t="s">
        <v>104</v>
      </c>
    </row>
    <row r="28" customFormat="false" ht="15" hidden="false" customHeight="true" outlineLevel="0" collapsed="false">
      <c r="A28" s="10" t="n">
        <v>27</v>
      </c>
      <c r="B28" s="10" t="s">
        <v>56</v>
      </c>
      <c r="C28" s="10" t="n">
        <v>4</v>
      </c>
      <c r="D28" s="10" t="s">
        <v>48</v>
      </c>
      <c r="E28" s="10" t="n">
        <v>5</v>
      </c>
      <c r="F28" s="10" t="s">
        <v>77</v>
      </c>
      <c r="G28" s="10" t="n">
        <v>4</v>
      </c>
      <c r="H28" s="10" t="s">
        <v>51</v>
      </c>
      <c r="I28" s="10" t="s">
        <v>52</v>
      </c>
      <c r="J28" s="10" t="n">
        <v>3</v>
      </c>
      <c r="K28" s="10" t="s">
        <v>48</v>
      </c>
      <c r="L28" s="10" t="n">
        <v>5</v>
      </c>
      <c r="M28" s="10" t="s">
        <v>153</v>
      </c>
    </row>
    <row r="29" customFormat="false" ht="15" hidden="false" customHeight="true" outlineLevel="0" collapsed="false">
      <c r="A29" s="10" t="n">
        <v>28</v>
      </c>
      <c r="B29" s="10" t="s">
        <v>56</v>
      </c>
      <c r="C29" s="10" t="n">
        <v>4</v>
      </c>
      <c r="D29" s="10" t="s">
        <v>48</v>
      </c>
      <c r="E29" s="10" t="n">
        <v>5</v>
      </c>
      <c r="F29" s="10" t="s">
        <v>77</v>
      </c>
      <c r="G29" s="10" t="n">
        <v>4</v>
      </c>
      <c r="H29" s="10" t="s">
        <v>51</v>
      </c>
      <c r="I29" s="10" t="s">
        <v>64</v>
      </c>
      <c r="J29" s="10" t="n">
        <v>4</v>
      </c>
      <c r="K29" s="10" t="s">
        <v>48</v>
      </c>
      <c r="L29" s="10" t="n">
        <v>5</v>
      </c>
      <c r="M29" s="10" t="s">
        <v>164</v>
      </c>
    </row>
    <row r="30" customFormat="false" ht="15" hidden="false" customHeight="true" outlineLevel="0" collapsed="false">
      <c r="A30" s="10" t="n">
        <v>29</v>
      </c>
      <c r="B30" s="10" t="s">
        <v>47</v>
      </c>
      <c r="C30" s="10" t="n">
        <v>3</v>
      </c>
      <c r="D30" s="10" t="s">
        <v>48</v>
      </c>
      <c r="E30" s="10" t="n">
        <v>5</v>
      </c>
      <c r="F30" s="10" t="s">
        <v>58</v>
      </c>
      <c r="G30" s="10" t="n">
        <v>1</v>
      </c>
      <c r="H30" s="10" t="s">
        <v>51</v>
      </c>
      <c r="I30" s="10" t="s">
        <v>52</v>
      </c>
      <c r="J30" s="10" t="n">
        <v>3</v>
      </c>
      <c r="K30" s="10" t="s">
        <v>48</v>
      </c>
      <c r="L30" s="10" t="n">
        <v>5</v>
      </c>
      <c r="M30" s="10" t="s">
        <v>98</v>
      </c>
    </row>
    <row r="31" customFormat="false" ht="15" hidden="false" customHeight="true" outlineLevel="0" collapsed="false">
      <c r="A31" s="10" t="n">
        <v>30</v>
      </c>
      <c r="B31" s="10" t="s">
        <v>67</v>
      </c>
      <c r="C31" s="10" t="n">
        <v>2</v>
      </c>
      <c r="D31" s="10" t="s">
        <v>48</v>
      </c>
      <c r="E31" s="10" t="n">
        <v>5</v>
      </c>
      <c r="F31" s="10" t="s">
        <v>77</v>
      </c>
      <c r="G31" s="10" t="n">
        <v>4</v>
      </c>
      <c r="H31" s="10" t="s">
        <v>83</v>
      </c>
      <c r="I31" s="10" t="s">
        <v>64</v>
      </c>
      <c r="J31" s="10" t="n">
        <v>4</v>
      </c>
      <c r="K31" s="10" t="s">
        <v>48</v>
      </c>
      <c r="L31" s="10" t="n">
        <v>5</v>
      </c>
      <c r="M31" s="10" t="s">
        <v>149</v>
      </c>
    </row>
    <row r="32" customFormat="false" ht="15" hidden="false" customHeight="true" outlineLevel="0" collapsed="false">
      <c r="A32" s="10" t="n">
        <v>31</v>
      </c>
      <c r="B32" s="10" t="s">
        <v>120</v>
      </c>
      <c r="C32" s="10" t="n">
        <v>5</v>
      </c>
      <c r="D32" s="10" t="s">
        <v>48</v>
      </c>
      <c r="E32" s="10" t="n">
        <v>5</v>
      </c>
      <c r="F32" s="10" t="s">
        <v>77</v>
      </c>
      <c r="G32" s="10" t="n">
        <v>4</v>
      </c>
      <c r="H32" s="10" t="s">
        <v>83</v>
      </c>
      <c r="I32" s="10" t="s">
        <v>64</v>
      </c>
      <c r="J32" s="10" t="n">
        <v>4</v>
      </c>
      <c r="K32" s="10" t="s">
        <v>53</v>
      </c>
      <c r="L32" s="10" t="n">
        <v>4</v>
      </c>
      <c r="M32" s="10" t="s">
        <v>121</v>
      </c>
    </row>
    <row r="33" customFormat="false" ht="15" hidden="false" customHeight="true" outlineLevel="0" collapsed="false">
      <c r="A33" s="10" t="n">
        <v>32</v>
      </c>
      <c r="B33" s="10" t="s">
        <v>56</v>
      </c>
      <c r="C33" s="10" t="n">
        <v>4</v>
      </c>
      <c r="D33" s="10" t="s">
        <v>48</v>
      </c>
      <c r="E33" s="10" t="n">
        <v>5</v>
      </c>
      <c r="F33" s="10" t="s">
        <v>50</v>
      </c>
      <c r="G33" s="10" t="n">
        <v>2</v>
      </c>
      <c r="H33" s="10" t="s">
        <v>51</v>
      </c>
      <c r="I33" s="10" t="s">
        <v>52</v>
      </c>
      <c r="J33" s="10" t="n">
        <v>3</v>
      </c>
      <c r="K33" s="10" t="s">
        <v>48</v>
      </c>
      <c r="L33" s="10" t="n">
        <v>5</v>
      </c>
      <c r="M33" s="10" t="s">
        <v>130</v>
      </c>
    </row>
    <row r="34" customFormat="false" ht="15" hidden="false" customHeight="true" outlineLevel="0" collapsed="false">
      <c r="A34" s="10" t="n">
        <v>33</v>
      </c>
      <c r="B34" s="10" t="s">
        <v>67</v>
      </c>
      <c r="C34" s="10" t="n">
        <v>2</v>
      </c>
      <c r="D34" s="10" t="s">
        <v>48</v>
      </c>
      <c r="E34" s="10" t="n">
        <v>5</v>
      </c>
      <c r="F34" s="10" t="s">
        <v>77</v>
      </c>
      <c r="G34" s="10" t="n">
        <v>4</v>
      </c>
      <c r="H34" s="10" t="s">
        <v>73</v>
      </c>
      <c r="I34" s="10" t="s">
        <v>78</v>
      </c>
      <c r="J34" s="10" t="n">
        <v>2</v>
      </c>
      <c r="K34" s="10" t="s">
        <v>53</v>
      </c>
      <c r="L34" s="10" t="n">
        <v>4</v>
      </c>
      <c r="M34" s="10" t="s">
        <v>79</v>
      </c>
    </row>
    <row r="35" customFormat="false" ht="15" hidden="false" customHeight="true" outlineLevel="0" collapsed="false">
      <c r="A35" s="10" t="n">
        <v>34</v>
      </c>
      <c r="B35" s="10" t="s">
        <v>56</v>
      </c>
      <c r="C35" s="10" t="n">
        <v>4</v>
      </c>
      <c r="D35" s="10" t="s">
        <v>48</v>
      </c>
      <c r="E35" s="10" t="n">
        <v>5</v>
      </c>
      <c r="F35" s="10" t="s">
        <v>50</v>
      </c>
      <c r="G35" s="10" t="n">
        <v>2</v>
      </c>
      <c r="H35" s="10" t="s">
        <v>83</v>
      </c>
      <c r="I35" s="10" t="s">
        <v>52</v>
      </c>
      <c r="J35" s="10" t="n">
        <v>3</v>
      </c>
      <c r="K35" s="10" t="s">
        <v>48</v>
      </c>
      <c r="L35" s="10" t="n">
        <v>5</v>
      </c>
      <c r="M35" s="10" t="s">
        <v>166</v>
      </c>
    </row>
    <row r="36" customFormat="false" ht="15" hidden="false" customHeight="true" outlineLevel="0" collapsed="false">
      <c r="A36" s="10" t="n">
        <v>35</v>
      </c>
      <c r="B36" s="10" t="s">
        <v>67</v>
      </c>
      <c r="C36" s="10" t="n">
        <v>2</v>
      </c>
      <c r="D36" s="10" t="s">
        <v>48</v>
      </c>
      <c r="E36" s="10" t="n">
        <v>5</v>
      </c>
      <c r="F36" s="10" t="s">
        <v>77</v>
      </c>
      <c r="G36" s="10" t="n">
        <v>4</v>
      </c>
      <c r="H36" s="10" t="s">
        <v>51</v>
      </c>
      <c r="I36" s="10" t="s">
        <v>78</v>
      </c>
      <c r="J36" s="10" t="n">
        <v>2</v>
      </c>
      <c r="K36" s="10" t="s">
        <v>48</v>
      </c>
      <c r="L36" s="10" t="n">
        <v>5</v>
      </c>
      <c r="M36" s="10" t="s">
        <v>158</v>
      </c>
    </row>
    <row r="37" customFormat="false" ht="15" hidden="false" customHeight="true" outlineLevel="0" collapsed="false">
      <c r="A37" s="10" t="n">
        <v>36</v>
      </c>
      <c r="B37" s="10" t="s">
        <v>67</v>
      </c>
      <c r="C37" s="10" t="n">
        <v>2</v>
      </c>
      <c r="D37" s="10" t="s">
        <v>48</v>
      </c>
      <c r="E37" s="10" t="n">
        <v>5</v>
      </c>
      <c r="F37" s="10" t="s">
        <v>50</v>
      </c>
      <c r="G37" s="10" t="n">
        <v>2</v>
      </c>
      <c r="H37" s="10" t="s">
        <v>102</v>
      </c>
      <c r="I37" s="10" t="s">
        <v>52</v>
      </c>
      <c r="J37" s="10" t="n">
        <v>3</v>
      </c>
      <c r="K37" s="10" t="s">
        <v>48</v>
      </c>
      <c r="L37" s="10" t="n">
        <v>5</v>
      </c>
      <c r="M37" s="10" t="s">
        <v>71</v>
      </c>
    </row>
    <row r="38" customFormat="false" ht="15" hidden="false" customHeight="true" outlineLevel="0" collapsed="false">
      <c r="A38" s="10" t="n">
        <v>37</v>
      </c>
      <c r="B38" s="10" t="s">
        <v>56</v>
      </c>
      <c r="C38" s="10" t="n">
        <v>4</v>
      </c>
      <c r="D38" s="10" t="s">
        <v>48</v>
      </c>
      <c r="E38" s="10" t="n">
        <v>5</v>
      </c>
      <c r="F38" s="10" t="s">
        <v>50</v>
      </c>
      <c r="G38" s="10" t="n">
        <v>2</v>
      </c>
      <c r="H38" s="10" t="s">
        <v>73</v>
      </c>
      <c r="I38" s="10" t="s">
        <v>64</v>
      </c>
      <c r="J38" s="10" t="n">
        <v>4</v>
      </c>
      <c r="K38" s="10" t="s">
        <v>48</v>
      </c>
      <c r="L38" s="10" t="n">
        <v>5</v>
      </c>
      <c r="M38" s="10" t="s">
        <v>181</v>
      </c>
    </row>
    <row r="39" customFormat="false" ht="15" hidden="false" customHeight="true" outlineLevel="0" collapsed="false">
      <c r="A39" s="10" t="n">
        <v>38</v>
      </c>
      <c r="B39" s="10" t="s">
        <v>67</v>
      </c>
      <c r="C39" s="10" t="n">
        <v>2</v>
      </c>
      <c r="D39" s="10" t="s">
        <v>48</v>
      </c>
      <c r="E39" s="10" t="n">
        <v>5</v>
      </c>
      <c r="F39" s="10" t="s">
        <v>62</v>
      </c>
      <c r="G39" s="10" t="n">
        <v>3</v>
      </c>
      <c r="H39" s="10" t="s">
        <v>83</v>
      </c>
      <c r="I39" s="10" t="s">
        <v>52</v>
      </c>
      <c r="J39" s="10" t="n">
        <v>3</v>
      </c>
      <c r="K39" s="10" t="s">
        <v>48</v>
      </c>
      <c r="L39" s="10" t="n">
        <v>5</v>
      </c>
      <c r="M39" s="10"/>
    </row>
    <row r="40" customFormat="false" ht="15" hidden="false" customHeight="true" outlineLevel="0" collapsed="false">
      <c r="A40" s="10" t="n">
        <v>39</v>
      </c>
      <c r="B40" s="10" t="s">
        <v>56</v>
      </c>
      <c r="C40" s="10" t="n">
        <v>4</v>
      </c>
      <c r="D40" s="10" t="s">
        <v>48</v>
      </c>
      <c r="E40" s="10" t="n">
        <v>5</v>
      </c>
      <c r="F40" s="10" t="s">
        <v>58</v>
      </c>
      <c r="G40" s="10" t="n">
        <v>1</v>
      </c>
      <c r="H40" s="10" t="s">
        <v>51</v>
      </c>
      <c r="I40" s="10" t="s">
        <v>52</v>
      </c>
      <c r="J40" s="10" t="n">
        <v>3</v>
      </c>
      <c r="K40" s="10" t="s">
        <v>59</v>
      </c>
      <c r="L40" s="10" t="n">
        <v>3</v>
      </c>
      <c r="M40" s="10" t="s">
        <v>60</v>
      </c>
    </row>
    <row r="41" customFormat="false" ht="15" hidden="false" customHeight="true" outlineLevel="0" collapsed="false">
      <c r="A41" s="10" t="n">
        <v>40</v>
      </c>
      <c r="B41" s="10" t="s">
        <v>47</v>
      </c>
      <c r="C41" s="10" t="n">
        <v>3</v>
      </c>
      <c r="D41" s="10" t="s">
        <v>48</v>
      </c>
      <c r="E41" s="10" t="n">
        <v>5</v>
      </c>
      <c r="F41" s="10" t="s">
        <v>62</v>
      </c>
      <c r="G41" s="10" t="n">
        <v>3</v>
      </c>
      <c r="H41" s="10" t="s">
        <v>73</v>
      </c>
      <c r="I41" s="10" t="s">
        <v>64</v>
      </c>
      <c r="J41" s="10" t="n">
        <v>4</v>
      </c>
      <c r="K41" s="10" t="s">
        <v>48</v>
      </c>
      <c r="L41" s="10" t="n">
        <v>5</v>
      </c>
      <c r="M41" s="10" t="s">
        <v>162</v>
      </c>
    </row>
    <row r="42" customFormat="false" ht="15" hidden="false" customHeight="true" outlineLevel="0" collapsed="false">
      <c r="A42" s="10" t="n">
        <v>41</v>
      </c>
      <c r="B42" s="10" t="s">
        <v>67</v>
      </c>
      <c r="C42" s="10" t="n">
        <v>2</v>
      </c>
      <c r="D42" s="10" t="s">
        <v>48</v>
      </c>
      <c r="E42" s="10" t="n">
        <v>5</v>
      </c>
      <c r="F42" s="10" t="s">
        <v>58</v>
      </c>
      <c r="G42" s="10" t="n">
        <v>1</v>
      </c>
      <c r="H42" s="10" t="s">
        <v>51</v>
      </c>
      <c r="I42" s="10" t="s">
        <v>52</v>
      </c>
      <c r="J42" s="10" t="n">
        <v>3</v>
      </c>
      <c r="K42" s="10" t="s">
        <v>48</v>
      </c>
      <c r="L42" s="10" t="n">
        <v>5</v>
      </c>
      <c r="M42" s="10" t="s">
        <v>93</v>
      </c>
    </row>
    <row r="43" customFormat="false" ht="15" hidden="false" customHeight="true" outlineLevel="0" collapsed="false">
      <c r="A43" s="10" t="n">
        <v>42</v>
      </c>
      <c r="B43" s="10" t="s">
        <v>47</v>
      </c>
      <c r="C43" s="10" t="n">
        <v>3</v>
      </c>
      <c r="D43" s="10" t="s">
        <v>48</v>
      </c>
      <c r="E43" s="10" t="n">
        <v>5</v>
      </c>
      <c r="F43" s="10" t="s">
        <v>50</v>
      </c>
      <c r="G43" s="10" t="n">
        <v>2</v>
      </c>
      <c r="H43" s="10" t="s">
        <v>51</v>
      </c>
      <c r="I43" s="10" t="s">
        <v>64</v>
      </c>
      <c r="J43" s="10" t="n">
        <v>4</v>
      </c>
      <c r="K43" s="10" t="s">
        <v>48</v>
      </c>
      <c r="L43" s="10" t="n">
        <v>5</v>
      </c>
      <c r="M43" s="10" t="s">
        <v>104</v>
      </c>
    </row>
    <row r="44" customFormat="false" ht="15" hidden="false" customHeight="true" outlineLevel="0" collapsed="false">
      <c r="A44" s="10" t="n">
        <v>43</v>
      </c>
      <c r="B44" s="10" t="s">
        <v>101</v>
      </c>
      <c r="C44" s="10" t="n">
        <v>1</v>
      </c>
      <c r="D44" s="10" t="s">
        <v>53</v>
      </c>
      <c r="E44" s="10" t="n">
        <v>4</v>
      </c>
      <c r="F44" s="10" t="s">
        <v>77</v>
      </c>
      <c r="G44" s="10" t="n">
        <v>4</v>
      </c>
      <c r="H44" s="10" t="s">
        <v>51</v>
      </c>
      <c r="I44" s="10" t="s">
        <v>52</v>
      </c>
      <c r="J44" s="10" t="n">
        <v>3</v>
      </c>
      <c r="K44" s="10" t="s">
        <v>53</v>
      </c>
      <c r="L44" s="10" t="n">
        <v>4</v>
      </c>
      <c r="M44" s="10" t="s">
        <v>137</v>
      </c>
    </row>
    <row r="45" customFormat="false" ht="15" hidden="false" customHeight="true" outlineLevel="0" collapsed="false">
      <c r="A45" s="10" t="n">
        <v>44</v>
      </c>
      <c r="B45" s="10" t="s">
        <v>56</v>
      </c>
      <c r="C45" s="10" t="n">
        <v>4</v>
      </c>
      <c r="D45" s="10" t="s">
        <v>48</v>
      </c>
      <c r="E45" s="10" t="n">
        <v>5</v>
      </c>
      <c r="F45" s="10" t="s">
        <v>77</v>
      </c>
      <c r="G45" s="10" t="n">
        <v>4</v>
      </c>
      <c r="H45" s="10" t="s">
        <v>83</v>
      </c>
      <c r="I45" s="10" t="s">
        <v>123</v>
      </c>
      <c r="J45" s="10" t="n">
        <v>1</v>
      </c>
      <c r="K45" s="10" t="s">
        <v>86</v>
      </c>
      <c r="L45" s="10" t="n">
        <v>1</v>
      </c>
      <c r="M45" s="10" t="s">
        <v>124</v>
      </c>
    </row>
    <row r="46" customFormat="false" ht="15" hidden="false" customHeight="true" outlineLevel="0" collapsed="false">
      <c r="A46" s="10" t="n">
        <v>45</v>
      </c>
      <c r="B46" s="10" t="s">
        <v>67</v>
      </c>
      <c r="C46" s="10" t="n">
        <v>2</v>
      </c>
      <c r="D46" s="10" t="s">
        <v>48</v>
      </c>
      <c r="E46" s="10" t="n">
        <v>5</v>
      </c>
      <c r="F46" s="10" t="s">
        <v>58</v>
      </c>
      <c r="G46" s="10" t="n">
        <v>1</v>
      </c>
      <c r="H46" s="10" t="s">
        <v>51</v>
      </c>
      <c r="I46" s="10" t="s">
        <v>70</v>
      </c>
      <c r="J46" s="10" t="n">
        <v>5</v>
      </c>
      <c r="K46" s="10" t="s">
        <v>53</v>
      </c>
      <c r="L46" s="10" t="n">
        <v>4</v>
      </c>
      <c r="M46" s="10" t="s">
        <v>71</v>
      </c>
    </row>
    <row r="47" customFormat="false" ht="15" hidden="false" customHeight="true" outlineLevel="0" collapsed="false">
      <c r="A47" s="10" t="n">
        <v>46</v>
      </c>
      <c r="B47" s="10" t="s">
        <v>56</v>
      </c>
      <c r="C47" s="10" t="n">
        <v>4</v>
      </c>
      <c r="D47" s="10" t="s">
        <v>48</v>
      </c>
      <c r="E47" s="10" t="n">
        <v>5</v>
      </c>
      <c r="F47" s="10" t="s">
        <v>50</v>
      </c>
      <c r="G47" s="10" t="n">
        <v>2</v>
      </c>
      <c r="H47" s="10" t="s">
        <v>83</v>
      </c>
      <c r="I47" s="10" t="s">
        <v>70</v>
      </c>
      <c r="J47" s="10" t="n">
        <v>5</v>
      </c>
      <c r="K47" s="10" t="s">
        <v>48</v>
      </c>
      <c r="L47" s="10" t="n">
        <v>5</v>
      </c>
      <c r="M47" s="10" t="s">
        <v>89</v>
      </c>
    </row>
    <row r="48" customFormat="false" ht="15" hidden="false" customHeight="true" outlineLevel="0" collapsed="false">
      <c r="A48" s="10" t="n">
        <v>47</v>
      </c>
      <c r="B48" s="10" t="s">
        <v>47</v>
      </c>
      <c r="C48" s="10" t="n">
        <v>3</v>
      </c>
      <c r="D48" s="10" t="s">
        <v>86</v>
      </c>
      <c r="E48" s="10" t="n">
        <v>1</v>
      </c>
      <c r="F48" s="10" t="s">
        <v>58</v>
      </c>
      <c r="G48" s="10" t="n">
        <v>1</v>
      </c>
      <c r="H48" s="10" t="s">
        <v>83</v>
      </c>
      <c r="I48" s="10" t="s">
        <v>70</v>
      </c>
      <c r="J48" s="10" t="n">
        <v>5</v>
      </c>
      <c r="K48" s="10" t="s">
        <v>86</v>
      </c>
      <c r="L48" s="10" t="n">
        <v>1</v>
      </c>
      <c r="M48" s="10" t="s">
        <v>87</v>
      </c>
    </row>
    <row r="49" customFormat="false" ht="15" hidden="false" customHeight="true" outlineLevel="0" collapsed="false">
      <c r="A49" s="10" t="n">
        <v>48</v>
      </c>
      <c r="B49" s="10" t="s">
        <v>120</v>
      </c>
      <c r="C49" s="10" t="n">
        <v>5</v>
      </c>
      <c r="D49" s="10" t="s">
        <v>48</v>
      </c>
      <c r="E49" s="10" t="n">
        <v>5</v>
      </c>
      <c r="F49" s="10" t="s">
        <v>77</v>
      </c>
      <c r="G49" s="10" t="n">
        <v>4</v>
      </c>
      <c r="H49" s="10" t="s">
        <v>83</v>
      </c>
      <c r="I49" s="10" t="s">
        <v>52</v>
      </c>
      <c r="J49" s="10" t="n">
        <v>3</v>
      </c>
      <c r="K49" s="10" t="s">
        <v>48</v>
      </c>
      <c r="L49" s="10" t="n">
        <v>5</v>
      </c>
      <c r="M49" s="10" t="s">
        <v>182</v>
      </c>
    </row>
    <row r="50" customFormat="false" ht="15" hidden="false" customHeight="true" outlineLevel="0" collapsed="false">
      <c r="A50" s="10" t="n">
        <v>49</v>
      </c>
      <c r="B50" s="10" t="s">
        <v>56</v>
      </c>
      <c r="C50" s="10" t="n">
        <v>4</v>
      </c>
      <c r="D50" s="10" t="s">
        <v>48</v>
      </c>
      <c r="E50" s="10" t="n">
        <v>5</v>
      </c>
      <c r="F50" s="10" t="s">
        <v>50</v>
      </c>
      <c r="G50" s="10" t="n">
        <v>2</v>
      </c>
      <c r="H50" s="10" t="s">
        <v>51</v>
      </c>
      <c r="I50" s="10" t="s">
        <v>64</v>
      </c>
      <c r="J50" s="10" t="n">
        <v>4</v>
      </c>
      <c r="K50" s="10" t="s">
        <v>48</v>
      </c>
      <c r="L50" s="10" t="n">
        <v>5</v>
      </c>
      <c r="M50" s="10" t="s">
        <v>183</v>
      </c>
    </row>
    <row r="51" customFormat="false" ht="15" hidden="false" customHeight="true" outlineLevel="0" collapsed="false">
      <c r="A51" s="10" t="n">
        <v>50</v>
      </c>
      <c r="B51" s="10" t="s">
        <v>56</v>
      </c>
      <c r="C51" s="10" t="n">
        <v>4</v>
      </c>
      <c r="D51" s="10" t="s">
        <v>48</v>
      </c>
      <c r="E51" s="10" t="n">
        <v>5</v>
      </c>
      <c r="F51" s="10" t="s">
        <v>77</v>
      </c>
      <c r="G51" s="10" t="n">
        <v>4</v>
      </c>
      <c r="H51" s="10" t="s">
        <v>51</v>
      </c>
      <c r="I51" s="10" t="s">
        <v>64</v>
      </c>
      <c r="J51" s="10" t="n">
        <v>4</v>
      </c>
      <c r="K51" s="10" t="s">
        <v>53</v>
      </c>
      <c r="L51" s="10" t="n">
        <v>4</v>
      </c>
      <c r="M51" s="10" t="s">
        <v>170</v>
      </c>
    </row>
    <row r="52" customFormat="false" ht="15" hidden="false" customHeight="true" outlineLevel="0" collapsed="false">
      <c r="A52" s="10" t="n">
        <v>51</v>
      </c>
      <c r="B52" s="10" t="s">
        <v>47</v>
      </c>
      <c r="C52" s="10" t="n">
        <v>3</v>
      </c>
      <c r="D52" s="10" t="s">
        <v>48</v>
      </c>
      <c r="E52" s="10" t="n">
        <v>5</v>
      </c>
      <c r="F52" s="10" t="s">
        <v>50</v>
      </c>
      <c r="G52" s="10" t="n">
        <v>2</v>
      </c>
      <c r="H52" s="10" t="s">
        <v>83</v>
      </c>
      <c r="I52" s="10" t="s">
        <v>64</v>
      </c>
      <c r="J52" s="10" t="n">
        <v>4</v>
      </c>
      <c r="K52" s="10" t="s">
        <v>53</v>
      </c>
      <c r="L52" s="10" t="n">
        <v>4</v>
      </c>
      <c r="M52" s="10" t="s">
        <v>184</v>
      </c>
    </row>
    <row r="53" customFormat="false" ht="15" hidden="false" customHeight="true" outlineLevel="0" collapsed="false">
      <c r="A53" s="10" t="n">
        <v>52</v>
      </c>
      <c r="B53" s="10" t="s">
        <v>47</v>
      </c>
      <c r="C53" s="10" t="n">
        <v>3</v>
      </c>
      <c r="D53" s="10" t="s">
        <v>48</v>
      </c>
      <c r="E53" s="10" t="n">
        <v>5</v>
      </c>
      <c r="F53" s="10" t="s">
        <v>77</v>
      </c>
      <c r="G53" s="10" t="n">
        <v>4</v>
      </c>
      <c r="H53" s="10"/>
      <c r="I53" s="10"/>
      <c r="J53" s="10"/>
      <c r="K53" s="10" t="s">
        <v>53</v>
      </c>
      <c r="L53" s="10" t="n">
        <v>4</v>
      </c>
      <c r="M53" s="10" t="s">
        <v>139</v>
      </c>
    </row>
    <row r="54" customFormat="false" ht="15" hidden="false" customHeight="true" outlineLevel="0" collapsed="false">
      <c r="A54" s="10" t="n">
        <v>53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68</v>
      </c>
    </row>
    <row r="55" customFormat="false" ht="15" hidden="false" customHeight="true" outlineLevel="0" collapsed="false">
      <c r="A55" s="10" t="n">
        <v>54</v>
      </c>
      <c r="B55" s="10" t="s">
        <v>47</v>
      </c>
      <c r="C55" s="10" t="n">
        <v>3</v>
      </c>
      <c r="D55" s="10" t="s">
        <v>53</v>
      </c>
      <c r="E55" s="10" t="n">
        <v>4</v>
      </c>
      <c r="F55" s="10" t="s">
        <v>50</v>
      </c>
      <c r="G55" s="10" t="n">
        <v>2</v>
      </c>
      <c r="H55" s="10" t="s">
        <v>73</v>
      </c>
      <c r="I55" s="10" t="s">
        <v>64</v>
      </c>
      <c r="J55" s="10" t="n">
        <v>4</v>
      </c>
      <c r="K55" s="10" t="s">
        <v>48</v>
      </c>
      <c r="L55" s="10" t="n">
        <v>5</v>
      </c>
      <c r="M55" s="10" t="s">
        <v>185</v>
      </c>
    </row>
    <row r="56" customFormat="false" ht="15" hidden="false" customHeight="true" outlineLevel="0" collapsed="false">
      <c r="A56" s="10" t="n">
        <v>55</v>
      </c>
      <c r="B56" s="10" t="s">
        <v>56</v>
      </c>
      <c r="C56" s="10" t="n">
        <v>4</v>
      </c>
      <c r="D56" s="10" t="s">
        <v>48</v>
      </c>
      <c r="E56" s="10" t="n">
        <v>5</v>
      </c>
      <c r="F56" s="10" t="s">
        <v>77</v>
      </c>
      <c r="G56" s="10" t="n">
        <v>4</v>
      </c>
      <c r="H56" s="10" t="s">
        <v>51</v>
      </c>
      <c r="I56" s="10" t="s">
        <v>64</v>
      </c>
      <c r="J56" s="10" t="n">
        <v>4</v>
      </c>
      <c r="K56" s="10" t="s">
        <v>48</v>
      </c>
      <c r="L56" s="10" t="n">
        <v>5</v>
      </c>
      <c r="M56" s="10" t="s">
        <v>156</v>
      </c>
    </row>
    <row r="57" customFormat="false" ht="15" hidden="false" customHeight="true" outlineLevel="0" collapsed="false">
      <c r="A57" s="10" t="n">
        <v>56</v>
      </c>
      <c r="B57" s="10" t="s">
        <v>47</v>
      </c>
      <c r="C57" s="10" t="n">
        <v>3</v>
      </c>
      <c r="D57" s="10" t="s">
        <v>53</v>
      </c>
      <c r="E57" s="10" t="n">
        <v>4</v>
      </c>
      <c r="F57" s="10" t="s">
        <v>126</v>
      </c>
      <c r="G57" s="10" t="n">
        <v>5</v>
      </c>
      <c r="H57" s="10"/>
      <c r="I57" s="10" t="s">
        <v>70</v>
      </c>
      <c r="J57" s="10" t="n">
        <v>5</v>
      </c>
      <c r="K57" s="10" t="s">
        <v>53</v>
      </c>
      <c r="L57" s="10" t="n">
        <v>4</v>
      </c>
      <c r="M57" s="10" t="s">
        <v>172</v>
      </c>
    </row>
    <row r="58" customFormat="false" ht="15" hidden="false" customHeight="true" outlineLevel="0" collapsed="false">
      <c r="A58" s="10" t="n">
        <v>57</v>
      </c>
      <c r="B58" s="10" t="s">
        <v>67</v>
      </c>
      <c r="C58" s="10" t="n">
        <v>2</v>
      </c>
      <c r="D58" s="10" t="s">
        <v>53</v>
      </c>
      <c r="E58" s="10" t="n">
        <v>4</v>
      </c>
      <c r="F58" s="10" t="s">
        <v>50</v>
      </c>
      <c r="G58" s="10" t="n">
        <v>2</v>
      </c>
      <c r="H58" s="10" t="s">
        <v>102</v>
      </c>
      <c r="I58" s="10" t="s">
        <v>64</v>
      </c>
      <c r="J58" s="10" t="n">
        <v>4</v>
      </c>
      <c r="K58" s="10" t="s">
        <v>53</v>
      </c>
      <c r="L58" s="10" t="n">
        <v>4</v>
      </c>
      <c r="M58" s="10" t="s">
        <v>149</v>
      </c>
    </row>
    <row r="59" customFormat="false" ht="15" hidden="false" customHeight="true" outlineLevel="0" collapsed="false">
      <c r="A59" s="10" t="n">
        <v>58</v>
      </c>
      <c r="B59" s="10" t="s">
        <v>56</v>
      </c>
      <c r="C59" s="10" t="n">
        <v>4</v>
      </c>
      <c r="D59" s="10" t="s">
        <v>48</v>
      </c>
      <c r="E59" s="10" t="n">
        <v>5</v>
      </c>
      <c r="F59" s="10" t="s">
        <v>58</v>
      </c>
      <c r="G59" s="10" t="n">
        <v>1</v>
      </c>
      <c r="H59" s="10" t="s">
        <v>51</v>
      </c>
      <c r="I59" s="10" t="s">
        <v>70</v>
      </c>
      <c r="J59" s="10" t="n">
        <v>5</v>
      </c>
      <c r="K59" s="10" t="s">
        <v>53</v>
      </c>
      <c r="L59" s="10" t="n">
        <v>4</v>
      </c>
      <c r="M59" s="10" t="s">
        <v>71</v>
      </c>
    </row>
    <row r="60" customFormat="false" ht="15" hidden="false" customHeight="true" outlineLevel="0" collapsed="false">
      <c r="A60" s="10" t="n">
        <v>59</v>
      </c>
      <c r="B60" s="10" t="s">
        <v>47</v>
      </c>
      <c r="C60" s="10" t="n">
        <v>3</v>
      </c>
      <c r="D60" s="10" t="s">
        <v>86</v>
      </c>
      <c r="E60" s="10" t="n">
        <v>1</v>
      </c>
      <c r="F60" s="10" t="s">
        <v>77</v>
      </c>
      <c r="G60" s="10" t="n">
        <v>4</v>
      </c>
      <c r="H60" s="10" t="s">
        <v>73</v>
      </c>
      <c r="I60" s="10" t="s">
        <v>64</v>
      </c>
      <c r="J60" s="10" t="n">
        <v>4</v>
      </c>
      <c r="K60" s="10" t="s">
        <v>53</v>
      </c>
      <c r="L60" s="10" t="n">
        <v>4</v>
      </c>
      <c r="M60" s="10" t="s">
        <v>186</v>
      </c>
    </row>
    <row r="61" customFormat="false" ht="15" hidden="false" customHeight="true" outlineLevel="0" collapsed="false">
      <c r="A61" s="10" t="n">
        <v>60</v>
      </c>
      <c r="B61" s="10" t="s">
        <v>120</v>
      </c>
      <c r="C61" s="10" t="n">
        <v>5</v>
      </c>
      <c r="D61" s="10" t="s">
        <v>48</v>
      </c>
      <c r="E61" s="10" t="n">
        <v>5</v>
      </c>
      <c r="F61" s="10" t="s">
        <v>126</v>
      </c>
      <c r="G61" s="10" t="n">
        <v>5</v>
      </c>
      <c r="H61" s="10" t="s">
        <v>73</v>
      </c>
      <c r="I61" s="10" t="s">
        <v>70</v>
      </c>
      <c r="J61" s="10" t="n">
        <v>5</v>
      </c>
      <c r="K61" s="10" t="s">
        <v>59</v>
      </c>
      <c r="L61" s="10" t="n">
        <v>3</v>
      </c>
      <c r="M61" s="10" t="s">
        <v>127</v>
      </c>
    </row>
    <row r="62" customFormat="false" ht="15" hidden="false" customHeight="true" outlineLevel="0" collapsed="false">
      <c r="A62" s="10" t="n">
        <v>61</v>
      </c>
      <c r="B62" s="10" t="s">
        <v>47</v>
      </c>
      <c r="C62" s="10" t="n">
        <v>3</v>
      </c>
      <c r="D62" s="10" t="s">
        <v>48</v>
      </c>
      <c r="E62" s="10" t="n">
        <v>5</v>
      </c>
      <c r="F62" s="10" t="s">
        <v>50</v>
      </c>
      <c r="G62" s="10" t="n">
        <v>2</v>
      </c>
      <c r="H62" s="10" t="s">
        <v>102</v>
      </c>
      <c r="I62" s="10" t="s">
        <v>64</v>
      </c>
      <c r="J62" s="10" t="n">
        <v>4</v>
      </c>
      <c r="K62" s="10" t="s">
        <v>53</v>
      </c>
      <c r="L62" s="10" t="n">
        <v>4</v>
      </c>
      <c r="M62" s="10" t="s">
        <v>114</v>
      </c>
    </row>
    <row r="63" customFormat="false" ht="15" hidden="false" customHeight="true" outlineLevel="0" collapsed="false">
      <c r="A63" s="10" t="n">
        <v>62</v>
      </c>
      <c r="B63" s="10" t="s">
        <v>67</v>
      </c>
      <c r="C63" s="10" t="n">
        <v>2</v>
      </c>
      <c r="D63" s="10" t="s">
        <v>53</v>
      </c>
      <c r="E63" s="10" t="n">
        <v>4</v>
      </c>
      <c r="F63" s="10" t="s">
        <v>58</v>
      </c>
      <c r="G63" s="10" t="n">
        <v>1</v>
      </c>
      <c r="H63" s="10" t="s">
        <v>51</v>
      </c>
      <c r="I63" s="10" t="s">
        <v>78</v>
      </c>
      <c r="J63" s="10" t="n">
        <v>2</v>
      </c>
      <c r="K63" s="10" t="s">
        <v>59</v>
      </c>
      <c r="L63" s="10" t="n">
        <v>3</v>
      </c>
      <c r="M63" s="10" t="s">
        <v>187</v>
      </c>
    </row>
    <row r="64" customFormat="false" ht="15" hidden="false" customHeight="true" outlineLevel="0" collapsed="false">
      <c r="A64" s="10" t="n">
        <v>63</v>
      </c>
      <c r="B64" s="10" t="s">
        <v>67</v>
      </c>
      <c r="C64" s="10" t="n">
        <v>2</v>
      </c>
      <c r="D64" s="10" t="s">
        <v>48</v>
      </c>
      <c r="E64" s="10" t="n">
        <v>5</v>
      </c>
      <c r="F64" s="10" t="s">
        <v>50</v>
      </c>
      <c r="G64" s="10" t="n">
        <v>2</v>
      </c>
      <c r="H64" s="10" t="s">
        <v>51</v>
      </c>
      <c r="I64" s="10" t="s">
        <v>52</v>
      </c>
      <c r="J64" s="10" t="n">
        <v>3</v>
      </c>
      <c r="K64" s="10" t="s">
        <v>59</v>
      </c>
      <c r="L64" s="10" t="n">
        <v>3</v>
      </c>
      <c r="M64" s="10" t="s">
        <v>68</v>
      </c>
    </row>
    <row r="65" customFormat="false" ht="15" hidden="false" customHeight="true" outlineLevel="0" collapsed="false">
      <c r="A65" s="10" t="n">
        <v>64</v>
      </c>
      <c r="B65" s="10" t="s">
        <v>67</v>
      </c>
      <c r="C65" s="10" t="n">
        <v>2</v>
      </c>
      <c r="D65" s="10" t="s">
        <v>53</v>
      </c>
      <c r="E65" s="10" t="n">
        <v>4</v>
      </c>
      <c r="F65" s="10" t="s">
        <v>50</v>
      </c>
      <c r="G65" s="10" t="n">
        <v>2</v>
      </c>
      <c r="H65" s="10" t="s">
        <v>102</v>
      </c>
      <c r="I65" s="10" t="s">
        <v>64</v>
      </c>
      <c r="J65" s="10" t="n">
        <v>4</v>
      </c>
      <c r="K65" s="10" t="s">
        <v>103</v>
      </c>
      <c r="L65" s="10" t="n">
        <v>2</v>
      </c>
      <c r="M65" s="10" t="s">
        <v>104</v>
      </c>
    </row>
    <row r="66" customFormat="false" ht="15" hidden="false" customHeight="true" outlineLevel="0" collapsed="false">
      <c r="A66" s="10" t="n">
        <v>65</v>
      </c>
      <c r="B66" s="10" t="s">
        <v>67</v>
      </c>
      <c r="C66" s="10" t="n">
        <v>2</v>
      </c>
      <c r="D66" s="10" t="s">
        <v>86</v>
      </c>
      <c r="E66" s="10" t="n">
        <v>1</v>
      </c>
      <c r="F66" s="10" t="s">
        <v>77</v>
      </c>
      <c r="G66" s="10" t="n">
        <v>4</v>
      </c>
      <c r="H66" s="10" t="s">
        <v>102</v>
      </c>
      <c r="I66" s="10" t="s">
        <v>64</v>
      </c>
      <c r="J66" s="10" t="n">
        <v>4</v>
      </c>
      <c r="K66" s="10" t="s">
        <v>48</v>
      </c>
      <c r="L66" s="10" t="n">
        <v>5</v>
      </c>
      <c r="M66" s="10" t="s">
        <v>188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2"/>
    <col collapsed="false" customWidth="true" hidden="false" outlineLevel="0" max="3" min="3" style="1" width="7"/>
    <col collapsed="false" customWidth="true" hidden="false" outlineLevel="0" max="4" min="4" style="1" width="22"/>
    <col collapsed="false" customWidth="true" hidden="false" outlineLevel="0" max="5" min="5" style="1" width="7"/>
    <col collapsed="false" customWidth="true" hidden="false" outlineLevel="0" max="6" min="6" style="1" width="30"/>
    <col collapsed="false" customWidth="true" hidden="false" outlineLevel="0" max="7" min="7" style="1" width="7"/>
  </cols>
  <sheetData>
    <row r="1" customFormat="false" ht="15" hidden="false" customHeight="true" outlineLevel="0" collapsed="false">
      <c r="A1" s="7" t="s">
        <v>173</v>
      </c>
      <c r="B1" s="7" t="s">
        <v>174</v>
      </c>
      <c r="C1" s="7" t="s">
        <v>175</v>
      </c>
      <c r="D1" s="7" t="s">
        <v>176</v>
      </c>
      <c r="E1" s="7" t="s">
        <v>177</v>
      </c>
      <c r="F1" s="7" t="s">
        <v>189</v>
      </c>
      <c r="G1" s="7" t="s">
        <v>190</v>
      </c>
    </row>
    <row r="2" customFormat="false" ht="15" hidden="false" customHeight="true" outlineLevel="0" collapsed="false">
      <c r="A2" s="10" t="n">
        <v>1</v>
      </c>
      <c r="B2" s="10" t="s">
        <v>120</v>
      </c>
      <c r="C2" s="10" t="n">
        <v>5</v>
      </c>
      <c r="D2" s="10" t="s">
        <v>48</v>
      </c>
      <c r="E2" s="10" t="n">
        <v>5</v>
      </c>
      <c r="F2" s="10" t="s">
        <v>57</v>
      </c>
      <c r="G2" s="10" t="n">
        <v>4</v>
      </c>
    </row>
    <row r="3" customFormat="false" ht="15" hidden="false" customHeight="true" outlineLevel="0" collapsed="false">
      <c r="A3" s="10" t="n">
        <v>2</v>
      </c>
      <c r="B3" s="10" t="s">
        <v>56</v>
      </c>
      <c r="C3" s="10" t="n">
        <v>4</v>
      </c>
      <c r="D3" s="10" t="s">
        <v>48</v>
      </c>
      <c r="E3" s="10" t="n">
        <v>5</v>
      </c>
      <c r="F3" s="10" t="s">
        <v>49</v>
      </c>
      <c r="G3" s="10" t="n">
        <v>3</v>
      </c>
    </row>
    <row r="4" customFormat="false" ht="15" hidden="false" customHeight="true" outlineLevel="0" collapsed="false">
      <c r="A4" s="10" t="n">
        <v>3</v>
      </c>
      <c r="B4" s="10" t="s">
        <v>56</v>
      </c>
      <c r="C4" s="10" t="n">
        <v>4</v>
      </c>
      <c r="D4" s="10" t="s">
        <v>48</v>
      </c>
      <c r="E4" s="10" t="n">
        <v>5</v>
      </c>
      <c r="F4" s="10" t="s">
        <v>76</v>
      </c>
      <c r="G4" s="10" t="n">
        <v>2</v>
      </c>
    </row>
    <row r="5" customFormat="false" ht="15" hidden="false" customHeight="true" outlineLevel="0" collapsed="false">
      <c r="A5" s="10" t="n">
        <v>4</v>
      </c>
      <c r="B5" s="10" t="s">
        <v>56</v>
      </c>
      <c r="C5" s="10" t="n">
        <v>4</v>
      </c>
      <c r="D5" s="10" t="s">
        <v>48</v>
      </c>
      <c r="E5" s="10" t="n">
        <v>5</v>
      </c>
      <c r="F5" s="10" t="s">
        <v>49</v>
      </c>
      <c r="G5" s="10" t="n">
        <v>3</v>
      </c>
    </row>
    <row r="6" customFormat="false" ht="15" hidden="false" customHeight="true" outlineLevel="0" collapsed="false">
      <c r="A6" s="10" t="n">
        <v>5</v>
      </c>
      <c r="B6" s="10" t="s">
        <v>101</v>
      </c>
      <c r="C6" s="10" t="n">
        <v>1</v>
      </c>
      <c r="D6" s="10" t="s">
        <v>53</v>
      </c>
      <c r="E6" s="10" t="n">
        <v>4</v>
      </c>
      <c r="F6" s="10" t="s">
        <v>76</v>
      </c>
      <c r="G6" s="10" t="n">
        <v>2</v>
      </c>
    </row>
    <row r="7" customFormat="false" ht="15" hidden="false" customHeight="true" outlineLevel="0" collapsed="false">
      <c r="A7" s="10" t="n">
        <v>6</v>
      </c>
      <c r="B7" s="10" t="s">
        <v>56</v>
      </c>
      <c r="C7" s="10" t="n">
        <v>4</v>
      </c>
      <c r="D7" s="10" t="s">
        <v>48</v>
      </c>
      <c r="E7" s="10" t="n">
        <v>5</v>
      </c>
      <c r="F7" s="10" t="s">
        <v>76</v>
      </c>
      <c r="G7" s="10" t="n">
        <v>2</v>
      </c>
    </row>
    <row r="8" customFormat="false" ht="15" hidden="false" customHeight="true" outlineLevel="0" collapsed="false">
      <c r="A8" s="10" t="n">
        <v>7</v>
      </c>
      <c r="B8" s="10" t="s">
        <v>56</v>
      </c>
      <c r="C8" s="10" t="n">
        <v>4</v>
      </c>
      <c r="D8" s="10" t="s">
        <v>48</v>
      </c>
      <c r="E8" s="10" t="n">
        <v>5</v>
      </c>
      <c r="F8" s="10" t="s">
        <v>76</v>
      </c>
      <c r="G8" s="10" t="n">
        <v>2</v>
      </c>
    </row>
    <row r="9" customFormat="false" ht="15" hidden="false" customHeight="true" outlineLevel="0" collapsed="false">
      <c r="A9" s="10" t="n">
        <v>8</v>
      </c>
      <c r="B9" s="10" t="s">
        <v>67</v>
      </c>
      <c r="C9" s="10" t="n">
        <v>2</v>
      </c>
      <c r="D9" s="10" t="s">
        <v>48</v>
      </c>
      <c r="E9" s="10" t="n">
        <v>5</v>
      </c>
      <c r="F9" s="10" t="s">
        <v>49</v>
      </c>
      <c r="G9" s="10" t="n">
        <v>3</v>
      </c>
    </row>
    <row r="10" customFormat="false" ht="15" hidden="false" customHeight="true" outlineLevel="0" collapsed="false">
      <c r="A10" s="10" t="n">
        <v>9</v>
      </c>
      <c r="B10" s="10" t="s">
        <v>120</v>
      </c>
      <c r="C10" s="10" t="n">
        <v>5</v>
      </c>
      <c r="D10" s="10" t="s">
        <v>48</v>
      </c>
      <c r="E10" s="10" t="n">
        <v>5</v>
      </c>
      <c r="F10" s="10" t="s">
        <v>57</v>
      </c>
      <c r="G10" s="10" t="n">
        <v>4</v>
      </c>
    </row>
    <row r="11" customFormat="false" ht="15" hidden="false" customHeight="true" outlineLevel="0" collapsed="false">
      <c r="A11" s="10" t="n">
        <v>10</v>
      </c>
      <c r="B11" s="10" t="s">
        <v>101</v>
      </c>
      <c r="C11" s="10" t="n">
        <v>1</v>
      </c>
      <c r="D11" s="10" t="s">
        <v>53</v>
      </c>
      <c r="E11" s="10" t="n">
        <v>4</v>
      </c>
      <c r="F11" s="10" t="s">
        <v>76</v>
      </c>
      <c r="G11" s="10" t="n">
        <v>2</v>
      </c>
    </row>
    <row r="12" customFormat="false" ht="15" hidden="false" customHeight="true" outlineLevel="0" collapsed="false">
      <c r="A12" s="10" t="n">
        <v>11</v>
      </c>
      <c r="B12" s="10" t="s">
        <v>56</v>
      </c>
      <c r="C12" s="10" t="n">
        <v>4</v>
      </c>
      <c r="D12" s="10" t="s">
        <v>48</v>
      </c>
      <c r="E12" s="10" t="n">
        <v>5</v>
      </c>
      <c r="F12" s="10" t="s">
        <v>57</v>
      </c>
      <c r="G12" s="10" t="n">
        <v>4</v>
      </c>
    </row>
    <row r="13" customFormat="false" ht="15" hidden="false" customHeight="true" outlineLevel="0" collapsed="false">
      <c r="A13" s="10" t="n">
        <v>12</v>
      </c>
      <c r="B13" s="10" t="s">
        <v>67</v>
      </c>
      <c r="C13" s="10" t="n">
        <v>2</v>
      </c>
      <c r="D13" s="10" t="s">
        <v>86</v>
      </c>
      <c r="E13" s="10" t="n">
        <v>1</v>
      </c>
      <c r="F13" s="10" t="s">
        <v>49</v>
      </c>
      <c r="G13" s="10" t="n">
        <v>3</v>
      </c>
    </row>
    <row r="14" customFormat="false" ht="15" hidden="false" customHeight="true" outlineLevel="0" collapsed="false">
      <c r="A14" s="10" t="n">
        <v>13</v>
      </c>
      <c r="B14" s="10" t="s">
        <v>67</v>
      </c>
      <c r="C14" s="10" t="n">
        <v>2</v>
      </c>
      <c r="D14" s="10" t="s">
        <v>53</v>
      </c>
      <c r="E14" s="10" t="n">
        <v>4</v>
      </c>
      <c r="F14" s="10" t="s">
        <v>49</v>
      </c>
      <c r="G14" s="10" t="n">
        <v>3</v>
      </c>
    </row>
    <row r="15" customFormat="false" ht="15" hidden="false" customHeight="true" outlineLevel="0" collapsed="false">
      <c r="A15" s="10" t="n">
        <v>14</v>
      </c>
      <c r="B15" s="10" t="s">
        <v>67</v>
      </c>
      <c r="C15" s="10" t="n">
        <v>2</v>
      </c>
      <c r="D15" s="10" t="s">
        <v>48</v>
      </c>
      <c r="E15" s="10" t="n">
        <v>5</v>
      </c>
      <c r="F15" s="10" t="s">
        <v>76</v>
      </c>
      <c r="G15" s="10" t="n">
        <v>2</v>
      </c>
    </row>
    <row r="16" customFormat="false" ht="15" hidden="false" customHeight="true" outlineLevel="0" collapsed="false">
      <c r="A16" s="10" t="n">
        <v>15</v>
      </c>
      <c r="B16" s="10" t="s">
        <v>56</v>
      </c>
      <c r="C16" s="10" t="n">
        <v>4</v>
      </c>
      <c r="D16" s="10" t="s">
        <v>48</v>
      </c>
      <c r="E16" s="10" t="n">
        <v>5</v>
      </c>
      <c r="F16" s="10" t="s">
        <v>49</v>
      </c>
      <c r="G16" s="10" t="n">
        <v>3</v>
      </c>
    </row>
    <row r="17" customFormat="false" ht="15" hidden="false" customHeight="true" outlineLevel="0" collapsed="false">
      <c r="A17" s="10" t="n">
        <v>16</v>
      </c>
      <c r="B17" s="10" t="s">
        <v>47</v>
      </c>
      <c r="C17" s="10" t="n">
        <v>3</v>
      </c>
      <c r="D17" s="10" t="s">
        <v>48</v>
      </c>
      <c r="E17" s="10" t="n">
        <v>5</v>
      </c>
      <c r="F17" s="10" t="s">
        <v>76</v>
      </c>
      <c r="G17" s="10" t="n">
        <v>2</v>
      </c>
    </row>
    <row r="18" customFormat="false" ht="15" hidden="false" customHeight="true" outlineLevel="0" collapsed="false">
      <c r="A18" s="10" t="n">
        <v>17</v>
      </c>
      <c r="B18" s="10" t="s">
        <v>120</v>
      </c>
      <c r="C18" s="10" t="n">
        <v>5</v>
      </c>
      <c r="D18" s="10" t="s">
        <v>48</v>
      </c>
      <c r="E18" s="10" t="n">
        <v>5</v>
      </c>
      <c r="F18" s="10" t="s">
        <v>57</v>
      </c>
      <c r="G18" s="10" t="n">
        <v>4</v>
      </c>
    </row>
    <row r="19" customFormat="false" ht="15" hidden="false" customHeight="true" outlineLevel="0" collapsed="false">
      <c r="A19" s="10" t="n">
        <v>18</v>
      </c>
      <c r="B19" s="10" t="s">
        <v>67</v>
      </c>
      <c r="C19" s="10" t="n">
        <v>2</v>
      </c>
      <c r="D19" s="10" t="s">
        <v>48</v>
      </c>
      <c r="E19" s="10" t="n">
        <v>5</v>
      </c>
      <c r="F19" s="10" t="s">
        <v>49</v>
      </c>
      <c r="G19" s="10" t="n">
        <v>3</v>
      </c>
    </row>
    <row r="20" customFormat="false" ht="15" hidden="false" customHeight="true" outlineLevel="0" collapsed="false">
      <c r="A20" s="10" t="n">
        <v>19</v>
      </c>
      <c r="B20" s="10" t="s">
        <v>47</v>
      </c>
      <c r="C20" s="10" t="n">
        <v>3</v>
      </c>
      <c r="D20" s="10" t="s">
        <v>48</v>
      </c>
      <c r="E20" s="10" t="n">
        <v>5</v>
      </c>
      <c r="F20" s="10" t="s">
        <v>49</v>
      </c>
      <c r="G20" s="10" t="n">
        <v>3</v>
      </c>
    </row>
    <row r="21" customFormat="false" ht="15" hidden="false" customHeight="true" outlineLevel="0" collapsed="false">
      <c r="A21" s="10" t="n">
        <v>20</v>
      </c>
      <c r="B21" s="10" t="s">
        <v>67</v>
      </c>
      <c r="C21" s="10" t="n">
        <v>2</v>
      </c>
      <c r="D21" s="10" t="s">
        <v>86</v>
      </c>
      <c r="E21" s="10" t="n">
        <v>1</v>
      </c>
      <c r="F21" s="10" t="s">
        <v>57</v>
      </c>
      <c r="G21" s="10" t="n">
        <v>4</v>
      </c>
    </row>
    <row r="22" customFormat="false" ht="15" hidden="false" customHeight="true" outlineLevel="0" collapsed="false">
      <c r="A22" s="10" t="n">
        <v>21</v>
      </c>
      <c r="B22" s="10" t="s">
        <v>67</v>
      </c>
      <c r="C22" s="10" t="n">
        <v>2</v>
      </c>
      <c r="D22" s="10" t="s">
        <v>53</v>
      </c>
      <c r="E22" s="10" t="n">
        <v>4</v>
      </c>
      <c r="F22" s="10" t="s">
        <v>57</v>
      </c>
      <c r="G22" s="10" t="n">
        <v>4</v>
      </c>
    </row>
    <row r="23" customFormat="false" ht="15" hidden="false" customHeight="true" outlineLevel="0" collapsed="false">
      <c r="A23" s="10" t="n">
        <v>22</v>
      </c>
      <c r="B23" s="10" t="s">
        <v>101</v>
      </c>
      <c r="C23" s="10" t="n">
        <v>1</v>
      </c>
      <c r="D23" s="10" t="s">
        <v>53</v>
      </c>
      <c r="E23" s="10" t="n">
        <v>4</v>
      </c>
      <c r="F23" s="10" t="s">
        <v>49</v>
      </c>
      <c r="G23" s="10" t="n">
        <v>3</v>
      </c>
    </row>
    <row r="24" customFormat="false" ht="15" hidden="false" customHeight="true" outlineLevel="0" collapsed="false">
      <c r="A24" s="10" t="n">
        <v>23</v>
      </c>
      <c r="B24" s="10" t="s">
        <v>101</v>
      </c>
      <c r="C24" s="10" t="n">
        <v>1</v>
      </c>
      <c r="D24" s="10" t="s">
        <v>48</v>
      </c>
      <c r="E24" s="10" t="n">
        <v>5</v>
      </c>
      <c r="F24" s="10" t="s">
        <v>49</v>
      </c>
      <c r="G24" s="10" t="n">
        <v>3</v>
      </c>
    </row>
    <row r="25" customFormat="false" ht="15" hidden="false" customHeight="true" outlineLevel="0" collapsed="false">
      <c r="A25" s="10" t="n">
        <v>24</v>
      </c>
      <c r="B25" s="10" t="s">
        <v>67</v>
      </c>
      <c r="C25" s="10" t="n">
        <v>2</v>
      </c>
      <c r="D25" s="10" t="s">
        <v>48</v>
      </c>
      <c r="E25" s="10" t="n">
        <v>5</v>
      </c>
      <c r="F25" s="10" t="s">
        <v>49</v>
      </c>
      <c r="G25" s="10" t="n">
        <v>3</v>
      </c>
    </row>
    <row r="26" customFormat="false" ht="15" hidden="false" customHeight="true" outlineLevel="0" collapsed="false">
      <c r="A26" s="10" t="n">
        <v>25</v>
      </c>
      <c r="B26" s="10" t="s">
        <v>101</v>
      </c>
      <c r="C26" s="10" t="n">
        <v>1</v>
      </c>
      <c r="D26" s="10" t="s">
        <v>48</v>
      </c>
      <c r="E26" s="10" t="n">
        <v>5</v>
      </c>
      <c r="F26" s="10" t="s">
        <v>76</v>
      </c>
      <c r="G26" s="10" t="n">
        <v>2</v>
      </c>
    </row>
    <row r="27" customFormat="false" ht="15" hidden="false" customHeight="true" outlineLevel="0" collapsed="false">
      <c r="A27" s="10" t="n">
        <v>26</v>
      </c>
      <c r="B27" s="10" t="s">
        <v>47</v>
      </c>
      <c r="C27" s="10" t="n">
        <v>3</v>
      </c>
      <c r="D27" s="10" t="s">
        <v>48</v>
      </c>
      <c r="E27" s="10" t="n">
        <v>5</v>
      </c>
      <c r="F27" s="10" t="s">
        <v>76</v>
      </c>
      <c r="G27" s="10" t="n">
        <v>2</v>
      </c>
    </row>
    <row r="28" customFormat="false" ht="15" hidden="false" customHeight="true" outlineLevel="0" collapsed="false">
      <c r="A28" s="10" t="n">
        <v>27</v>
      </c>
      <c r="B28" s="10" t="s">
        <v>67</v>
      </c>
      <c r="C28" s="10" t="n">
        <v>2</v>
      </c>
      <c r="D28" s="10" t="s">
        <v>53</v>
      </c>
      <c r="E28" s="10" t="n">
        <v>4</v>
      </c>
      <c r="F28" s="10" t="s">
        <v>76</v>
      </c>
      <c r="G28" s="10" t="n">
        <v>2</v>
      </c>
    </row>
    <row r="29" customFormat="false" ht="15" hidden="false" customHeight="true" outlineLevel="0" collapsed="false">
      <c r="A29" s="10" t="n">
        <v>28</v>
      </c>
      <c r="B29" s="10" t="s">
        <v>67</v>
      </c>
      <c r="C29" s="10" t="n">
        <v>2</v>
      </c>
      <c r="D29" s="10" t="s">
        <v>53</v>
      </c>
      <c r="E29" s="10" t="n">
        <v>4</v>
      </c>
      <c r="F29" s="10" t="s">
        <v>49</v>
      </c>
      <c r="G29" s="10" t="n">
        <v>3</v>
      </c>
    </row>
    <row r="30" customFormat="false" ht="15" hidden="false" customHeight="true" outlineLevel="0" collapsed="false">
      <c r="A30" s="10" t="n">
        <v>29</v>
      </c>
      <c r="B30" s="10" t="s">
        <v>67</v>
      </c>
      <c r="C30" s="10" t="n">
        <v>2</v>
      </c>
      <c r="D30" s="10" t="s">
        <v>86</v>
      </c>
      <c r="E30" s="10" t="n">
        <v>1</v>
      </c>
      <c r="F30" s="10" t="s">
        <v>57</v>
      </c>
      <c r="G30" s="10" t="n">
        <v>4</v>
      </c>
    </row>
    <row r="31" customFormat="false" ht="15" hidden="false" customHeight="true" outlineLevel="0" collapsed="false">
      <c r="A31" s="10" t="n">
        <v>30</v>
      </c>
      <c r="B31" s="10" t="s">
        <v>56</v>
      </c>
      <c r="C31" s="10" t="n">
        <v>4</v>
      </c>
      <c r="D31" s="10" t="s">
        <v>48</v>
      </c>
      <c r="E31" s="10" t="n">
        <v>5</v>
      </c>
      <c r="F31" s="10" t="s">
        <v>76</v>
      </c>
      <c r="G31" s="10" t="n">
        <v>2</v>
      </c>
    </row>
    <row r="32" customFormat="false" ht="15" hidden="false" customHeight="true" outlineLevel="0" collapsed="false">
      <c r="A32" s="10" t="n">
        <v>31</v>
      </c>
      <c r="B32" s="10" t="s">
        <v>47</v>
      </c>
      <c r="C32" s="10" t="n">
        <v>3</v>
      </c>
      <c r="D32" s="10" t="s">
        <v>48</v>
      </c>
      <c r="E32" s="10" t="n">
        <v>5</v>
      </c>
      <c r="F32" s="10" t="s">
        <v>49</v>
      </c>
      <c r="G32" s="10" t="n">
        <v>3</v>
      </c>
    </row>
    <row r="33" customFormat="false" ht="15" hidden="false" customHeight="true" outlineLevel="0" collapsed="false">
      <c r="A33" s="10" t="n">
        <v>32</v>
      </c>
      <c r="B33" s="10" t="s">
        <v>47</v>
      </c>
      <c r="C33" s="10" t="n">
        <v>3</v>
      </c>
      <c r="D33" s="10" t="s">
        <v>48</v>
      </c>
      <c r="E33" s="10" t="n">
        <v>5</v>
      </c>
      <c r="F33" s="10" t="s">
        <v>76</v>
      </c>
      <c r="G33" s="10" t="n">
        <v>2</v>
      </c>
    </row>
    <row r="34" customFormat="false" ht="15" hidden="false" customHeight="true" outlineLevel="0" collapsed="false">
      <c r="A34" s="10" t="n">
        <v>33</v>
      </c>
      <c r="B34" s="10" t="s">
        <v>67</v>
      </c>
      <c r="C34" s="10" t="n">
        <v>2</v>
      </c>
      <c r="D34" s="10" t="s">
        <v>48</v>
      </c>
      <c r="E34" s="10" t="n">
        <v>5</v>
      </c>
      <c r="F34" s="10" t="s">
        <v>49</v>
      </c>
      <c r="G34" s="10" t="n">
        <v>3</v>
      </c>
    </row>
    <row r="35" customFormat="false" ht="15" hidden="false" customHeight="true" outlineLevel="0" collapsed="false">
      <c r="A35" s="10" t="n">
        <v>34</v>
      </c>
      <c r="B35" s="10" t="s">
        <v>47</v>
      </c>
      <c r="C35" s="10" t="n">
        <v>3</v>
      </c>
      <c r="D35" s="10" t="s">
        <v>48</v>
      </c>
      <c r="E35" s="10" t="n">
        <v>5</v>
      </c>
      <c r="F35" s="10" t="s">
        <v>76</v>
      </c>
      <c r="G35" s="10" t="n">
        <v>2</v>
      </c>
    </row>
    <row r="36" customFormat="false" ht="15" hidden="false" customHeight="true" outlineLevel="0" collapsed="false">
      <c r="A36" s="10" t="n">
        <v>35</v>
      </c>
      <c r="B36" s="10" t="s">
        <v>67</v>
      </c>
      <c r="C36" s="10" t="n">
        <v>2</v>
      </c>
      <c r="D36" s="10" t="s">
        <v>48</v>
      </c>
      <c r="E36" s="10" t="n">
        <v>5</v>
      </c>
      <c r="F36" s="10" t="s">
        <v>49</v>
      </c>
      <c r="G36" s="10" t="n">
        <v>3</v>
      </c>
    </row>
    <row r="37" customFormat="false" ht="15" hidden="false" customHeight="true" outlineLevel="0" collapsed="false">
      <c r="A37" s="10" t="n">
        <v>36</v>
      </c>
      <c r="B37" s="10" t="s">
        <v>67</v>
      </c>
      <c r="C37" s="10" t="n">
        <v>2</v>
      </c>
      <c r="D37" s="10" t="s">
        <v>48</v>
      </c>
      <c r="E37" s="10" t="n">
        <v>5</v>
      </c>
      <c r="F37" s="10" t="s">
        <v>76</v>
      </c>
      <c r="G37" s="10" t="n">
        <v>2</v>
      </c>
    </row>
    <row r="38" customFormat="false" ht="15" hidden="false" customHeight="true" outlineLevel="0" collapsed="false">
      <c r="A38" s="10" t="n">
        <v>37</v>
      </c>
      <c r="B38" s="10" t="s">
        <v>67</v>
      </c>
      <c r="C38" s="10" t="n">
        <v>2</v>
      </c>
      <c r="D38" s="10" t="s">
        <v>53</v>
      </c>
      <c r="E38" s="10" t="n">
        <v>4</v>
      </c>
      <c r="F38" s="10" t="s">
        <v>57</v>
      </c>
      <c r="G38" s="10" t="n">
        <v>4</v>
      </c>
    </row>
    <row r="39" customFormat="false" ht="15" hidden="false" customHeight="true" outlineLevel="0" collapsed="false">
      <c r="A39" s="10" t="n">
        <v>38</v>
      </c>
      <c r="B39" s="10" t="s">
        <v>47</v>
      </c>
      <c r="C39" s="10" t="n">
        <v>3</v>
      </c>
      <c r="D39" s="10" t="s">
        <v>48</v>
      </c>
      <c r="E39" s="10" t="n">
        <v>5</v>
      </c>
      <c r="F39" s="10" t="s">
        <v>49</v>
      </c>
      <c r="G39" s="10" t="n">
        <v>3</v>
      </c>
    </row>
    <row r="40" customFormat="false" ht="15" hidden="false" customHeight="true" outlineLevel="0" collapsed="false">
      <c r="A40" s="10" t="n">
        <v>39</v>
      </c>
      <c r="B40" s="10" t="s">
        <v>67</v>
      </c>
      <c r="C40" s="10" t="n">
        <v>2</v>
      </c>
      <c r="D40" s="10" t="s">
        <v>53</v>
      </c>
      <c r="E40" s="10" t="n">
        <v>4</v>
      </c>
      <c r="F40" s="10" t="s">
        <v>49</v>
      </c>
      <c r="G40" s="10" t="n">
        <v>3</v>
      </c>
    </row>
    <row r="41" customFormat="false" ht="15" hidden="false" customHeight="true" outlineLevel="0" collapsed="false">
      <c r="A41" s="10" t="n">
        <v>40</v>
      </c>
      <c r="B41" s="10" t="s">
        <v>47</v>
      </c>
      <c r="C41" s="10" t="n">
        <v>3</v>
      </c>
      <c r="D41" s="10" t="s">
        <v>48</v>
      </c>
      <c r="E41" s="10" t="n">
        <v>5</v>
      </c>
      <c r="F41" s="10" t="s">
        <v>76</v>
      </c>
      <c r="G41" s="10" t="n">
        <v>2</v>
      </c>
    </row>
    <row r="42" customFormat="false" ht="15" hidden="false" customHeight="true" outlineLevel="0" collapsed="false">
      <c r="A42" s="10" t="n">
        <v>41</v>
      </c>
      <c r="B42" s="10" t="s">
        <v>67</v>
      </c>
      <c r="C42" s="10" t="n">
        <v>2</v>
      </c>
      <c r="D42" s="10" t="s">
        <v>48</v>
      </c>
      <c r="E42" s="10" t="n">
        <v>5</v>
      </c>
      <c r="F42" s="10" t="s">
        <v>49</v>
      </c>
      <c r="G42" s="10" t="n">
        <v>3</v>
      </c>
    </row>
    <row r="43" customFormat="false" ht="15" hidden="false" customHeight="true" outlineLevel="0" collapsed="false">
      <c r="A43" s="10" t="n">
        <v>42</v>
      </c>
      <c r="B43" s="10" t="s">
        <v>67</v>
      </c>
      <c r="C43" s="10" t="n">
        <v>2</v>
      </c>
      <c r="D43" s="10" t="s">
        <v>48</v>
      </c>
      <c r="E43" s="10" t="n">
        <v>5</v>
      </c>
      <c r="F43" s="10" t="s">
        <v>76</v>
      </c>
      <c r="G43" s="10" t="n">
        <v>2</v>
      </c>
    </row>
    <row r="44" customFormat="false" ht="15" hidden="false" customHeight="true" outlineLevel="0" collapsed="false">
      <c r="A44" s="10" t="n">
        <v>43</v>
      </c>
      <c r="B44" s="10" t="s">
        <v>101</v>
      </c>
      <c r="C44" s="10" t="n">
        <v>1</v>
      </c>
      <c r="D44" s="10" t="s">
        <v>48</v>
      </c>
      <c r="E44" s="10" t="n">
        <v>5</v>
      </c>
      <c r="F44" s="10" t="s">
        <v>76</v>
      </c>
      <c r="G44" s="10" t="n">
        <v>2</v>
      </c>
    </row>
    <row r="45" customFormat="false" ht="15" hidden="false" customHeight="true" outlineLevel="0" collapsed="false">
      <c r="A45" s="10" t="n">
        <v>44</v>
      </c>
      <c r="B45" s="10" t="s">
        <v>47</v>
      </c>
      <c r="C45" s="10" t="n">
        <v>3</v>
      </c>
      <c r="D45" s="10" t="s">
        <v>48</v>
      </c>
      <c r="E45" s="10" t="n">
        <v>5</v>
      </c>
      <c r="F45" s="10" t="s">
        <v>49</v>
      </c>
      <c r="G45" s="10" t="n">
        <v>3</v>
      </c>
    </row>
    <row r="46" customFormat="false" ht="15" hidden="false" customHeight="true" outlineLevel="0" collapsed="false">
      <c r="A46" s="10" t="n">
        <v>45</v>
      </c>
      <c r="B46" s="10" t="s">
        <v>47</v>
      </c>
      <c r="C46" s="10" t="n">
        <v>3</v>
      </c>
      <c r="D46" s="10" t="s">
        <v>48</v>
      </c>
      <c r="E46" s="10" t="n">
        <v>5</v>
      </c>
      <c r="F46" s="10" t="s">
        <v>76</v>
      </c>
      <c r="G46" s="10" t="n">
        <v>2</v>
      </c>
    </row>
    <row r="47" customFormat="false" ht="15" hidden="false" customHeight="true" outlineLevel="0" collapsed="false">
      <c r="A47" s="10" t="n">
        <v>46</v>
      </c>
      <c r="B47" s="10" t="s">
        <v>67</v>
      </c>
      <c r="C47" s="10" t="n">
        <v>2</v>
      </c>
      <c r="D47" s="10" t="s">
        <v>48</v>
      </c>
      <c r="E47" s="10" t="n">
        <v>5</v>
      </c>
      <c r="F47" s="10" t="s">
        <v>49</v>
      </c>
      <c r="G47" s="10" t="n">
        <v>3</v>
      </c>
    </row>
    <row r="48" customFormat="false" ht="15" hidden="false" customHeight="true" outlineLevel="0" collapsed="false">
      <c r="A48" s="10" t="n">
        <v>47</v>
      </c>
      <c r="B48" s="10" t="s">
        <v>47</v>
      </c>
      <c r="C48" s="10" t="n">
        <v>3</v>
      </c>
      <c r="D48" s="10" t="s">
        <v>53</v>
      </c>
      <c r="E48" s="10" t="n">
        <v>4</v>
      </c>
      <c r="F48" s="10" t="s">
        <v>57</v>
      </c>
      <c r="G48" s="10" t="n">
        <v>4</v>
      </c>
    </row>
    <row r="49" customFormat="false" ht="15" hidden="false" customHeight="true" outlineLevel="0" collapsed="false">
      <c r="A49" s="10" t="n">
        <v>48</v>
      </c>
      <c r="B49" s="10" t="s">
        <v>47</v>
      </c>
      <c r="C49" s="10" t="n">
        <v>3</v>
      </c>
      <c r="D49" s="10" t="s">
        <v>53</v>
      </c>
      <c r="E49" s="10" t="n">
        <v>4</v>
      </c>
      <c r="F49" s="10" t="s">
        <v>76</v>
      </c>
      <c r="G49" s="10" t="n">
        <v>2</v>
      </c>
    </row>
    <row r="50" customFormat="false" ht="15" hidden="false" customHeight="true" outlineLevel="0" collapsed="false">
      <c r="A50" s="10" t="n">
        <v>49</v>
      </c>
      <c r="B50" s="10" t="s">
        <v>101</v>
      </c>
      <c r="C50" s="10" t="n">
        <v>1</v>
      </c>
      <c r="D50" s="10" t="s">
        <v>48</v>
      </c>
      <c r="E50" s="10" t="n">
        <v>5</v>
      </c>
      <c r="F50" s="10" t="s">
        <v>76</v>
      </c>
      <c r="G50" s="10" t="n">
        <v>2</v>
      </c>
    </row>
    <row r="51" customFormat="false" ht="15" hidden="false" customHeight="true" outlineLevel="0" collapsed="false">
      <c r="A51" s="10" t="n">
        <v>50</v>
      </c>
      <c r="B51" s="10" t="s">
        <v>67</v>
      </c>
      <c r="C51" s="10" t="n">
        <v>2</v>
      </c>
      <c r="D51" s="10" t="s">
        <v>53</v>
      </c>
      <c r="E51" s="10" t="n">
        <v>4</v>
      </c>
      <c r="F51" s="10" t="s">
        <v>49</v>
      </c>
      <c r="G51" s="10" t="n">
        <v>3</v>
      </c>
    </row>
    <row r="52" customFormat="false" ht="15" hidden="false" customHeight="true" outlineLevel="0" collapsed="false">
      <c r="A52" s="10" t="n">
        <v>51</v>
      </c>
      <c r="B52" s="10" t="s">
        <v>67</v>
      </c>
      <c r="C52" s="10" t="n">
        <v>2</v>
      </c>
      <c r="D52" s="10" t="s">
        <v>48</v>
      </c>
      <c r="E52" s="10" t="n">
        <v>5</v>
      </c>
      <c r="F52" s="10" t="s">
        <v>57</v>
      </c>
      <c r="G52" s="10" t="n">
        <v>4</v>
      </c>
    </row>
    <row r="53" customFormat="false" ht="15" hidden="false" customHeight="true" outlineLevel="0" collapsed="false">
      <c r="A53" s="10" t="n">
        <v>52</v>
      </c>
      <c r="B53" s="10" t="s">
        <v>67</v>
      </c>
      <c r="C53" s="10" t="n">
        <v>2</v>
      </c>
      <c r="D53" s="10" t="s">
        <v>53</v>
      </c>
      <c r="E53" s="10" t="n">
        <v>4</v>
      </c>
      <c r="F53" s="10" t="s">
        <v>76</v>
      </c>
      <c r="G53" s="10" t="n">
        <v>2</v>
      </c>
    </row>
    <row r="54" customFormat="false" ht="15" hidden="false" customHeight="true" outlineLevel="0" collapsed="false">
      <c r="A54" s="10" t="n">
        <v>53</v>
      </c>
      <c r="B54" s="10" t="s">
        <v>47</v>
      </c>
      <c r="C54" s="10" t="n">
        <v>3</v>
      </c>
      <c r="D54" s="10" t="s">
        <v>48</v>
      </c>
      <c r="E54" s="10" t="n">
        <v>5</v>
      </c>
      <c r="F54" s="10" t="s">
        <v>49</v>
      </c>
      <c r="G54" s="10" t="n">
        <v>3</v>
      </c>
    </row>
    <row r="55" customFormat="false" ht="15" hidden="false" customHeight="true" outlineLevel="0" collapsed="false">
      <c r="A55" s="10" t="n">
        <v>54</v>
      </c>
      <c r="B55" s="10" t="s">
        <v>67</v>
      </c>
      <c r="C55" s="10" t="n">
        <v>2</v>
      </c>
      <c r="D55" s="10" t="s">
        <v>53</v>
      </c>
      <c r="E55" s="10" t="n">
        <v>4</v>
      </c>
      <c r="F55" s="10" t="s">
        <v>57</v>
      </c>
      <c r="G55" s="10" t="n">
        <v>4</v>
      </c>
    </row>
    <row r="56" customFormat="false" ht="15" hidden="false" customHeight="true" outlineLevel="0" collapsed="false">
      <c r="A56" s="10" t="n">
        <v>55</v>
      </c>
      <c r="B56" s="10" t="s">
        <v>67</v>
      </c>
      <c r="C56" s="10" t="n">
        <v>2</v>
      </c>
      <c r="D56" s="10" t="s">
        <v>53</v>
      </c>
      <c r="E56" s="10" t="n">
        <v>4</v>
      </c>
      <c r="F56" s="10" t="s">
        <v>76</v>
      </c>
      <c r="G56" s="10" t="n">
        <v>2</v>
      </c>
    </row>
    <row r="57" customFormat="false" ht="15" hidden="false" customHeight="true" outlineLevel="0" collapsed="false">
      <c r="A57" s="10" t="n">
        <v>56</v>
      </c>
      <c r="B57" s="10" t="s">
        <v>56</v>
      </c>
      <c r="C57" s="10" t="n">
        <v>4</v>
      </c>
      <c r="D57" s="10" t="s">
        <v>48</v>
      </c>
      <c r="E57" s="10" t="n">
        <v>5</v>
      </c>
      <c r="F57" s="10" t="s">
        <v>49</v>
      </c>
      <c r="G57" s="10" t="n">
        <v>3</v>
      </c>
    </row>
    <row r="58" customFormat="false" ht="15" hidden="false" customHeight="true" outlineLevel="0" collapsed="false">
      <c r="A58" s="10" t="n">
        <v>57</v>
      </c>
      <c r="B58" s="10" t="s">
        <v>101</v>
      </c>
      <c r="C58" s="10" t="n">
        <v>1</v>
      </c>
      <c r="D58" s="10" t="s">
        <v>136</v>
      </c>
      <c r="E58" s="10" t="n">
        <v>3</v>
      </c>
      <c r="F58" s="10" t="s">
        <v>49</v>
      </c>
      <c r="G58" s="10" t="n">
        <v>3</v>
      </c>
    </row>
    <row r="59" customFormat="false" ht="15" hidden="false" customHeight="true" outlineLevel="0" collapsed="false">
      <c r="A59" s="10" t="n">
        <v>58</v>
      </c>
      <c r="B59" s="10" t="s">
        <v>47</v>
      </c>
      <c r="C59" s="10" t="n">
        <v>3</v>
      </c>
      <c r="D59" s="10" t="s">
        <v>48</v>
      </c>
      <c r="E59" s="10" t="n">
        <v>5</v>
      </c>
      <c r="F59" s="10" t="s">
        <v>49</v>
      </c>
      <c r="G59" s="10" t="n">
        <v>3</v>
      </c>
    </row>
    <row r="60" customFormat="false" ht="15" hidden="false" customHeight="true" outlineLevel="0" collapsed="false">
      <c r="A60" s="10" t="n">
        <v>59</v>
      </c>
      <c r="B60" s="10" t="s">
        <v>67</v>
      </c>
      <c r="C60" s="10" t="n">
        <v>2</v>
      </c>
      <c r="D60" s="10" t="s">
        <v>48</v>
      </c>
      <c r="E60" s="10" t="n">
        <v>5</v>
      </c>
      <c r="F60" s="10" t="s">
        <v>49</v>
      </c>
      <c r="G60" s="10" t="n">
        <v>3</v>
      </c>
    </row>
    <row r="61" customFormat="false" ht="15" hidden="false" customHeight="true" outlineLevel="0" collapsed="false">
      <c r="A61" s="10" t="n">
        <v>60</v>
      </c>
      <c r="B61" s="10" t="s">
        <v>67</v>
      </c>
      <c r="C61" s="10" t="n">
        <v>2</v>
      </c>
      <c r="D61" s="10" t="s">
        <v>53</v>
      </c>
      <c r="E61" s="10" t="n">
        <v>4</v>
      </c>
      <c r="F61" s="10" t="s">
        <v>49</v>
      </c>
      <c r="G61" s="10" t="n">
        <v>3</v>
      </c>
    </row>
    <row r="62" customFormat="false" ht="15" hidden="false" customHeight="true" outlineLevel="0" collapsed="false">
      <c r="A62" s="10" t="n">
        <v>61</v>
      </c>
      <c r="B62" s="10" t="s">
        <v>67</v>
      </c>
      <c r="C62" s="10" t="n">
        <v>2</v>
      </c>
      <c r="D62" s="10" t="s">
        <v>48</v>
      </c>
      <c r="E62" s="10" t="n">
        <v>5</v>
      </c>
      <c r="F62" s="10" t="s">
        <v>49</v>
      </c>
      <c r="G62" s="10" t="n">
        <v>3</v>
      </c>
    </row>
    <row r="63" customFormat="false" ht="15" hidden="false" customHeight="true" outlineLevel="0" collapsed="false">
      <c r="A63" s="10" t="n">
        <v>62</v>
      </c>
      <c r="B63" s="10" t="s">
        <v>67</v>
      </c>
      <c r="C63" s="10" t="n">
        <v>2</v>
      </c>
      <c r="D63" s="10" t="s">
        <v>48</v>
      </c>
      <c r="E63" s="10" t="n">
        <v>5</v>
      </c>
      <c r="F63" s="10" t="s">
        <v>76</v>
      </c>
      <c r="G63" s="10" t="n">
        <v>2</v>
      </c>
    </row>
    <row r="64" customFormat="false" ht="15" hidden="false" customHeight="true" outlineLevel="0" collapsed="false">
      <c r="A64" s="10" t="n">
        <v>63</v>
      </c>
      <c r="B64" s="10" t="s">
        <v>101</v>
      </c>
      <c r="C64" s="10" t="n">
        <v>1</v>
      </c>
      <c r="D64" s="10" t="s">
        <v>53</v>
      </c>
      <c r="E64" s="10" t="n">
        <v>4</v>
      </c>
      <c r="F64" s="10" t="s">
        <v>57</v>
      </c>
      <c r="G64" s="10" t="n">
        <v>4</v>
      </c>
    </row>
    <row r="65" customFormat="false" ht="15" hidden="false" customHeight="true" outlineLevel="0" collapsed="false">
      <c r="A65" s="10" t="n">
        <v>64</v>
      </c>
      <c r="B65" s="10" t="s">
        <v>67</v>
      </c>
      <c r="C65" s="10" t="n">
        <v>2</v>
      </c>
      <c r="D65" s="10" t="s">
        <v>48</v>
      </c>
      <c r="E65" s="10" t="n">
        <v>5</v>
      </c>
      <c r="F65" s="10" t="s">
        <v>76</v>
      </c>
      <c r="G65" s="10" t="n">
        <v>2</v>
      </c>
    </row>
    <row r="66" customFormat="false" ht="15" hidden="false" customHeight="true" outlineLevel="0" collapsed="false">
      <c r="A66" s="10" t="n">
        <v>65</v>
      </c>
      <c r="B66" s="10" t="s">
        <v>101</v>
      </c>
      <c r="C66" s="10" t="n">
        <v>1</v>
      </c>
      <c r="D66" s="10" t="s">
        <v>48</v>
      </c>
      <c r="E66" s="10" t="n">
        <v>5</v>
      </c>
      <c r="F66" s="10" t="s">
        <v>76</v>
      </c>
      <c r="G66" s="10" t="n">
        <v>2</v>
      </c>
    </row>
    <row r="67" customFormat="false" ht="15" hidden="false" customHeight="true" outlineLevel="0" collapsed="false">
      <c r="A67" s="10" t="n">
        <v>66</v>
      </c>
      <c r="B67" s="10" t="s">
        <v>67</v>
      </c>
      <c r="C67" s="10" t="n">
        <v>2</v>
      </c>
      <c r="D67" s="10" t="s">
        <v>53</v>
      </c>
      <c r="E67" s="10" t="n">
        <v>4</v>
      </c>
      <c r="F67" s="10" t="s">
        <v>57</v>
      </c>
      <c r="G67" s="10" t="n">
        <v>4</v>
      </c>
    </row>
    <row r="68" customFormat="false" ht="15" hidden="false" customHeight="true" outlineLevel="0" collapsed="false">
      <c r="A68" s="10" t="n">
        <v>67</v>
      </c>
      <c r="B68" s="10" t="s">
        <v>101</v>
      </c>
      <c r="C68" s="10" t="n">
        <v>1</v>
      </c>
      <c r="D68" s="10" t="s">
        <v>103</v>
      </c>
      <c r="E68" s="10" t="n">
        <v>2</v>
      </c>
      <c r="F68" s="10" t="s">
        <v>76</v>
      </c>
      <c r="G68" s="10" t="n">
        <v>2</v>
      </c>
    </row>
    <row r="69" customFormat="false" ht="15" hidden="false" customHeight="true" outlineLevel="0" collapsed="false">
      <c r="A69" s="10" t="n">
        <v>68</v>
      </c>
      <c r="B69" s="10" t="s">
        <v>67</v>
      </c>
      <c r="C69" s="10" t="n">
        <v>2</v>
      </c>
      <c r="D69" s="10" t="s">
        <v>48</v>
      </c>
      <c r="E69" s="10" t="n">
        <v>5</v>
      </c>
      <c r="F69" s="10" t="s">
        <v>57</v>
      </c>
      <c r="G69" s="10" t="n">
        <v>4</v>
      </c>
    </row>
    <row r="70" customFormat="false" ht="15" hidden="false" customHeight="true" outlineLevel="0" collapsed="false">
      <c r="A70" s="10" t="n">
        <v>69</v>
      </c>
      <c r="B70" s="10" t="s">
        <v>101</v>
      </c>
      <c r="C70" s="10" t="n">
        <v>1</v>
      </c>
      <c r="D70" s="10" t="s">
        <v>48</v>
      </c>
      <c r="E70" s="10" t="n">
        <v>5</v>
      </c>
      <c r="F70" s="10" t="s">
        <v>76</v>
      </c>
      <c r="G70" s="10" t="n">
        <v>2</v>
      </c>
    </row>
    <row r="71" customFormat="false" ht="15" hidden="false" customHeight="true" outlineLevel="0" collapsed="false">
      <c r="A71" s="10" t="n">
        <v>70</v>
      </c>
      <c r="B71" s="10" t="s">
        <v>101</v>
      </c>
      <c r="C71" s="10" t="n">
        <v>1</v>
      </c>
      <c r="D71" s="10" t="s">
        <v>53</v>
      </c>
      <c r="E71" s="10" t="n">
        <v>4</v>
      </c>
      <c r="F71" s="10" t="s">
        <v>76</v>
      </c>
      <c r="G71" s="10" t="n">
        <v>2</v>
      </c>
    </row>
    <row r="72" customFormat="false" ht="15" hidden="false" customHeight="true" outlineLevel="0" collapsed="false">
      <c r="A72" s="10" t="n">
        <v>71</v>
      </c>
      <c r="B72" s="10" t="s">
        <v>101</v>
      </c>
      <c r="C72" s="10" t="n">
        <v>1</v>
      </c>
      <c r="D72" s="10" t="s">
        <v>48</v>
      </c>
      <c r="E72" s="10" t="n">
        <v>5</v>
      </c>
      <c r="F72" s="10" t="s">
        <v>49</v>
      </c>
      <c r="G72" s="10" t="n">
        <v>3</v>
      </c>
    </row>
    <row r="73" customFormat="false" ht="15" hidden="false" customHeight="true" outlineLevel="0" collapsed="false">
      <c r="A73" s="10" t="n">
        <v>72</v>
      </c>
      <c r="B73" s="10" t="s">
        <v>67</v>
      </c>
      <c r="C73" s="10" t="n">
        <v>2</v>
      </c>
      <c r="D73" s="10" t="s">
        <v>53</v>
      </c>
      <c r="E73" s="10" t="n">
        <v>4</v>
      </c>
      <c r="F73" s="10" t="s">
        <v>49</v>
      </c>
      <c r="G73" s="10" t="n">
        <v>3</v>
      </c>
    </row>
    <row r="74" customFormat="false" ht="15" hidden="false" customHeight="true" outlineLevel="0" collapsed="false">
      <c r="A74" s="10" t="n">
        <v>73</v>
      </c>
      <c r="B74" s="10" t="s">
        <v>47</v>
      </c>
      <c r="C74" s="10" t="n">
        <v>3</v>
      </c>
      <c r="D74" s="10" t="s">
        <v>53</v>
      </c>
      <c r="E74" s="10" t="n">
        <v>4</v>
      </c>
      <c r="F74" s="10" t="s">
        <v>49</v>
      </c>
      <c r="G74" s="10" t="n">
        <v>3</v>
      </c>
    </row>
    <row r="75" customFormat="false" ht="15" hidden="false" customHeight="true" outlineLevel="0" collapsed="false">
      <c r="A75" s="10" t="n">
        <v>74</v>
      </c>
      <c r="B75" s="10" t="s">
        <v>101</v>
      </c>
      <c r="C75" s="10" t="n">
        <v>1</v>
      </c>
      <c r="D75" s="10" t="s">
        <v>48</v>
      </c>
      <c r="E75" s="10" t="n">
        <v>5</v>
      </c>
      <c r="F75" s="10" t="s">
        <v>49</v>
      </c>
      <c r="G75" s="10" t="n">
        <v>3</v>
      </c>
    </row>
    <row r="76" customFormat="false" ht="15" hidden="false" customHeight="true" outlineLevel="0" collapsed="false">
      <c r="A76" s="10" t="n">
        <v>75</v>
      </c>
      <c r="B76" s="10" t="s">
        <v>67</v>
      </c>
      <c r="C76" s="10" t="n">
        <v>2</v>
      </c>
      <c r="D76" s="10" t="s">
        <v>48</v>
      </c>
      <c r="E76" s="10" t="n">
        <v>5</v>
      </c>
      <c r="F76" s="10" t="s">
        <v>49</v>
      </c>
      <c r="G76" s="10" t="n">
        <v>3</v>
      </c>
    </row>
    <row r="77" customFormat="false" ht="15" hidden="false" customHeight="true" outlineLevel="0" collapsed="false">
      <c r="A77" s="10" t="n">
        <v>76</v>
      </c>
      <c r="B77" s="10" t="s">
        <v>56</v>
      </c>
      <c r="C77" s="10" t="n">
        <v>4</v>
      </c>
      <c r="D77" s="10" t="s">
        <v>136</v>
      </c>
      <c r="E77" s="10" t="n">
        <v>3</v>
      </c>
      <c r="F77" s="10" t="s">
        <v>76</v>
      </c>
      <c r="G77" s="10" t="n">
        <v>2</v>
      </c>
    </row>
    <row r="78" customFormat="false" ht="15" hidden="false" customHeight="true" outlineLevel="0" collapsed="false">
      <c r="A78" s="10" t="n">
        <v>77</v>
      </c>
      <c r="B78" s="10" t="s">
        <v>67</v>
      </c>
      <c r="C78" s="10" t="n">
        <v>2</v>
      </c>
      <c r="D78" s="10" t="s">
        <v>48</v>
      </c>
      <c r="E78" s="10" t="n">
        <v>5</v>
      </c>
      <c r="F78" s="10" t="s">
        <v>57</v>
      </c>
      <c r="G78" s="10" t="n">
        <v>4</v>
      </c>
    </row>
    <row r="79" customFormat="false" ht="15" hidden="false" customHeight="true" outlineLevel="0" collapsed="false">
      <c r="A79" s="10" t="n">
        <v>78</v>
      </c>
      <c r="B79" s="10" t="s">
        <v>47</v>
      </c>
      <c r="C79" s="10" t="n">
        <v>3</v>
      </c>
      <c r="D79" s="10" t="s">
        <v>48</v>
      </c>
      <c r="E79" s="10" t="n">
        <v>5</v>
      </c>
      <c r="F79" s="10" t="s">
        <v>57</v>
      </c>
      <c r="G79" s="10" t="n">
        <v>4</v>
      </c>
    </row>
    <row r="80" customFormat="false" ht="15" hidden="false" customHeight="true" outlineLevel="0" collapsed="false">
      <c r="A80" s="10" t="n">
        <v>79</v>
      </c>
      <c r="B80" s="10" t="s">
        <v>101</v>
      </c>
      <c r="C80" s="10" t="n">
        <v>1</v>
      </c>
      <c r="D80" s="10" t="s">
        <v>48</v>
      </c>
      <c r="E80" s="10" t="n">
        <v>5</v>
      </c>
      <c r="F80" s="10" t="s">
        <v>49</v>
      </c>
      <c r="G80" s="10" t="n">
        <v>3</v>
      </c>
    </row>
    <row r="81" customFormat="false" ht="15" hidden="false" customHeight="true" outlineLevel="0" collapsed="false">
      <c r="A81" s="10" t="n">
        <v>80</v>
      </c>
      <c r="B81" s="10" t="s">
        <v>67</v>
      </c>
      <c r="C81" s="10" t="n">
        <v>2</v>
      </c>
      <c r="D81" s="10" t="s">
        <v>86</v>
      </c>
      <c r="E81" s="10" t="n">
        <v>1</v>
      </c>
      <c r="F81" s="10" t="s">
        <v>76</v>
      </c>
      <c r="G81" s="10" t="n">
        <v>2</v>
      </c>
    </row>
    <row r="82" customFormat="false" ht="15" hidden="false" customHeight="true" outlineLevel="0" collapsed="false">
      <c r="A82" s="10" t="n">
        <v>81</v>
      </c>
      <c r="B82" s="10" t="s">
        <v>56</v>
      </c>
      <c r="C82" s="10" t="n">
        <v>4</v>
      </c>
      <c r="D82" s="10" t="s">
        <v>48</v>
      </c>
      <c r="E82" s="10" t="n">
        <v>5</v>
      </c>
      <c r="F82" s="10" t="s">
        <v>57</v>
      </c>
      <c r="G82" s="10" t="n">
        <v>4</v>
      </c>
    </row>
    <row r="83" customFormat="false" ht="15" hidden="false" customHeight="true" outlineLevel="0" collapsed="false">
      <c r="A83" s="10" t="n">
        <v>82</v>
      </c>
      <c r="B83" s="10" t="s">
        <v>56</v>
      </c>
      <c r="C83" s="10" t="n">
        <v>4</v>
      </c>
      <c r="D83" s="10" t="s">
        <v>48</v>
      </c>
      <c r="E83" s="10" t="n">
        <v>5</v>
      </c>
      <c r="F83" s="10" t="s">
        <v>57</v>
      </c>
      <c r="G83" s="10" t="n">
        <v>4</v>
      </c>
    </row>
    <row r="84" customFormat="false" ht="15" hidden="false" customHeight="true" outlineLevel="0" collapsed="false">
      <c r="A84" s="10" t="n">
        <v>83</v>
      </c>
      <c r="B84" s="10" t="s">
        <v>67</v>
      </c>
      <c r="C84" s="10" t="n">
        <v>2</v>
      </c>
      <c r="D84" s="10" t="s">
        <v>48</v>
      </c>
      <c r="E84" s="10" t="n">
        <v>5</v>
      </c>
      <c r="F84" s="10" t="s">
        <v>49</v>
      </c>
      <c r="G84" s="10" t="n">
        <v>3</v>
      </c>
    </row>
    <row r="85" customFormat="false" ht="15" hidden="false" customHeight="true" outlineLevel="0" collapsed="false">
      <c r="A85" s="10" t="n">
        <v>84</v>
      </c>
      <c r="B85" s="10" t="s">
        <v>47</v>
      </c>
      <c r="C85" s="10" t="n">
        <v>3</v>
      </c>
      <c r="D85" s="10" t="s">
        <v>48</v>
      </c>
      <c r="E85" s="10" t="n">
        <v>5</v>
      </c>
      <c r="F85" s="10" t="s">
        <v>57</v>
      </c>
      <c r="G85" s="10" t="n">
        <v>4</v>
      </c>
    </row>
    <row r="86" customFormat="false" ht="15" hidden="false" customHeight="true" outlineLevel="0" collapsed="false">
      <c r="A86" s="10" t="n">
        <v>85</v>
      </c>
      <c r="B86" s="10" t="s">
        <v>47</v>
      </c>
      <c r="C86" s="10" t="n">
        <v>3</v>
      </c>
      <c r="D86" s="10" t="s">
        <v>48</v>
      </c>
      <c r="E86" s="10" t="n">
        <v>5</v>
      </c>
      <c r="F86" s="10" t="s">
        <v>49</v>
      </c>
      <c r="G86" s="10" t="n">
        <v>3</v>
      </c>
    </row>
    <row r="87" customFormat="false" ht="15" hidden="false" customHeight="true" outlineLevel="0" collapsed="false">
      <c r="A87" s="10" t="n">
        <v>86</v>
      </c>
      <c r="B87" s="10" t="s">
        <v>101</v>
      </c>
      <c r="C87" s="10" t="n">
        <v>1</v>
      </c>
      <c r="D87" s="10" t="s">
        <v>86</v>
      </c>
      <c r="E87" s="10" t="n">
        <v>1</v>
      </c>
      <c r="F87" s="10" t="s">
        <v>76</v>
      </c>
      <c r="G87" s="10" t="n">
        <v>2</v>
      </c>
    </row>
    <row r="88" customFormat="false" ht="15" hidden="false" customHeight="true" outlineLevel="0" collapsed="false">
      <c r="A88" s="10" t="n">
        <v>87</v>
      </c>
      <c r="B88" s="10" t="s">
        <v>56</v>
      </c>
      <c r="C88" s="10" t="n">
        <v>4</v>
      </c>
      <c r="D88" s="10" t="s">
        <v>48</v>
      </c>
      <c r="E88" s="10" t="n">
        <v>5</v>
      </c>
      <c r="F88" s="10" t="s">
        <v>76</v>
      </c>
      <c r="G88" s="10" t="n">
        <v>2</v>
      </c>
    </row>
    <row r="89" customFormat="false" ht="15" hidden="false" customHeight="true" outlineLevel="0" collapsed="false">
      <c r="A89" s="10" t="n">
        <v>88</v>
      </c>
      <c r="B89" s="10" t="s">
        <v>47</v>
      </c>
      <c r="C89" s="10" t="n">
        <v>3</v>
      </c>
      <c r="D89" s="10" t="s">
        <v>48</v>
      </c>
      <c r="E89" s="10" t="n">
        <v>5</v>
      </c>
      <c r="F89" s="10" t="s">
        <v>76</v>
      </c>
      <c r="G89" s="10" t="n">
        <v>2</v>
      </c>
    </row>
    <row r="90" customFormat="false" ht="15" hidden="false" customHeight="true" outlineLevel="0" collapsed="false">
      <c r="A90" s="10" t="n">
        <v>89</v>
      </c>
      <c r="B90" s="10" t="s">
        <v>47</v>
      </c>
      <c r="C90" s="10" t="n">
        <v>3</v>
      </c>
      <c r="D90" s="10" t="s">
        <v>86</v>
      </c>
      <c r="E90" s="10" t="n">
        <v>1</v>
      </c>
      <c r="F90" s="10" t="s">
        <v>49</v>
      </c>
      <c r="G90" s="10" t="n">
        <v>3</v>
      </c>
    </row>
    <row r="91" customFormat="false" ht="15" hidden="false" customHeight="true" outlineLevel="0" collapsed="false">
      <c r="A91" s="10" t="n">
        <v>90</v>
      </c>
      <c r="B91" s="10" t="s">
        <v>67</v>
      </c>
      <c r="C91" s="10" t="n">
        <v>2</v>
      </c>
      <c r="D91" s="10" t="s">
        <v>48</v>
      </c>
      <c r="E91" s="10" t="n">
        <v>5</v>
      </c>
      <c r="F91" s="10" t="s">
        <v>49</v>
      </c>
      <c r="G91" s="10" t="n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5" min="5" style="1" width="10"/>
    <col collapsed="false" customWidth="true" hidden="false" outlineLevel="0" max="6" min="6" style="1" width="8"/>
    <col collapsed="false" customWidth="true" hidden="false" outlineLevel="0" max="7" min="7" style="1" width="30"/>
    <col collapsed="false" customWidth="true" hidden="false" outlineLevel="0" max="9" min="8" style="1" width="14"/>
  </cols>
  <sheetData>
    <row r="1" customFormat="false" ht="15.75" hidden="false" customHeight="true" outlineLevel="0" collapsed="false">
      <c r="A1" s="2" t="s">
        <v>191</v>
      </c>
    </row>
    <row r="2" customFormat="false" ht="15" hidden="false" customHeight="true" outlineLevel="0" collapsed="false">
      <c r="A2" s="3" t="s">
        <v>192</v>
      </c>
    </row>
    <row r="4" customFormat="false" ht="15" hidden="false" customHeight="true" outlineLevel="0" collapsed="false">
      <c r="A4" s="7" t="s">
        <v>27</v>
      </c>
      <c r="B4" s="7" t="s">
        <v>193</v>
      </c>
      <c r="C4" s="7" t="s">
        <v>194</v>
      </c>
      <c r="D4" s="7" t="s">
        <v>195</v>
      </c>
      <c r="E4" s="7" t="s">
        <v>196</v>
      </c>
      <c r="F4" s="7" t="s">
        <v>197</v>
      </c>
      <c r="G4" s="7" t="s">
        <v>198</v>
      </c>
      <c r="H4" s="7" t="s">
        <v>199</v>
      </c>
      <c r="I4" s="7" t="s">
        <v>200</v>
      </c>
    </row>
    <row r="5" customFormat="false" ht="15" hidden="false" customHeight="true" outlineLevel="0" collapsed="false">
      <c r="A5" s="8" t="str">
        <f aca="false">Paired_53!A2</f>
        <v>P01</v>
      </c>
      <c r="B5" s="8" t="n">
        <f aca="false">Paired_53!C2</f>
        <v>3</v>
      </c>
      <c r="C5" s="8" t="n">
        <f aca="false">Paired_53!E2</f>
        <v>3</v>
      </c>
      <c r="D5" s="8" t="n">
        <f aca="false">C5-B5</f>
        <v>0</v>
      </c>
      <c r="E5" s="8" t="str">
        <f aca="false">IF(D5=0,"",ABS(D5))</f>
        <v/>
      </c>
      <c r="F5" s="8" t="n">
        <f aca="false">IF(D5=0,0,SIGN(D5))</f>
        <v>0</v>
      </c>
      <c r="G5" s="8" t="str">
        <f aca="false">IF(D5=0,"",COUNTIF($E$5:$E$57,"&lt;"&amp;E5)+(COUNTIF($E$5:$E$57,E5)+1)/2)</f>
        <v/>
      </c>
      <c r="H5" s="8" t="n">
        <f aca="false">IF(D5&gt;0,G5,0)</f>
        <v>0</v>
      </c>
      <c r="I5" s="8" t="n">
        <f aca="false">IF(D5&lt;0,G5,0)</f>
        <v>0</v>
      </c>
    </row>
    <row r="6" customFormat="false" ht="15" hidden="false" customHeight="true" outlineLevel="0" collapsed="false">
      <c r="A6" s="8" t="str">
        <f aca="false">Paired_53!A3</f>
        <v>P02</v>
      </c>
      <c r="B6" s="8" t="n">
        <f aca="false">Paired_53!C3</f>
        <v>4</v>
      </c>
      <c r="C6" s="8" t="n">
        <f aca="false">Paired_53!E3</f>
        <v>4</v>
      </c>
      <c r="D6" s="8" t="n">
        <f aca="false">C6-B6</f>
        <v>0</v>
      </c>
      <c r="E6" s="8" t="str">
        <f aca="false">IF(D6=0,"",ABS(D6))</f>
        <v/>
      </c>
      <c r="F6" s="8" t="n">
        <f aca="false">IF(D6=0,0,SIGN(D6))</f>
        <v>0</v>
      </c>
      <c r="G6" s="8" t="str">
        <f aca="false">IF(D6=0,"",COUNTIF($E$5:$E$57,"&lt;"&amp;E6)+(COUNTIF($E$5:$E$57,E6)+1)/2)</f>
        <v/>
      </c>
      <c r="H6" s="8" t="n">
        <f aca="false">IF(D6&gt;0,G6,0)</f>
        <v>0</v>
      </c>
      <c r="I6" s="8" t="n">
        <f aca="false">IF(D6&lt;0,G6,0)</f>
        <v>0</v>
      </c>
    </row>
    <row r="7" customFormat="false" ht="15" hidden="false" customHeight="true" outlineLevel="0" collapsed="false">
      <c r="A7" s="8" t="str">
        <f aca="false">Paired_53!A4</f>
        <v>P03</v>
      </c>
      <c r="B7" s="8" t="n">
        <f aca="false">Paired_53!C4</f>
        <v>3</v>
      </c>
      <c r="C7" s="8" t="n">
        <f aca="false">Paired_53!E4</f>
        <v>4</v>
      </c>
      <c r="D7" s="8" t="n">
        <f aca="false">C7-B7</f>
        <v>1</v>
      </c>
      <c r="E7" s="8" t="n">
        <f aca="false">IF(D7=0,"",ABS(D7))</f>
        <v>1</v>
      </c>
      <c r="F7" s="8" t="n">
        <f aca="false">IF(D7=0,0,SIGN(D7))</f>
        <v>1</v>
      </c>
      <c r="G7" s="8" t="n">
        <f aca="false">IF(D7=0,"",COUNTIF($E$5:$E$57,"&lt;"&amp;E7)+(COUNTIF($E$5:$E$57,E7)+1)/2)</f>
        <v>11.5</v>
      </c>
      <c r="H7" s="8" t="n">
        <f aca="false">IF(D7&gt;0,G7,0)</f>
        <v>11.5</v>
      </c>
      <c r="I7" s="8" t="n">
        <f aca="false">IF(D7&lt;0,G7,0)</f>
        <v>0</v>
      </c>
    </row>
    <row r="8" customFormat="false" ht="15" hidden="false" customHeight="true" outlineLevel="0" collapsed="false">
      <c r="A8" s="8" t="str">
        <f aca="false">Paired_53!A5</f>
        <v>P04</v>
      </c>
      <c r="B8" s="8" t="n">
        <f aca="false">Paired_53!C5</f>
        <v>2</v>
      </c>
      <c r="C8" s="8" t="n">
        <f aca="false">Paired_53!E5</f>
        <v>2</v>
      </c>
      <c r="D8" s="8" t="n">
        <f aca="false">C8-B8</f>
        <v>0</v>
      </c>
      <c r="E8" s="8" t="str">
        <f aca="false">IF(D8=0,"",ABS(D8))</f>
        <v/>
      </c>
      <c r="F8" s="8" t="n">
        <f aca="false">IF(D8=0,0,SIGN(D8))</f>
        <v>0</v>
      </c>
      <c r="G8" s="8" t="str">
        <f aca="false">IF(D8=0,"",COUNTIF($E$5:$E$57,"&lt;"&amp;E8)+(COUNTIF($E$5:$E$57,E8)+1)/2)</f>
        <v/>
      </c>
      <c r="H8" s="8" t="n">
        <f aca="false">IF(D8&gt;0,G8,0)</f>
        <v>0</v>
      </c>
      <c r="I8" s="8" t="n">
        <f aca="false">IF(D8&lt;0,G8,0)</f>
        <v>0</v>
      </c>
    </row>
    <row r="9" customFormat="false" ht="15" hidden="false" customHeight="true" outlineLevel="0" collapsed="false">
      <c r="A9" s="8" t="str">
        <f aca="false">Paired_53!A6</f>
        <v>P05</v>
      </c>
      <c r="B9" s="8" t="n">
        <f aca="false">Paired_53!C6</f>
        <v>3</v>
      </c>
      <c r="C9" s="8" t="n">
        <f aca="false">Paired_53!E6</f>
        <v>2</v>
      </c>
      <c r="D9" s="8" t="n">
        <f aca="false">C9-B9</f>
        <v>-1</v>
      </c>
      <c r="E9" s="8" t="n">
        <f aca="false">IF(D9=0,"",ABS(D9))</f>
        <v>1</v>
      </c>
      <c r="F9" s="8" t="n">
        <f aca="false">IF(D9=0,0,SIGN(D9))</f>
        <v>-1</v>
      </c>
      <c r="G9" s="8" t="n">
        <f aca="false">IF(D9=0,"",COUNTIF($E$5:$E$57,"&lt;"&amp;E9)+(COUNTIF($E$5:$E$57,E9)+1)/2)</f>
        <v>11.5</v>
      </c>
      <c r="H9" s="8" t="n">
        <f aca="false">IF(D9&gt;0,G9,0)</f>
        <v>0</v>
      </c>
      <c r="I9" s="8" t="n">
        <f aca="false">IF(D9&lt;0,G9,0)</f>
        <v>11.5</v>
      </c>
    </row>
    <row r="10" customFormat="false" ht="15" hidden="false" customHeight="true" outlineLevel="0" collapsed="false">
      <c r="A10" s="8" t="str">
        <f aca="false">Paired_53!A7</f>
        <v>P06</v>
      </c>
      <c r="B10" s="8" t="n">
        <f aca="false">Paired_53!C7</f>
        <v>2</v>
      </c>
      <c r="C10" s="8" t="n">
        <f aca="false">Paired_53!E7</f>
        <v>3</v>
      </c>
      <c r="D10" s="8" t="n">
        <f aca="false">C10-B10</f>
        <v>1</v>
      </c>
      <c r="E10" s="8" t="n">
        <f aca="false">IF(D10=0,"",ABS(D10))</f>
        <v>1</v>
      </c>
      <c r="F10" s="8" t="n">
        <f aca="false">IF(D10=0,0,SIGN(D10))</f>
        <v>1</v>
      </c>
      <c r="G10" s="8" t="n">
        <f aca="false">IF(D10=0,"",COUNTIF($E$5:$E$57,"&lt;"&amp;E10)+(COUNTIF($E$5:$E$57,E10)+1)/2)</f>
        <v>11.5</v>
      </c>
      <c r="H10" s="8" t="n">
        <f aca="false">IF(D10&gt;0,G10,0)</f>
        <v>11.5</v>
      </c>
      <c r="I10" s="8" t="n">
        <f aca="false">IF(D10&lt;0,G10,0)</f>
        <v>0</v>
      </c>
    </row>
    <row r="11" customFormat="false" ht="15" hidden="false" customHeight="true" outlineLevel="0" collapsed="false">
      <c r="A11" s="8" t="str">
        <f aca="false">Paired_53!A8</f>
        <v>P07</v>
      </c>
      <c r="B11" s="8" t="n">
        <f aca="false">Paired_53!C8</f>
        <v>2</v>
      </c>
      <c r="C11" s="8" t="n">
        <f aca="false">Paired_53!E8</f>
        <v>2</v>
      </c>
      <c r="D11" s="8" t="n">
        <f aca="false">C11-B11</f>
        <v>0</v>
      </c>
      <c r="E11" s="8" t="str">
        <f aca="false">IF(D11=0,"",ABS(D11))</f>
        <v/>
      </c>
      <c r="F11" s="8" t="n">
        <f aca="false">IF(D11=0,0,SIGN(D11))</f>
        <v>0</v>
      </c>
      <c r="G11" s="8" t="str">
        <f aca="false">IF(D11=0,"",COUNTIF($E$5:$E$57,"&lt;"&amp;E11)+(COUNTIF($E$5:$E$57,E11)+1)/2)</f>
        <v/>
      </c>
      <c r="H11" s="8" t="n">
        <f aca="false">IF(D11&gt;0,G11,0)</f>
        <v>0</v>
      </c>
      <c r="I11" s="8" t="n">
        <f aca="false">IF(D11&lt;0,G11,0)</f>
        <v>0</v>
      </c>
    </row>
    <row r="12" customFormat="false" ht="15" hidden="false" customHeight="true" outlineLevel="0" collapsed="false">
      <c r="A12" s="8" t="str">
        <f aca="false">Paired_53!A9</f>
        <v>P08</v>
      </c>
      <c r="B12" s="8" t="n">
        <f aca="false">Paired_53!C9</f>
        <v>2</v>
      </c>
      <c r="C12" s="8" t="n">
        <f aca="false">Paired_53!E9</f>
        <v>4</v>
      </c>
      <c r="D12" s="8" t="n">
        <f aca="false">C12-B12</f>
        <v>2</v>
      </c>
      <c r="E12" s="8" t="n">
        <f aca="false">IF(D12=0,"",ABS(D12))</f>
        <v>2</v>
      </c>
      <c r="F12" s="8" t="n">
        <f aca="false">IF(D12=0,0,SIGN(D12))</f>
        <v>1</v>
      </c>
      <c r="G12" s="8" t="n">
        <f aca="false">IF(D12=0,"",COUNTIF($E$5:$E$57,"&lt;"&amp;E12)+(COUNTIF($E$5:$E$57,E12)+1)/2)</f>
        <v>27</v>
      </c>
      <c r="H12" s="8" t="n">
        <f aca="false">IF(D12&gt;0,G12,0)</f>
        <v>27</v>
      </c>
      <c r="I12" s="8" t="n">
        <f aca="false">IF(D12&lt;0,G12,0)</f>
        <v>0</v>
      </c>
    </row>
    <row r="13" customFormat="false" ht="15" hidden="false" customHeight="true" outlineLevel="0" collapsed="false">
      <c r="A13" s="8" t="str">
        <f aca="false">Paired_53!A10</f>
        <v>P09</v>
      </c>
      <c r="B13" s="8" t="n">
        <f aca="false">Paired_53!C10</f>
        <v>2</v>
      </c>
      <c r="C13" s="8" t="n">
        <f aca="false">Paired_53!E10</f>
        <v>4</v>
      </c>
      <c r="D13" s="8" t="n">
        <f aca="false">C13-B13</f>
        <v>2</v>
      </c>
      <c r="E13" s="8" t="n">
        <f aca="false">IF(D13=0,"",ABS(D13))</f>
        <v>2</v>
      </c>
      <c r="F13" s="8" t="n">
        <f aca="false">IF(D13=0,0,SIGN(D13))</f>
        <v>1</v>
      </c>
      <c r="G13" s="8" t="n">
        <f aca="false">IF(D13=0,"",COUNTIF($E$5:$E$57,"&lt;"&amp;E13)+(COUNTIF($E$5:$E$57,E13)+1)/2)</f>
        <v>27</v>
      </c>
      <c r="H13" s="8" t="n">
        <f aca="false">IF(D13&gt;0,G13,0)</f>
        <v>27</v>
      </c>
      <c r="I13" s="8" t="n">
        <f aca="false">IF(D13&lt;0,G13,0)</f>
        <v>0</v>
      </c>
    </row>
    <row r="14" customFormat="false" ht="15" hidden="false" customHeight="true" outlineLevel="0" collapsed="false">
      <c r="A14" s="8" t="str">
        <f aca="false">Paired_53!A11</f>
        <v>P10</v>
      </c>
      <c r="B14" s="8" t="n">
        <f aca="false">Paired_53!C11</f>
        <v>2</v>
      </c>
      <c r="C14" s="8" t="n">
        <f aca="false">Paired_53!E11</f>
        <v>3</v>
      </c>
      <c r="D14" s="8" t="n">
        <f aca="false">C14-B14</f>
        <v>1</v>
      </c>
      <c r="E14" s="8" t="n">
        <f aca="false">IF(D14=0,"",ABS(D14))</f>
        <v>1</v>
      </c>
      <c r="F14" s="8" t="n">
        <f aca="false">IF(D14=0,0,SIGN(D14))</f>
        <v>1</v>
      </c>
      <c r="G14" s="8" t="n">
        <f aca="false">IF(D14=0,"",COUNTIF($E$5:$E$57,"&lt;"&amp;E14)+(COUNTIF($E$5:$E$57,E14)+1)/2)</f>
        <v>11.5</v>
      </c>
      <c r="H14" s="8" t="n">
        <f aca="false">IF(D14&gt;0,G14,0)</f>
        <v>11.5</v>
      </c>
      <c r="I14" s="8" t="n">
        <f aca="false">IF(D14&lt;0,G14,0)</f>
        <v>0</v>
      </c>
    </row>
    <row r="15" customFormat="false" ht="15" hidden="false" customHeight="true" outlineLevel="0" collapsed="false">
      <c r="A15" s="8" t="str">
        <f aca="false">Paired_53!A12</f>
        <v>P11</v>
      </c>
      <c r="B15" s="8" t="n">
        <f aca="false">Paired_53!C12</f>
        <v>4</v>
      </c>
      <c r="C15" s="8" t="n">
        <f aca="false">Paired_53!E12</f>
        <v>4</v>
      </c>
      <c r="D15" s="8" t="n">
        <f aca="false">C15-B15</f>
        <v>0</v>
      </c>
      <c r="E15" s="8" t="str">
        <f aca="false">IF(D15=0,"",ABS(D15))</f>
        <v/>
      </c>
      <c r="F15" s="8" t="n">
        <f aca="false">IF(D15=0,0,SIGN(D15))</f>
        <v>0</v>
      </c>
      <c r="G15" s="8" t="str">
        <f aca="false">IF(D15=0,"",COUNTIF($E$5:$E$57,"&lt;"&amp;E15)+(COUNTIF($E$5:$E$57,E15)+1)/2)</f>
        <v/>
      </c>
      <c r="H15" s="8" t="n">
        <f aca="false">IF(D15&gt;0,G15,0)</f>
        <v>0</v>
      </c>
      <c r="I15" s="8" t="n">
        <f aca="false">IF(D15&lt;0,G15,0)</f>
        <v>0</v>
      </c>
    </row>
    <row r="16" customFormat="false" ht="15" hidden="false" customHeight="true" outlineLevel="0" collapsed="false">
      <c r="A16" s="8" t="str">
        <f aca="false">Paired_53!A13</f>
        <v>P12</v>
      </c>
      <c r="B16" s="8" t="n">
        <f aca="false">Paired_53!C13</f>
        <v>2</v>
      </c>
      <c r="C16" s="8" t="n">
        <f aca="false">Paired_53!E13</f>
        <v>2</v>
      </c>
      <c r="D16" s="8" t="n">
        <f aca="false">C16-B16</f>
        <v>0</v>
      </c>
      <c r="E16" s="8" t="str">
        <f aca="false">IF(D16=0,"",ABS(D16))</f>
        <v/>
      </c>
      <c r="F16" s="8" t="n">
        <f aca="false">IF(D16=0,0,SIGN(D16))</f>
        <v>0</v>
      </c>
      <c r="G16" s="8" t="str">
        <f aca="false">IF(D16=0,"",COUNTIF($E$5:$E$57,"&lt;"&amp;E16)+(COUNTIF($E$5:$E$57,E16)+1)/2)</f>
        <v/>
      </c>
      <c r="H16" s="8" t="n">
        <f aca="false">IF(D16&gt;0,G16,0)</f>
        <v>0</v>
      </c>
      <c r="I16" s="8" t="n">
        <f aca="false">IF(D16&lt;0,G16,0)</f>
        <v>0</v>
      </c>
    </row>
    <row r="17" customFormat="false" ht="15" hidden="false" customHeight="true" outlineLevel="0" collapsed="false">
      <c r="A17" s="8" t="str">
        <f aca="false">Paired_53!A14</f>
        <v>P13</v>
      </c>
      <c r="B17" s="8" t="n">
        <f aca="false">Paired_53!C14</f>
        <v>2</v>
      </c>
      <c r="C17" s="8" t="n">
        <f aca="false">Paired_53!E14</f>
        <v>2</v>
      </c>
      <c r="D17" s="8" t="n">
        <f aca="false">C17-B17</f>
        <v>0</v>
      </c>
      <c r="E17" s="8" t="str">
        <f aca="false">IF(D17=0,"",ABS(D17))</f>
        <v/>
      </c>
      <c r="F17" s="8" t="n">
        <f aca="false">IF(D17=0,0,SIGN(D17))</f>
        <v>0</v>
      </c>
      <c r="G17" s="8" t="str">
        <f aca="false">IF(D17=0,"",COUNTIF($E$5:$E$57,"&lt;"&amp;E17)+(COUNTIF($E$5:$E$57,E17)+1)/2)</f>
        <v/>
      </c>
      <c r="H17" s="8" t="n">
        <f aca="false">IF(D17&gt;0,G17,0)</f>
        <v>0</v>
      </c>
      <c r="I17" s="8" t="n">
        <f aca="false">IF(D17&lt;0,G17,0)</f>
        <v>0</v>
      </c>
    </row>
    <row r="18" customFormat="false" ht="15" hidden="false" customHeight="true" outlineLevel="0" collapsed="false">
      <c r="A18" s="8" t="str">
        <f aca="false">Paired_53!A15</f>
        <v>P14</v>
      </c>
      <c r="B18" s="8" t="n">
        <f aca="false">Paired_53!C15</f>
        <v>4</v>
      </c>
      <c r="C18" s="8" t="n">
        <f aca="false">Paired_53!E15</f>
        <v>4</v>
      </c>
      <c r="D18" s="8" t="n">
        <f aca="false">C18-B18</f>
        <v>0</v>
      </c>
      <c r="E18" s="8" t="str">
        <f aca="false">IF(D18=0,"",ABS(D18))</f>
        <v/>
      </c>
      <c r="F18" s="8" t="n">
        <f aca="false">IF(D18=0,0,SIGN(D18))</f>
        <v>0</v>
      </c>
      <c r="G18" s="8" t="str">
        <f aca="false">IF(D18=0,"",COUNTIF($E$5:$E$57,"&lt;"&amp;E18)+(COUNTIF($E$5:$E$57,E18)+1)/2)</f>
        <v/>
      </c>
      <c r="H18" s="8" t="n">
        <f aca="false">IF(D18&gt;0,G18,0)</f>
        <v>0</v>
      </c>
      <c r="I18" s="8" t="n">
        <f aca="false">IF(D18&lt;0,G18,0)</f>
        <v>0</v>
      </c>
    </row>
    <row r="19" customFormat="false" ht="15" hidden="false" customHeight="true" outlineLevel="0" collapsed="false">
      <c r="A19" s="8" t="str">
        <f aca="false">Paired_53!A16</f>
        <v>P15</v>
      </c>
      <c r="B19" s="8" t="n">
        <f aca="false">Paired_53!C16</f>
        <v>3</v>
      </c>
      <c r="C19" s="8" t="n">
        <f aca="false">Paired_53!E16</f>
        <v>3</v>
      </c>
      <c r="D19" s="8" t="n">
        <f aca="false">C19-B19</f>
        <v>0</v>
      </c>
      <c r="E19" s="8" t="str">
        <f aca="false">IF(D19=0,"",ABS(D19))</f>
        <v/>
      </c>
      <c r="F19" s="8" t="n">
        <f aca="false">IF(D19=0,0,SIGN(D19))</f>
        <v>0</v>
      </c>
      <c r="G19" s="8" t="str">
        <f aca="false">IF(D19=0,"",COUNTIF($E$5:$E$57,"&lt;"&amp;E19)+(COUNTIF($E$5:$E$57,E19)+1)/2)</f>
        <v/>
      </c>
      <c r="H19" s="8" t="n">
        <f aca="false">IF(D19&gt;0,G19,0)</f>
        <v>0</v>
      </c>
      <c r="I19" s="8" t="n">
        <f aca="false">IF(D19&lt;0,G19,0)</f>
        <v>0</v>
      </c>
    </row>
    <row r="20" customFormat="false" ht="15" hidden="false" customHeight="true" outlineLevel="0" collapsed="false">
      <c r="A20" s="8" t="str">
        <f aca="false">Paired_53!A17</f>
        <v>P16</v>
      </c>
      <c r="B20" s="8" t="n">
        <f aca="false">Paired_53!C17</f>
        <v>2</v>
      </c>
      <c r="C20" s="8" t="n">
        <f aca="false">Paired_53!E17</f>
        <v>3</v>
      </c>
      <c r="D20" s="8" t="n">
        <f aca="false">C20-B20</f>
        <v>1</v>
      </c>
      <c r="E20" s="8" t="n">
        <f aca="false">IF(D20=0,"",ABS(D20))</f>
        <v>1</v>
      </c>
      <c r="F20" s="8" t="n">
        <f aca="false">IF(D20=0,0,SIGN(D20))</f>
        <v>1</v>
      </c>
      <c r="G20" s="8" t="n">
        <f aca="false">IF(D20=0,"",COUNTIF($E$5:$E$57,"&lt;"&amp;E20)+(COUNTIF($E$5:$E$57,E20)+1)/2)</f>
        <v>11.5</v>
      </c>
      <c r="H20" s="8" t="n">
        <f aca="false">IF(D20&gt;0,G20,0)</f>
        <v>11.5</v>
      </c>
      <c r="I20" s="8" t="n">
        <f aca="false">IF(D20&lt;0,G20,0)</f>
        <v>0</v>
      </c>
    </row>
    <row r="21" customFormat="false" ht="15" hidden="false" customHeight="true" outlineLevel="0" collapsed="false">
      <c r="A21" s="8" t="str">
        <f aca="false">Paired_53!A18</f>
        <v>P17</v>
      </c>
      <c r="B21" s="8" t="n">
        <f aca="false">Paired_53!C18</f>
        <v>2</v>
      </c>
      <c r="C21" s="8" t="n">
        <f aca="false">Paired_53!E18</f>
        <v>4</v>
      </c>
      <c r="D21" s="8" t="n">
        <f aca="false">C21-B21</f>
        <v>2</v>
      </c>
      <c r="E21" s="8" t="n">
        <f aca="false">IF(D21=0,"",ABS(D21))</f>
        <v>2</v>
      </c>
      <c r="F21" s="8" t="n">
        <f aca="false">IF(D21=0,0,SIGN(D21))</f>
        <v>1</v>
      </c>
      <c r="G21" s="8" t="n">
        <f aca="false">IF(D21=0,"",COUNTIF($E$5:$E$57,"&lt;"&amp;E21)+(COUNTIF($E$5:$E$57,E21)+1)/2)</f>
        <v>27</v>
      </c>
      <c r="H21" s="8" t="n">
        <f aca="false">IF(D21&gt;0,G21,0)</f>
        <v>27</v>
      </c>
      <c r="I21" s="8" t="n">
        <f aca="false">IF(D21&lt;0,G21,0)</f>
        <v>0</v>
      </c>
    </row>
    <row r="22" customFormat="false" ht="15" hidden="false" customHeight="true" outlineLevel="0" collapsed="false">
      <c r="A22" s="8" t="str">
        <f aca="false">Paired_53!A19</f>
        <v>P18</v>
      </c>
      <c r="B22" s="8" t="n">
        <f aca="false">Paired_53!C19</f>
        <v>1</v>
      </c>
      <c r="C22" s="8" t="n">
        <f aca="false">Paired_53!E19</f>
        <v>2</v>
      </c>
      <c r="D22" s="8" t="n">
        <f aca="false">C22-B22</f>
        <v>1</v>
      </c>
      <c r="E22" s="8" t="n">
        <f aca="false">IF(D22=0,"",ABS(D22))</f>
        <v>1</v>
      </c>
      <c r="F22" s="8" t="n">
        <f aca="false">IF(D22=0,0,SIGN(D22))</f>
        <v>1</v>
      </c>
      <c r="G22" s="8" t="n">
        <f aca="false">IF(D22=0,"",COUNTIF($E$5:$E$57,"&lt;"&amp;E22)+(COUNTIF($E$5:$E$57,E22)+1)/2)</f>
        <v>11.5</v>
      </c>
      <c r="H22" s="8" t="n">
        <f aca="false">IF(D22&gt;0,G22,0)</f>
        <v>11.5</v>
      </c>
      <c r="I22" s="8" t="n">
        <f aca="false">IF(D22&lt;0,G22,0)</f>
        <v>0</v>
      </c>
    </row>
    <row r="23" customFormat="false" ht="15" hidden="false" customHeight="true" outlineLevel="0" collapsed="false">
      <c r="A23" s="8" t="str">
        <f aca="false">Paired_53!A20</f>
        <v>P19</v>
      </c>
      <c r="B23" s="8" t="n">
        <f aca="false">Paired_53!C20</f>
        <v>2</v>
      </c>
      <c r="C23" s="8" t="n">
        <f aca="false">Paired_53!E20</f>
        <v>2</v>
      </c>
      <c r="D23" s="8" t="n">
        <f aca="false">C23-B23</f>
        <v>0</v>
      </c>
      <c r="E23" s="8" t="str">
        <f aca="false">IF(D23=0,"",ABS(D23))</f>
        <v/>
      </c>
      <c r="F23" s="8" t="n">
        <f aca="false">IF(D23=0,0,SIGN(D23))</f>
        <v>0</v>
      </c>
      <c r="G23" s="8" t="str">
        <f aca="false">IF(D23=0,"",COUNTIF($E$5:$E$57,"&lt;"&amp;E23)+(COUNTIF($E$5:$E$57,E23)+1)/2)</f>
        <v/>
      </c>
      <c r="H23" s="8" t="n">
        <f aca="false">IF(D23&gt;0,G23,0)</f>
        <v>0</v>
      </c>
      <c r="I23" s="8" t="n">
        <f aca="false">IF(D23&lt;0,G23,0)</f>
        <v>0</v>
      </c>
    </row>
    <row r="24" customFormat="false" ht="15" hidden="false" customHeight="true" outlineLevel="0" collapsed="false">
      <c r="A24" s="8" t="str">
        <f aca="false">Paired_53!A21</f>
        <v>P20</v>
      </c>
      <c r="B24" s="8" t="n">
        <f aca="false">Paired_53!C21</f>
        <v>3</v>
      </c>
      <c r="C24" s="8" t="n">
        <f aca="false">Paired_53!E21</f>
        <v>3</v>
      </c>
      <c r="D24" s="8" t="n">
        <f aca="false">C24-B24</f>
        <v>0</v>
      </c>
      <c r="E24" s="8" t="str">
        <f aca="false">IF(D24=0,"",ABS(D24))</f>
        <v/>
      </c>
      <c r="F24" s="8" t="n">
        <f aca="false">IF(D24=0,0,SIGN(D24))</f>
        <v>0</v>
      </c>
      <c r="G24" s="8" t="str">
        <f aca="false">IF(D24=0,"",COUNTIF($E$5:$E$57,"&lt;"&amp;E24)+(COUNTIF($E$5:$E$57,E24)+1)/2)</f>
        <v/>
      </c>
      <c r="H24" s="8" t="n">
        <f aca="false">IF(D24&gt;0,G24,0)</f>
        <v>0</v>
      </c>
      <c r="I24" s="8" t="n">
        <f aca="false">IF(D24&lt;0,G24,0)</f>
        <v>0</v>
      </c>
    </row>
    <row r="25" customFormat="false" ht="15" hidden="false" customHeight="true" outlineLevel="0" collapsed="false">
      <c r="A25" s="8" t="str">
        <f aca="false">Paired_53!A22</f>
        <v>P21</v>
      </c>
      <c r="B25" s="8" t="n">
        <f aca="false">Paired_53!C22</f>
        <v>2</v>
      </c>
      <c r="C25" s="8" t="n">
        <f aca="false">Paired_53!E22</f>
        <v>2</v>
      </c>
      <c r="D25" s="8" t="n">
        <f aca="false">C25-B25</f>
        <v>0</v>
      </c>
      <c r="E25" s="8" t="str">
        <f aca="false">IF(D25=0,"",ABS(D25))</f>
        <v/>
      </c>
      <c r="F25" s="8" t="n">
        <f aca="false">IF(D25=0,0,SIGN(D25))</f>
        <v>0</v>
      </c>
      <c r="G25" s="8" t="str">
        <f aca="false">IF(D25=0,"",COUNTIF($E$5:$E$57,"&lt;"&amp;E25)+(COUNTIF($E$5:$E$57,E25)+1)/2)</f>
        <v/>
      </c>
      <c r="H25" s="8" t="n">
        <f aca="false">IF(D25&gt;0,G25,0)</f>
        <v>0</v>
      </c>
      <c r="I25" s="8" t="n">
        <f aca="false">IF(D25&lt;0,G25,0)</f>
        <v>0</v>
      </c>
    </row>
    <row r="26" customFormat="false" ht="15" hidden="false" customHeight="true" outlineLevel="0" collapsed="false">
      <c r="A26" s="8" t="str">
        <f aca="false">Paired_53!A23</f>
        <v>P22</v>
      </c>
      <c r="B26" s="8" t="n">
        <f aca="false">Paired_53!C23</f>
        <v>2</v>
      </c>
      <c r="C26" s="8" t="n">
        <f aca="false">Paired_53!E23</f>
        <v>3</v>
      </c>
      <c r="D26" s="8" t="n">
        <f aca="false">C26-B26</f>
        <v>1</v>
      </c>
      <c r="E26" s="8" t="n">
        <f aca="false">IF(D26=0,"",ABS(D26))</f>
        <v>1</v>
      </c>
      <c r="F26" s="8" t="n">
        <f aca="false">IF(D26=0,0,SIGN(D26))</f>
        <v>1</v>
      </c>
      <c r="G26" s="8" t="n">
        <f aca="false">IF(D26=0,"",COUNTIF($E$5:$E$57,"&lt;"&amp;E26)+(COUNTIF($E$5:$E$57,E26)+1)/2)</f>
        <v>11.5</v>
      </c>
      <c r="H26" s="8" t="n">
        <f aca="false">IF(D26&gt;0,G26,0)</f>
        <v>11.5</v>
      </c>
      <c r="I26" s="8" t="n">
        <f aca="false">IF(D26&lt;0,G26,0)</f>
        <v>0</v>
      </c>
    </row>
    <row r="27" customFormat="false" ht="15" hidden="false" customHeight="true" outlineLevel="0" collapsed="false">
      <c r="A27" s="8" t="str">
        <f aca="false">Paired_53!A24</f>
        <v>P23</v>
      </c>
      <c r="B27" s="8" t="n">
        <f aca="false">Paired_53!C24</f>
        <v>1</v>
      </c>
      <c r="C27" s="8" t="n">
        <f aca="false">Paired_53!E24</f>
        <v>2</v>
      </c>
      <c r="D27" s="8" t="n">
        <f aca="false">C27-B27</f>
        <v>1</v>
      </c>
      <c r="E27" s="8" t="n">
        <f aca="false">IF(D27=0,"",ABS(D27))</f>
        <v>1</v>
      </c>
      <c r="F27" s="8" t="n">
        <f aca="false">IF(D27=0,0,SIGN(D27))</f>
        <v>1</v>
      </c>
      <c r="G27" s="8" t="n">
        <f aca="false">IF(D27=0,"",COUNTIF($E$5:$E$57,"&lt;"&amp;E27)+(COUNTIF($E$5:$E$57,E27)+1)/2)</f>
        <v>11.5</v>
      </c>
      <c r="H27" s="8" t="n">
        <f aca="false">IF(D27&gt;0,G27,0)</f>
        <v>11.5</v>
      </c>
      <c r="I27" s="8" t="n">
        <f aca="false">IF(D27&lt;0,G27,0)</f>
        <v>0</v>
      </c>
    </row>
    <row r="28" customFormat="false" ht="15" hidden="false" customHeight="true" outlineLevel="0" collapsed="false">
      <c r="A28" s="8" t="str">
        <f aca="false">Paired_53!A25</f>
        <v>P24</v>
      </c>
      <c r="B28" s="8" t="n">
        <f aca="false">Paired_53!C25</f>
        <v>3</v>
      </c>
      <c r="C28" s="8" t="n">
        <f aca="false">Paired_53!E25</f>
        <v>3</v>
      </c>
      <c r="D28" s="8" t="n">
        <f aca="false">C28-B28</f>
        <v>0</v>
      </c>
      <c r="E28" s="8" t="str">
        <f aca="false">IF(D28=0,"",ABS(D28))</f>
        <v/>
      </c>
      <c r="F28" s="8" t="n">
        <f aca="false">IF(D28=0,0,SIGN(D28))</f>
        <v>0</v>
      </c>
      <c r="G28" s="8" t="str">
        <f aca="false">IF(D28=0,"",COUNTIF($E$5:$E$57,"&lt;"&amp;E28)+(COUNTIF($E$5:$E$57,E28)+1)/2)</f>
        <v/>
      </c>
      <c r="H28" s="8" t="n">
        <f aca="false">IF(D28&gt;0,G28,0)</f>
        <v>0</v>
      </c>
      <c r="I28" s="8" t="n">
        <f aca="false">IF(D28&lt;0,G28,0)</f>
        <v>0</v>
      </c>
    </row>
    <row r="29" customFormat="false" ht="15" hidden="false" customHeight="true" outlineLevel="0" collapsed="false">
      <c r="A29" s="8" t="str">
        <f aca="false">Paired_53!A26</f>
        <v>P25</v>
      </c>
      <c r="B29" s="8" t="n">
        <f aca="false">Paired_53!C26</f>
        <v>2</v>
      </c>
      <c r="C29" s="8" t="n">
        <f aca="false">Paired_53!E26</f>
        <v>4</v>
      </c>
      <c r="D29" s="8" t="n">
        <f aca="false">C29-B29</f>
        <v>2</v>
      </c>
      <c r="E29" s="8" t="n">
        <f aca="false">IF(D29=0,"",ABS(D29))</f>
        <v>2</v>
      </c>
      <c r="F29" s="8" t="n">
        <f aca="false">IF(D29=0,0,SIGN(D29))</f>
        <v>1</v>
      </c>
      <c r="G29" s="8" t="n">
        <f aca="false">IF(D29=0,"",COUNTIF($E$5:$E$57,"&lt;"&amp;E29)+(COUNTIF($E$5:$E$57,E29)+1)/2)</f>
        <v>27</v>
      </c>
      <c r="H29" s="8" t="n">
        <f aca="false">IF(D29&gt;0,G29,0)</f>
        <v>27</v>
      </c>
      <c r="I29" s="8" t="n">
        <f aca="false">IF(D29&lt;0,G29,0)</f>
        <v>0</v>
      </c>
    </row>
    <row r="30" customFormat="false" ht="15" hidden="false" customHeight="true" outlineLevel="0" collapsed="false">
      <c r="A30" s="8" t="str">
        <f aca="false">Paired_53!A27</f>
        <v>P26</v>
      </c>
      <c r="B30" s="8" t="n">
        <f aca="false">Paired_53!C27</f>
        <v>1</v>
      </c>
      <c r="C30" s="8" t="n">
        <f aca="false">Paired_53!E27</f>
        <v>2</v>
      </c>
      <c r="D30" s="8" t="n">
        <f aca="false">C30-B30</f>
        <v>1</v>
      </c>
      <c r="E30" s="8" t="n">
        <f aca="false">IF(D30=0,"",ABS(D30))</f>
        <v>1</v>
      </c>
      <c r="F30" s="8" t="n">
        <f aca="false">IF(D30=0,0,SIGN(D30))</f>
        <v>1</v>
      </c>
      <c r="G30" s="8" t="n">
        <f aca="false">IF(D30=0,"",COUNTIF($E$5:$E$57,"&lt;"&amp;E30)+(COUNTIF($E$5:$E$57,E30)+1)/2)</f>
        <v>11.5</v>
      </c>
      <c r="H30" s="8" t="n">
        <f aca="false">IF(D30&gt;0,G30,0)</f>
        <v>11.5</v>
      </c>
      <c r="I30" s="8" t="n">
        <f aca="false">IF(D30&lt;0,G30,0)</f>
        <v>0</v>
      </c>
    </row>
    <row r="31" customFormat="false" ht="15" hidden="false" customHeight="true" outlineLevel="0" collapsed="false">
      <c r="A31" s="8" t="str">
        <f aca="false">Paired_53!A28</f>
        <v>P27</v>
      </c>
      <c r="B31" s="8" t="n">
        <f aca="false">Paired_53!C28</f>
        <v>3</v>
      </c>
      <c r="C31" s="8" t="n">
        <f aca="false">Paired_53!E28</f>
        <v>5</v>
      </c>
      <c r="D31" s="8" t="n">
        <f aca="false">C31-B31</f>
        <v>2</v>
      </c>
      <c r="E31" s="8" t="n">
        <f aca="false">IF(D31=0,"",ABS(D31))</f>
        <v>2</v>
      </c>
      <c r="F31" s="8" t="n">
        <f aca="false">IF(D31=0,0,SIGN(D31))</f>
        <v>1</v>
      </c>
      <c r="G31" s="8" t="n">
        <f aca="false">IF(D31=0,"",COUNTIF($E$5:$E$57,"&lt;"&amp;E31)+(COUNTIF($E$5:$E$57,E31)+1)/2)</f>
        <v>27</v>
      </c>
      <c r="H31" s="8" t="n">
        <f aca="false">IF(D31&gt;0,G31,0)</f>
        <v>27</v>
      </c>
      <c r="I31" s="8" t="n">
        <f aca="false">IF(D31&lt;0,G31,0)</f>
        <v>0</v>
      </c>
    </row>
    <row r="32" customFormat="false" ht="15" hidden="false" customHeight="true" outlineLevel="0" collapsed="false">
      <c r="A32" s="8" t="str">
        <f aca="false">Paired_53!A29</f>
        <v>P28</v>
      </c>
      <c r="B32" s="8" t="n">
        <f aca="false">Paired_53!C29</f>
        <v>3</v>
      </c>
      <c r="C32" s="8" t="n">
        <f aca="false">Paired_53!E29</f>
        <v>4</v>
      </c>
      <c r="D32" s="8" t="n">
        <f aca="false">C32-B32</f>
        <v>1</v>
      </c>
      <c r="E32" s="8" t="n">
        <f aca="false">IF(D32=0,"",ABS(D32))</f>
        <v>1</v>
      </c>
      <c r="F32" s="8" t="n">
        <f aca="false">IF(D32=0,0,SIGN(D32))</f>
        <v>1</v>
      </c>
      <c r="G32" s="8" t="n">
        <f aca="false">IF(D32=0,"",COUNTIF($E$5:$E$57,"&lt;"&amp;E32)+(COUNTIF($E$5:$E$57,E32)+1)/2)</f>
        <v>11.5</v>
      </c>
      <c r="H32" s="8" t="n">
        <f aca="false">IF(D32&gt;0,G32,0)</f>
        <v>11.5</v>
      </c>
      <c r="I32" s="8" t="n">
        <f aca="false">IF(D32&lt;0,G32,0)</f>
        <v>0</v>
      </c>
    </row>
    <row r="33" customFormat="false" ht="15" hidden="false" customHeight="true" outlineLevel="0" collapsed="false">
      <c r="A33" s="8" t="str">
        <f aca="false">Paired_53!A30</f>
        <v>P29</v>
      </c>
      <c r="B33" s="8" t="n">
        <f aca="false">Paired_53!C30</f>
        <v>5</v>
      </c>
      <c r="C33" s="8" t="n">
        <f aca="false">Paired_53!E30</f>
        <v>5</v>
      </c>
      <c r="D33" s="8" t="n">
        <f aca="false">C33-B33</f>
        <v>0</v>
      </c>
      <c r="E33" s="8" t="str">
        <f aca="false">IF(D33=0,"",ABS(D33))</f>
        <v/>
      </c>
      <c r="F33" s="8" t="n">
        <f aca="false">IF(D33=0,0,SIGN(D33))</f>
        <v>0</v>
      </c>
      <c r="G33" s="8" t="str">
        <f aca="false">IF(D33=0,"",COUNTIF($E$5:$E$57,"&lt;"&amp;E33)+(COUNTIF($E$5:$E$57,E33)+1)/2)</f>
        <v/>
      </c>
      <c r="H33" s="8" t="n">
        <f aca="false">IF(D33&gt;0,G33,0)</f>
        <v>0</v>
      </c>
      <c r="I33" s="8" t="n">
        <f aca="false">IF(D33&lt;0,G33,0)</f>
        <v>0</v>
      </c>
    </row>
    <row r="34" customFormat="false" ht="15" hidden="false" customHeight="true" outlineLevel="0" collapsed="false">
      <c r="A34" s="8" t="str">
        <f aca="false">Paired_53!A31</f>
        <v>P30</v>
      </c>
      <c r="B34" s="8" t="n">
        <f aca="false">Paired_53!C31</f>
        <v>2</v>
      </c>
      <c r="C34" s="8" t="n">
        <f aca="false">Paired_53!E31</f>
        <v>3</v>
      </c>
      <c r="D34" s="8" t="n">
        <f aca="false">C34-B34</f>
        <v>1</v>
      </c>
      <c r="E34" s="8" t="n">
        <f aca="false">IF(D34=0,"",ABS(D34))</f>
        <v>1</v>
      </c>
      <c r="F34" s="8" t="n">
        <f aca="false">IF(D34=0,0,SIGN(D34))</f>
        <v>1</v>
      </c>
      <c r="G34" s="8" t="n">
        <f aca="false">IF(D34=0,"",COUNTIF($E$5:$E$57,"&lt;"&amp;E34)+(COUNTIF($E$5:$E$57,E34)+1)/2)</f>
        <v>11.5</v>
      </c>
      <c r="H34" s="8" t="n">
        <f aca="false">IF(D34&gt;0,G34,0)</f>
        <v>11.5</v>
      </c>
      <c r="I34" s="8" t="n">
        <f aca="false">IF(D34&lt;0,G34,0)</f>
        <v>0</v>
      </c>
    </row>
    <row r="35" customFormat="false" ht="15" hidden="false" customHeight="true" outlineLevel="0" collapsed="false">
      <c r="A35" s="8" t="str">
        <f aca="false">Paired_53!A32</f>
        <v>P31</v>
      </c>
      <c r="B35" s="8" t="n">
        <f aca="false">Paired_53!C32</f>
        <v>4</v>
      </c>
      <c r="C35" s="8" t="n">
        <f aca="false">Paired_53!E32</f>
        <v>4</v>
      </c>
      <c r="D35" s="8" t="n">
        <f aca="false">C35-B35</f>
        <v>0</v>
      </c>
      <c r="E35" s="8" t="str">
        <f aca="false">IF(D35=0,"",ABS(D35))</f>
        <v/>
      </c>
      <c r="F35" s="8" t="n">
        <f aca="false">IF(D35=0,0,SIGN(D35))</f>
        <v>0</v>
      </c>
      <c r="G35" s="8" t="str">
        <f aca="false">IF(D35=0,"",COUNTIF($E$5:$E$57,"&lt;"&amp;E35)+(COUNTIF($E$5:$E$57,E35)+1)/2)</f>
        <v/>
      </c>
      <c r="H35" s="8" t="n">
        <f aca="false">IF(D35&gt;0,G35,0)</f>
        <v>0</v>
      </c>
      <c r="I35" s="8" t="n">
        <f aca="false">IF(D35&lt;0,G35,0)</f>
        <v>0</v>
      </c>
    </row>
    <row r="36" customFormat="false" ht="15" hidden="false" customHeight="true" outlineLevel="0" collapsed="false">
      <c r="A36" s="8" t="str">
        <f aca="false">Paired_53!A33</f>
        <v>P32</v>
      </c>
      <c r="B36" s="8" t="n">
        <f aca="false">Paired_53!C33</f>
        <v>2</v>
      </c>
      <c r="C36" s="8" t="n">
        <f aca="false">Paired_53!E33</f>
        <v>3</v>
      </c>
      <c r="D36" s="8" t="n">
        <f aca="false">C36-B36</f>
        <v>1</v>
      </c>
      <c r="E36" s="8" t="n">
        <f aca="false">IF(D36=0,"",ABS(D36))</f>
        <v>1</v>
      </c>
      <c r="F36" s="8" t="n">
        <f aca="false">IF(D36=0,0,SIGN(D36))</f>
        <v>1</v>
      </c>
      <c r="G36" s="8" t="n">
        <f aca="false">IF(D36=0,"",COUNTIF($E$5:$E$57,"&lt;"&amp;E36)+(COUNTIF($E$5:$E$57,E36)+1)/2)</f>
        <v>11.5</v>
      </c>
      <c r="H36" s="8" t="n">
        <f aca="false">IF(D36&gt;0,G36,0)</f>
        <v>11.5</v>
      </c>
      <c r="I36" s="8" t="n">
        <f aca="false">IF(D36&lt;0,G36,0)</f>
        <v>0</v>
      </c>
    </row>
    <row r="37" customFormat="false" ht="15" hidden="false" customHeight="true" outlineLevel="0" collapsed="false">
      <c r="A37" s="8" t="str">
        <f aca="false">Paired_53!A34</f>
        <v>P33</v>
      </c>
      <c r="B37" s="8" t="n">
        <f aca="false">Paired_53!C34</f>
        <v>1</v>
      </c>
      <c r="C37" s="8" t="n">
        <f aca="false">Paired_53!E34</f>
        <v>2</v>
      </c>
      <c r="D37" s="8" t="n">
        <f aca="false">C37-B37</f>
        <v>1</v>
      </c>
      <c r="E37" s="8" t="n">
        <f aca="false">IF(D37=0,"",ABS(D37))</f>
        <v>1</v>
      </c>
      <c r="F37" s="8" t="n">
        <f aca="false">IF(D37=0,0,SIGN(D37))</f>
        <v>1</v>
      </c>
      <c r="G37" s="8" t="n">
        <f aca="false">IF(D37=0,"",COUNTIF($E$5:$E$57,"&lt;"&amp;E37)+(COUNTIF($E$5:$E$57,E37)+1)/2)</f>
        <v>11.5</v>
      </c>
      <c r="H37" s="8" t="n">
        <f aca="false">IF(D37&gt;0,G37,0)</f>
        <v>11.5</v>
      </c>
      <c r="I37" s="8" t="n">
        <f aca="false">IF(D37&lt;0,G37,0)</f>
        <v>0</v>
      </c>
    </row>
    <row r="38" customFormat="false" ht="15" hidden="false" customHeight="true" outlineLevel="0" collapsed="false">
      <c r="A38" s="8" t="str">
        <f aca="false">Paired_53!A35</f>
        <v>P34</v>
      </c>
      <c r="B38" s="8" t="n">
        <f aca="false">Paired_53!C35</f>
        <v>1</v>
      </c>
      <c r="C38" s="8" t="n">
        <f aca="false">Paired_53!E35</f>
        <v>2</v>
      </c>
      <c r="D38" s="8" t="n">
        <f aca="false">C38-B38</f>
        <v>1</v>
      </c>
      <c r="E38" s="8" t="n">
        <f aca="false">IF(D38=0,"",ABS(D38))</f>
        <v>1</v>
      </c>
      <c r="F38" s="8" t="n">
        <f aca="false">IF(D38=0,0,SIGN(D38))</f>
        <v>1</v>
      </c>
      <c r="G38" s="8" t="n">
        <f aca="false">IF(D38=0,"",COUNTIF($E$5:$E$57,"&lt;"&amp;E38)+(COUNTIF($E$5:$E$57,E38)+1)/2)</f>
        <v>11.5</v>
      </c>
      <c r="H38" s="8" t="n">
        <f aca="false">IF(D38&gt;0,G38,0)</f>
        <v>11.5</v>
      </c>
      <c r="I38" s="8" t="n">
        <f aca="false">IF(D38&lt;0,G38,0)</f>
        <v>0</v>
      </c>
    </row>
    <row r="39" customFormat="false" ht="15" hidden="false" customHeight="true" outlineLevel="0" collapsed="false">
      <c r="A39" s="8" t="str">
        <f aca="false">Paired_53!A36</f>
        <v>P35</v>
      </c>
      <c r="B39" s="8" t="n">
        <f aca="false">Paired_53!C36</f>
        <v>1</v>
      </c>
      <c r="C39" s="8" t="n">
        <f aca="false">Paired_53!E36</f>
        <v>1</v>
      </c>
      <c r="D39" s="8" t="n">
        <f aca="false">C39-B39</f>
        <v>0</v>
      </c>
      <c r="E39" s="8" t="str">
        <f aca="false">IF(D39=0,"",ABS(D39))</f>
        <v/>
      </c>
      <c r="F39" s="8" t="n">
        <f aca="false">IF(D39=0,0,SIGN(D39))</f>
        <v>0</v>
      </c>
      <c r="G39" s="8" t="str">
        <f aca="false">IF(D39=0,"",COUNTIF($E$5:$E$57,"&lt;"&amp;E39)+(COUNTIF($E$5:$E$57,E39)+1)/2)</f>
        <v/>
      </c>
      <c r="H39" s="8" t="n">
        <f aca="false">IF(D39&gt;0,G39,0)</f>
        <v>0</v>
      </c>
      <c r="I39" s="8" t="n">
        <f aca="false">IF(D39&lt;0,G39,0)</f>
        <v>0</v>
      </c>
    </row>
    <row r="40" customFormat="false" ht="15" hidden="false" customHeight="true" outlineLevel="0" collapsed="false">
      <c r="A40" s="8" t="str">
        <f aca="false">Paired_53!A37</f>
        <v>P36</v>
      </c>
      <c r="B40" s="8" t="n">
        <f aca="false">Paired_53!C37</f>
        <v>3</v>
      </c>
      <c r="C40" s="8" t="n">
        <f aca="false">Paired_53!E37</f>
        <v>3</v>
      </c>
      <c r="D40" s="8" t="n">
        <f aca="false">C40-B40</f>
        <v>0</v>
      </c>
      <c r="E40" s="8" t="str">
        <f aca="false">IF(D40=0,"",ABS(D40))</f>
        <v/>
      </c>
      <c r="F40" s="8" t="n">
        <f aca="false">IF(D40=0,0,SIGN(D40))</f>
        <v>0</v>
      </c>
      <c r="G40" s="8" t="str">
        <f aca="false">IF(D40=0,"",COUNTIF($E$5:$E$57,"&lt;"&amp;E40)+(COUNTIF($E$5:$E$57,E40)+1)/2)</f>
        <v/>
      </c>
      <c r="H40" s="8" t="n">
        <f aca="false">IF(D40&gt;0,G40,0)</f>
        <v>0</v>
      </c>
      <c r="I40" s="8" t="n">
        <f aca="false">IF(D40&lt;0,G40,0)</f>
        <v>0</v>
      </c>
    </row>
    <row r="41" customFormat="false" ht="15" hidden="false" customHeight="true" outlineLevel="0" collapsed="false">
      <c r="A41" s="8" t="str">
        <f aca="false">Paired_53!A38</f>
        <v>P37</v>
      </c>
      <c r="B41" s="8" t="n">
        <f aca="false">Paired_53!C38</f>
        <v>5</v>
      </c>
      <c r="C41" s="8" t="n">
        <f aca="false">Paired_53!E38</f>
        <v>5</v>
      </c>
      <c r="D41" s="8" t="n">
        <f aca="false">C41-B41</f>
        <v>0</v>
      </c>
      <c r="E41" s="8" t="str">
        <f aca="false">IF(D41=0,"",ABS(D41))</f>
        <v/>
      </c>
      <c r="F41" s="8" t="n">
        <f aca="false">IF(D41=0,0,SIGN(D41))</f>
        <v>0</v>
      </c>
      <c r="G41" s="8" t="str">
        <f aca="false">IF(D41=0,"",COUNTIF($E$5:$E$57,"&lt;"&amp;E41)+(COUNTIF($E$5:$E$57,E41)+1)/2)</f>
        <v/>
      </c>
      <c r="H41" s="8" t="n">
        <f aca="false">IF(D41&gt;0,G41,0)</f>
        <v>0</v>
      </c>
      <c r="I41" s="8" t="n">
        <f aca="false">IF(D41&lt;0,G41,0)</f>
        <v>0</v>
      </c>
    </row>
    <row r="42" customFormat="false" ht="15" hidden="false" customHeight="true" outlineLevel="0" collapsed="false">
      <c r="A42" s="8" t="str">
        <f aca="false">Paired_53!A39</f>
        <v>P38</v>
      </c>
      <c r="B42" s="8" t="n">
        <f aca="false">Paired_53!C39</f>
        <v>1</v>
      </c>
      <c r="C42" s="8" t="n">
        <f aca="false">Paired_53!E39</f>
        <v>2</v>
      </c>
      <c r="D42" s="8" t="n">
        <f aca="false">C42-B42</f>
        <v>1</v>
      </c>
      <c r="E42" s="8" t="n">
        <f aca="false">IF(D42=0,"",ABS(D42))</f>
        <v>1</v>
      </c>
      <c r="F42" s="8" t="n">
        <f aca="false">IF(D42=0,0,SIGN(D42))</f>
        <v>1</v>
      </c>
      <c r="G42" s="8" t="n">
        <f aca="false">IF(D42=0,"",COUNTIF($E$5:$E$57,"&lt;"&amp;E42)+(COUNTIF($E$5:$E$57,E42)+1)/2)</f>
        <v>11.5</v>
      </c>
      <c r="H42" s="8" t="n">
        <f aca="false">IF(D42&gt;0,G42,0)</f>
        <v>11.5</v>
      </c>
      <c r="I42" s="8" t="n">
        <f aca="false">IF(D42&lt;0,G42,0)</f>
        <v>0</v>
      </c>
    </row>
    <row r="43" customFormat="false" ht="15" hidden="false" customHeight="true" outlineLevel="0" collapsed="false">
      <c r="A43" s="8" t="str">
        <f aca="false">Paired_53!A40</f>
        <v>P39</v>
      </c>
      <c r="B43" s="8" t="n">
        <f aca="false">Paired_53!C40</f>
        <v>4</v>
      </c>
      <c r="C43" s="8" t="n">
        <f aca="false">Paired_53!E40</f>
        <v>5</v>
      </c>
      <c r="D43" s="8" t="n">
        <f aca="false">C43-B43</f>
        <v>1</v>
      </c>
      <c r="E43" s="8" t="n">
        <f aca="false">IF(D43=0,"",ABS(D43))</f>
        <v>1</v>
      </c>
      <c r="F43" s="8" t="n">
        <f aca="false">IF(D43=0,0,SIGN(D43))</f>
        <v>1</v>
      </c>
      <c r="G43" s="8" t="n">
        <f aca="false">IF(D43=0,"",COUNTIF($E$5:$E$57,"&lt;"&amp;E43)+(COUNTIF($E$5:$E$57,E43)+1)/2)</f>
        <v>11.5</v>
      </c>
      <c r="H43" s="8" t="n">
        <f aca="false">IF(D43&gt;0,G43,0)</f>
        <v>11.5</v>
      </c>
      <c r="I43" s="8" t="n">
        <f aca="false">IF(D43&lt;0,G43,0)</f>
        <v>0</v>
      </c>
    </row>
    <row r="44" customFormat="false" ht="15" hidden="false" customHeight="true" outlineLevel="0" collapsed="false">
      <c r="A44" s="8" t="str">
        <f aca="false">Paired_53!A41</f>
        <v>P40</v>
      </c>
      <c r="B44" s="8" t="n">
        <f aca="false">Paired_53!C41</f>
        <v>4</v>
      </c>
      <c r="C44" s="8" t="n">
        <f aca="false">Paired_53!E41</f>
        <v>5</v>
      </c>
      <c r="D44" s="8" t="n">
        <f aca="false">C44-B44</f>
        <v>1</v>
      </c>
      <c r="E44" s="8" t="n">
        <f aca="false">IF(D44=0,"",ABS(D44))</f>
        <v>1</v>
      </c>
      <c r="F44" s="8" t="n">
        <f aca="false">IF(D44=0,0,SIGN(D44))</f>
        <v>1</v>
      </c>
      <c r="G44" s="8" t="n">
        <f aca="false">IF(D44=0,"",COUNTIF($E$5:$E$57,"&lt;"&amp;E44)+(COUNTIF($E$5:$E$57,E44)+1)/2)</f>
        <v>11.5</v>
      </c>
      <c r="H44" s="8" t="n">
        <f aca="false">IF(D44&gt;0,G44,0)</f>
        <v>11.5</v>
      </c>
      <c r="I44" s="8" t="n">
        <f aca="false">IF(D44&lt;0,G44,0)</f>
        <v>0</v>
      </c>
    </row>
    <row r="45" customFormat="false" ht="15" hidden="false" customHeight="true" outlineLevel="0" collapsed="false">
      <c r="A45" s="8" t="str">
        <f aca="false">Paired_53!A42</f>
        <v>P41</v>
      </c>
      <c r="B45" s="8" t="n">
        <f aca="false">Paired_53!C42</f>
        <v>1</v>
      </c>
      <c r="C45" s="8" t="n">
        <f aca="false">Paired_53!E42</f>
        <v>2</v>
      </c>
      <c r="D45" s="8" t="n">
        <f aca="false">C45-B45</f>
        <v>1</v>
      </c>
      <c r="E45" s="8" t="n">
        <f aca="false">IF(D45=0,"",ABS(D45))</f>
        <v>1</v>
      </c>
      <c r="F45" s="8" t="n">
        <f aca="false">IF(D45=0,0,SIGN(D45))</f>
        <v>1</v>
      </c>
      <c r="G45" s="8" t="n">
        <f aca="false">IF(D45=0,"",COUNTIF($E$5:$E$57,"&lt;"&amp;E45)+(COUNTIF($E$5:$E$57,E45)+1)/2)</f>
        <v>11.5</v>
      </c>
      <c r="H45" s="8" t="n">
        <f aca="false">IF(D45&gt;0,G45,0)</f>
        <v>11.5</v>
      </c>
      <c r="I45" s="8" t="n">
        <f aca="false">IF(D45&lt;0,G45,0)</f>
        <v>0</v>
      </c>
    </row>
    <row r="46" customFormat="false" ht="15" hidden="false" customHeight="true" outlineLevel="0" collapsed="false">
      <c r="A46" s="8" t="str">
        <f aca="false">Paired_53!A43</f>
        <v>P42</v>
      </c>
      <c r="B46" s="8" t="n">
        <f aca="false">Paired_53!C43</f>
        <v>2</v>
      </c>
      <c r="C46" s="8" t="n">
        <f aca="false">Paired_53!E43</f>
        <v>3</v>
      </c>
      <c r="D46" s="8" t="n">
        <f aca="false">C46-B46</f>
        <v>1</v>
      </c>
      <c r="E46" s="8" t="n">
        <f aca="false">IF(D46=0,"",ABS(D46))</f>
        <v>1</v>
      </c>
      <c r="F46" s="8" t="n">
        <f aca="false">IF(D46=0,0,SIGN(D46))</f>
        <v>1</v>
      </c>
      <c r="G46" s="8" t="n">
        <f aca="false">IF(D46=0,"",COUNTIF($E$5:$E$57,"&lt;"&amp;E46)+(COUNTIF($E$5:$E$57,E46)+1)/2)</f>
        <v>11.5</v>
      </c>
      <c r="H46" s="8" t="n">
        <f aca="false">IF(D46&gt;0,G46,0)</f>
        <v>11.5</v>
      </c>
      <c r="I46" s="8" t="n">
        <f aca="false">IF(D46&lt;0,G46,0)</f>
        <v>0</v>
      </c>
    </row>
    <row r="47" customFormat="false" ht="15" hidden="false" customHeight="true" outlineLevel="0" collapsed="false">
      <c r="A47" s="8" t="str">
        <f aca="false">Paired_53!A44</f>
        <v>P43</v>
      </c>
      <c r="B47" s="8" t="n">
        <f aca="false">Paired_53!C44</f>
        <v>2</v>
      </c>
      <c r="C47" s="8" t="n">
        <f aca="false">Paired_53!E44</f>
        <v>4</v>
      </c>
      <c r="D47" s="8" t="n">
        <f aca="false">C47-B47</f>
        <v>2</v>
      </c>
      <c r="E47" s="8" t="n">
        <f aca="false">IF(D47=0,"",ABS(D47))</f>
        <v>2</v>
      </c>
      <c r="F47" s="8" t="n">
        <f aca="false">IF(D47=0,0,SIGN(D47))</f>
        <v>1</v>
      </c>
      <c r="G47" s="8" t="n">
        <f aca="false">IF(D47=0,"",COUNTIF($E$5:$E$57,"&lt;"&amp;E47)+(COUNTIF($E$5:$E$57,E47)+1)/2)</f>
        <v>27</v>
      </c>
      <c r="H47" s="8" t="n">
        <f aca="false">IF(D47&gt;0,G47,0)</f>
        <v>27</v>
      </c>
      <c r="I47" s="8" t="n">
        <f aca="false">IF(D47&lt;0,G47,0)</f>
        <v>0</v>
      </c>
    </row>
    <row r="48" customFormat="false" ht="15" hidden="false" customHeight="true" outlineLevel="0" collapsed="false">
      <c r="A48" s="8" t="str">
        <f aca="false">Paired_53!A45</f>
        <v>P44</v>
      </c>
      <c r="B48" s="8" t="n">
        <f aca="false">Paired_53!C45</f>
        <v>1</v>
      </c>
      <c r="C48" s="8" t="n">
        <f aca="false">Paired_53!E45</f>
        <v>2</v>
      </c>
      <c r="D48" s="8" t="n">
        <f aca="false">C48-B48</f>
        <v>1</v>
      </c>
      <c r="E48" s="8" t="n">
        <f aca="false">IF(D48=0,"",ABS(D48))</f>
        <v>1</v>
      </c>
      <c r="F48" s="8" t="n">
        <f aca="false">IF(D48=0,0,SIGN(D48))</f>
        <v>1</v>
      </c>
      <c r="G48" s="8" t="n">
        <f aca="false">IF(D48=0,"",COUNTIF($E$5:$E$57,"&lt;"&amp;E48)+(COUNTIF($E$5:$E$57,E48)+1)/2)</f>
        <v>11.5</v>
      </c>
      <c r="H48" s="8" t="n">
        <f aca="false">IF(D48&gt;0,G48,0)</f>
        <v>11.5</v>
      </c>
      <c r="I48" s="8" t="n">
        <f aca="false">IF(D48&lt;0,G48,0)</f>
        <v>0</v>
      </c>
    </row>
    <row r="49" customFormat="false" ht="15" hidden="false" customHeight="true" outlineLevel="0" collapsed="false">
      <c r="A49" s="8" t="str">
        <f aca="false">Paired_53!A46</f>
        <v>P45</v>
      </c>
      <c r="B49" s="8" t="n">
        <f aca="false">Paired_53!C46</f>
        <v>2</v>
      </c>
      <c r="C49" s="8" t="n">
        <f aca="false">Paired_53!E46</f>
        <v>4</v>
      </c>
      <c r="D49" s="8" t="n">
        <f aca="false">C49-B49</f>
        <v>2</v>
      </c>
      <c r="E49" s="8" t="n">
        <f aca="false">IF(D49=0,"",ABS(D49))</f>
        <v>2</v>
      </c>
      <c r="F49" s="8" t="n">
        <f aca="false">IF(D49=0,0,SIGN(D49))</f>
        <v>1</v>
      </c>
      <c r="G49" s="8" t="n">
        <f aca="false">IF(D49=0,"",COUNTIF($E$5:$E$57,"&lt;"&amp;E49)+(COUNTIF($E$5:$E$57,E49)+1)/2)</f>
        <v>27</v>
      </c>
      <c r="H49" s="8" t="n">
        <f aca="false">IF(D49&gt;0,G49,0)</f>
        <v>27</v>
      </c>
      <c r="I49" s="8" t="n">
        <f aca="false">IF(D49&lt;0,G49,0)</f>
        <v>0</v>
      </c>
    </row>
    <row r="50" customFormat="false" ht="15" hidden="false" customHeight="true" outlineLevel="0" collapsed="false">
      <c r="A50" s="8" t="str">
        <f aca="false">Paired_53!A47</f>
        <v>P46</v>
      </c>
      <c r="B50" s="8" t="n">
        <f aca="false">Paired_53!C47</f>
        <v>2</v>
      </c>
      <c r="C50" s="8" t="n">
        <f aca="false">Paired_53!E47</f>
        <v>2</v>
      </c>
      <c r="D50" s="8" t="n">
        <f aca="false">C50-B50</f>
        <v>0</v>
      </c>
      <c r="E50" s="8" t="str">
        <f aca="false">IF(D50=0,"",ABS(D50))</f>
        <v/>
      </c>
      <c r="F50" s="8" t="n">
        <f aca="false">IF(D50=0,0,SIGN(D50))</f>
        <v>0</v>
      </c>
      <c r="G50" s="8" t="str">
        <f aca="false">IF(D50=0,"",COUNTIF($E$5:$E$57,"&lt;"&amp;E50)+(COUNTIF($E$5:$E$57,E50)+1)/2)</f>
        <v/>
      </c>
      <c r="H50" s="8" t="n">
        <f aca="false">IF(D50&gt;0,G50,0)</f>
        <v>0</v>
      </c>
      <c r="I50" s="8" t="n">
        <f aca="false">IF(D50&lt;0,G50,0)</f>
        <v>0</v>
      </c>
    </row>
    <row r="51" customFormat="false" ht="15" hidden="false" customHeight="true" outlineLevel="0" collapsed="false">
      <c r="A51" s="8" t="str">
        <f aca="false">Paired_53!A48</f>
        <v>P47</v>
      </c>
      <c r="B51" s="8" t="n">
        <f aca="false">Paired_53!C48</f>
        <v>3</v>
      </c>
      <c r="C51" s="8" t="n">
        <f aca="false">Paired_53!E48</f>
        <v>3</v>
      </c>
      <c r="D51" s="8" t="n">
        <f aca="false">C51-B51</f>
        <v>0</v>
      </c>
      <c r="E51" s="8" t="str">
        <f aca="false">IF(D51=0,"",ABS(D51))</f>
        <v/>
      </c>
      <c r="F51" s="8" t="n">
        <f aca="false">IF(D51=0,0,SIGN(D51))</f>
        <v>0</v>
      </c>
      <c r="G51" s="8" t="str">
        <f aca="false">IF(D51=0,"",COUNTIF($E$5:$E$57,"&lt;"&amp;E51)+(COUNTIF($E$5:$E$57,E51)+1)/2)</f>
        <v/>
      </c>
      <c r="H51" s="8" t="n">
        <f aca="false">IF(D51&gt;0,G51,0)</f>
        <v>0</v>
      </c>
      <c r="I51" s="8" t="n">
        <f aca="false">IF(D51&lt;0,G51,0)</f>
        <v>0</v>
      </c>
    </row>
    <row r="52" customFormat="false" ht="15" hidden="false" customHeight="true" outlineLevel="0" collapsed="false">
      <c r="A52" s="8" t="str">
        <f aca="false">Paired_53!A49</f>
        <v>P48</v>
      </c>
      <c r="B52" s="8" t="n">
        <f aca="false">Paired_53!C49</f>
        <v>3</v>
      </c>
      <c r="C52" s="8" t="n">
        <f aca="false">Paired_53!E49</f>
        <v>3</v>
      </c>
      <c r="D52" s="8" t="n">
        <f aca="false">C52-B52</f>
        <v>0</v>
      </c>
      <c r="E52" s="8" t="str">
        <f aca="false">IF(D52=0,"",ABS(D52))</f>
        <v/>
      </c>
      <c r="F52" s="8" t="n">
        <f aca="false">IF(D52=0,0,SIGN(D52))</f>
        <v>0</v>
      </c>
      <c r="G52" s="8" t="str">
        <f aca="false">IF(D52=0,"",COUNTIF($E$5:$E$57,"&lt;"&amp;E52)+(COUNTIF($E$5:$E$57,E52)+1)/2)</f>
        <v/>
      </c>
      <c r="H52" s="8" t="n">
        <f aca="false">IF(D52&gt;0,G52,0)</f>
        <v>0</v>
      </c>
      <c r="I52" s="8" t="n">
        <f aca="false">IF(D52&lt;0,G52,0)</f>
        <v>0</v>
      </c>
    </row>
    <row r="53" customFormat="false" ht="15" hidden="false" customHeight="true" outlineLevel="0" collapsed="false">
      <c r="A53" s="8" t="str">
        <f aca="false">Paired_53!A50</f>
        <v>P49</v>
      </c>
      <c r="B53" s="8" t="n">
        <f aca="false">Paired_53!C50</f>
        <v>1</v>
      </c>
      <c r="C53" s="8" t="n">
        <f aca="false">Paired_53!E50</f>
        <v>4</v>
      </c>
      <c r="D53" s="8" t="n">
        <f aca="false">C53-B53</f>
        <v>3</v>
      </c>
      <c r="E53" s="8" t="n">
        <f aca="false">IF(D53=0,"",ABS(D53))</f>
        <v>3</v>
      </c>
      <c r="F53" s="8" t="n">
        <f aca="false">IF(D53=0,0,SIGN(D53))</f>
        <v>1</v>
      </c>
      <c r="G53" s="8" t="n">
        <f aca="false">IF(D53=0,"",COUNTIF($E$5:$E$57,"&lt;"&amp;E53)+(COUNTIF($E$5:$E$57,E53)+1)/2)</f>
        <v>32</v>
      </c>
      <c r="H53" s="8" t="n">
        <f aca="false">IF(D53&gt;0,G53,0)</f>
        <v>32</v>
      </c>
      <c r="I53" s="8" t="n">
        <f aca="false">IF(D53&lt;0,G53,0)</f>
        <v>0</v>
      </c>
    </row>
    <row r="54" customFormat="false" ht="15" hidden="false" customHeight="true" outlineLevel="0" collapsed="false">
      <c r="A54" s="8" t="str">
        <f aca="false">Paired_53!A51</f>
        <v>P50</v>
      </c>
      <c r="B54" s="8" t="n">
        <f aca="false">Paired_53!C51</f>
        <v>2</v>
      </c>
      <c r="C54" s="8" t="n">
        <f aca="false">Paired_53!E51</f>
        <v>4</v>
      </c>
      <c r="D54" s="8" t="n">
        <f aca="false">C54-B54</f>
        <v>2</v>
      </c>
      <c r="E54" s="8" t="n">
        <f aca="false">IF(D54=0,"",ABS(D54))</f>
        <v>2</v>
      </c>
      <c r="F54" s="8" t="n">
        <f aca="false">IF(D54=0,0,SIGN(D54))</f>
        <v>1</v>
      </c>
      <c r="G54" s="8" t="n">
        <f aca="false">IF(D54=0,"",COUNTIF($E$5:$E$57,"&lt;"&amp;E54)+(COUNTIF($E$5:$E$57,E54)+1)/2)</f>
        <v>27</v>
      </c>
      <c r="H54" s="8" t="n">
        <f aca="false">IF(D54&gt;0,G54,0)</f>
        <v>27</v>
      </c>
      <c r="I54" s="8" t="n">
        <f aca="false">IF(D54&lt;0,G54,0)</f>
        <v>0</v>
      </c>
    </row>
    <row r="55" customFormat="false" ht="15" hidden="false" customHeight="true" outlineLevel="0" collapsed="false">
      <c r="A55" s="8" t="str">
        <f aca="false">Paired_53!A52</f>
        <v>P51</v>
      </c>
      <c r="B55" s="8" t="n">
        <f aca="false">Paired_53!C52</f>
        <v>2</v>
      </c>
      <c r="C55" s="8" t="n">
        <f aca="false">Paired_53!E52</f>
        <v>4</v>
      </c>
      <c r="D55" s="8" t="n">
        <f aca="false">C55-B55</f>
        <v>2</v>
      </c>
      <c r="E55" s="8" t="n">
        <f aca="false">IF(D55=0,"",ABS(D55))</f>
        <v>2</v>
      </c>
      <c r="F55" s="8" t="n">
        <f aca="false">IF(D55=0,0,SIGN(D55))</f>
        <v>1</v>
      </c>
      <c r="G55" s="8" t="n">
        <f aca="false">IF(D55=0,"",COUNTIF($E$5:$E$57,"&lt;"&amp;E55)+(COUNTIF($E$5:$E$57,E55)+1)/2)</f>
        <v>27</v>
      </c>
      <c r="H55" s="8" t="n">
        <f aca="false">IF(D55&gt;0,G55,0)</f>
        <v>27</v>
      </c>
      <c r="I55" s="8" t="n">
        <f aca="false">IF(D55&lt;0,G55,0)</f>
        <v>0</v>
      </c>
    </row>
    <row r="56" customFormat="false" ht="15" hidden="false" customHeight="true" outlineLevel="0" collapsed="false">
      <c r="A56" s="8" t="str">
        <f aca="false">Paired_53!A53</f>
        <v>P52</v>
      </c>
      <c r="B56" s="8" t="n">
        <f aca="false">Paired_53!C53</f>
        <v>3</v>
      </c>
      <c r="C56" s="8" t="n">
        <f aca="false">Paired_53!E53</f>
        <v>4</v>
      </c>
      <c r="D56" s="8" t="n">
        <f aca="false">C56-B56</f>
        <v>1</v>
      </c>
      <c r="E56" s="8" t="n">
        <f aca="false">IF(D56=0,"",ABS(D56))</f>
        <v>1</v>
      </c>
      <c r="F56" s="8" t="n">
        <f aca="false">IF(D56=0,0,SIGN(D56))</f>
        <v>1</v>
      </c>
      <c r="G56" s="8" t="n">
        <f aca="false">IF(D56=0,"",COUNTIF($E$5:$E$57,"&lt;"&amp;E56)+(COUNTIF($E$5:$E$57,E56)+1)/2)</f>
        <v>11.5</v>
      </c>
      <c r="H56" s="8" t="n">
        <f aca="false">IF(D56&gt;0,G56,0)</f>
        <v>11.5</v>
      </c>
      <c r="I56" s="8" t="n">
        <f aca="false">IF(D56&lt;0,G56,0)</f>
        <v>0</v>
      </c>
    </row>
    <row r="57" customFormat="false" ht="15" hidden="false" customHeight="true" outlineLevel="0" collapsed="false">
      <c r="A57" s="8" t="str">
        <f aca="false">Paired_53!A54</f>
        <v>P53</v>
      </c>
      <c r="B57" s="8" t="n">
        <f aca="false">Paired_53!C54</f>
        <v>2</v>
      </c>
      <c r="C57" s="8" t="n">
        <f aca="false">Paired_53!E54</f>
        <v>3</v>
      </c>
      <c r="D57" s="8" t="n">
        <f aca="false">C57-B57</f>
        <v>1</v>
      </c>
      <c r="E57" s="8" t="n">
        <f aca="false">IF(D57=0,"",ABS(D57))</f>
        <v>1</v>
      </c>
      <c r="F57" s="8" t="n">
        <f aca="false">IF(D57=0,0,SIGN(D57))</f>
        <v>1</v>
      </c>
      <c r="G57" s="8" t="n">
        <f aca="false">IF(D57=0,"",COUNTIF($E$5:$E$57,"&lt;"&amp;E57)+(COUNTIF($E$5:$E$57,E57)+1)/2)</f>
        <v>11.5</v>
      </c>
      <c r="H57" s="8" t="n">
        <f aca="false">IF(D57&gt;0,G57,0)</f>
        <v>11.5</v>
      </c>
      <c r="I57" s="8" t="n">
        <f aca="false">IF(D57&lt;0,G57,0)</f>
        <v>0</v>
      </c>
    </row>
    <row r="59" customFormat="false" ht="15.75" hidden="false" customHeight="true" outlineLevel="0" collapsed="false">
      <c r="A59" s="2" t="s">
        <v>201</v>
      </c>
    </row>
    <row r="60" customFormat="false" ht="15" hidden="false" customHeight="true" outlineLevel="0" collapsed="false">
      <c r="A60" s="11" t="s">
        <v>202</v>
      </c>
      <c r="B60" s="8" t="n">
        <f aca="false">53</f>
        <v>53</v>
      </c>
    </row>
    <row r="61" customFormat="false" ht="15" hidden="false" customHeight="true" outlineLevel="0" collapsed="false">
      <c r="A61" s="11" t="s">
        <v>203</v>
      </c>
      <c r="B61" s="8" t="n">
        <f aca="false">COUNTIF(D5:D57,"&lt;&gt;0")</f>
        <v>32</v>
      </c>
    </row>
    <row r="62" customFormat="false" ht="15" hidden="false" customHeight="true" outlineLevel="0" collapsed="false">
      <c r="A62" s="11" t="s">
        <v>204</v>
      </c>
      <c r="B62" s="8" t="n">
        <f aca="false">COUNTIF(D5:D57,"&gt;0")</f>
        <v>31</v>
      </c>
    </row>
    <row r="63" customFormat="false" ht="15" hidden="false" customHeight="true" outlineLevel="0" collapsed="false">
      <c r="A63" s="11" t="s">
        <v>205</v>
      </c>
      <c r="B63" s="8" t="n">
        <f aca="false">COUNTIF(D5:D57,"&lt;0")</f>
        <v>1</v>
      </c>
    </row>
    <row r="64" customFormat="false" ht="15" hidden="false" customHeight="true" outlineLevel="0" collapsed="false">
      <c r="A64" s="11" t="s">
        <v>206</v>
      </c>
      <c r="B64" s="8" t="n">
        <f aca="false">COUNTIF(D5:D57,0)</f>
        <v>21</v>
      </c>
    </row>
    <row r="65" customFormat="false" ht="15" hidden="false" customHeight="true" outlineLevel="0" collapsed="false">
      <c r="A65" s="11" t="s">
        <v>207</v>
      </c>
      <c r="B65" s="8" t="n">
        <f aca="false">AVERAGE(B5:B57)</f>
        <v>2.37735849056604</v>
      </c>
    </row>
    <row r="66" customFormat="false" ht="15" hidden="false" customHeight="true" outlineLevel="0" collapsed="false">
      <c r="A66" s="11" t="s">
        <v>208</v>
      </c>
      <c r="B66" s="8" t="n">
        <f aca="false">AVERAGE(C5:C57)</f>
        <v>3.15094339622642</v>
      </c>
    </row>
    <row r="67" customFormat="false" ht="15" hidden="false" customHeight="true" outlineLevel="0" collapsed="false">
      <c r="A67" s="11" t="s">
        <v>209</v>
      </c>
      <c r="B67" s="8" t="n">
        <f aca="false">MEDIAN(B5:B57)</f>
        <v>2</v>
      </c>
    </row>
    <row r="68" customFormat="false" ht="15" hidden="false" customHeight="true" outlineLevel="0" collapsed="false">
      <c r="A68" s="11" t="s">
        <v>210</v>
      </c>
      <c r="B68" s="8" t="n">
        <f aca="false">MEDIAN(C5:C57)</f>
        <v>3</v>
      </c>
    </row>
    <row r="69" customFormat="false" ht="15" hidden="false" customHeight="true" outlineLevel="0" collapsed="false">
      <c r="A69" s="11" t="s">
        <v>211</v>
      </c>
      <c r="B69" s="8" t="n">
        <f aca="false">AVERAGE(D5:D57)</f>
        <v>0.773584905660377</v>
      </c>
    </row>
    <row r="70" customFormat="false" ht="15" hidden="false" customHeight="true" outlineLevel="0" collapsed="false">
      <c r="A70" s="11" t="s">
        <v>212</v>
      </c>
      <c r="B70" s="8" t="n">
        <f aca="false">SUM(H5:H57)</f>
        <v>516.5</v>
      </c>
    </row>
    <row r="71" customFormat="false" ht="15" hidden="false" customHeight="true" outlineLevel="0" collapsed="false">
      <c r="A71" s="11" t="s">
        <v>213</v>
      </c>
      <c r="B71" s="8" t="n">
        <f aca="false">SUM(I5:I57)</f>
        <v>11.5</v>
      </c>
    </row>
    <row r="72" customFormat="false" ht="15" hidden="false" customHeight="true" outlineLevel="0" collapsed="false">
      <c r="A72" s="11" t="s">
        <v>214</v>
      </c>
      <c r="B72" s="8" t="n">
        <f aca="false">MIN(B70,B71)</f>
        <v>11.5</v>
      </c>
    </row>
    <row r="73" customFormat="false" ht="15" hidden="false" customHeight="true" outlineLevel="0" collapsed="false">
      <c r="A73" s="11" t="s">
        <v>215</v>
      </c>
      <c r="B73" s="12" t="n">
        <f aca="false">B61*(B61+1)/4</f>
        <v>264</v>
      </c>
    </row>
    <row r="74" customFormat="false" ht="15" hidden="false" customHeight="true" outlineLevel="0" collapsed="false">
      <c r="A74" s="11" t="s">
        <v>216</v>
      </c>
      <c r="B74" s="12" t="n">
        <f aca="false">SQRT(B61*(B61+1)*(2*B61+1)/24)</f>
        <v>53.4789678284838</v>
      </c>
    </row>
    <row r="75" customFormat="false" ht="15" hidden="false" customHeight="true" outlineLevel="0" collapsed="false">
      <c r="A75" s="11" t="s">
        <v>217</v>
      </c>
      <c r="B75" s="12" t="n">
        <f aca="false">(B72-B73)/B74</f>
        <v>-4.72148229954271</v>
      </c>
    </row>
    <row r="76" customFormat="false" ht="15" hidden="false" customHeight="true" outlineLevel="0" collapsed="false">
      <c r="A76" s="11" t="s">
        <v>218</v>
      </c>
      <c r="B76" s="13" t="n">
        <f aca="false">2*_xlfn.NORM.S.DIST(-ABS(B75),TRUE())</f>
        <v>2.34132009902342E-006</v>
      </c>
    </row>
    <row r="77" customFormat="false" ht="15" hidden="false" customHeight="true" outlineLevel="0" collapsed="false"/>
    <row r="78" customFormat="false" ht="15.75" hidden="false" customHeight="true" outlineLevel="0" collapsed="false">
      <c r="A78" s="2" t="s">
        <v>219</v>
      </c>
    </row>
    <row r="79" customFormat="false" ht="15" hidden="false" customHeight="true" outlineLevel="0" collapsed="false">
      <c r="A79" s="4" t="s">
        <v>220</v>
      </c>
      <c r="B79" s="14" t="n">
        <v>11.5</v>
      </c>
    </row>
    <row r="80" customFormat="false" ht="15" hidden="false" customHeight="true" outlineLevel="0" collapsed="false">
      <c r="A80" s="4" t="s">
        <v>221</v>
      </c>
      <c r="B80" s="15" t="n">
        <v>8.24E-007</v>
      </c>
    </row>
    <row r="82" customFormat="false" ht="36" hidden="false" customHeight="true" outlineLevel="0" collapsed="false">
      <c r="A82" s="16" t="s">
        <v>222</v>
      </c>
      <c r="B82" s="16"/>
      <c r="C82" s="16"/>
      <c r="D82" s="16"/>
      <c r="E82" s="16"/>
      <c r="F82" s="16"/>
      <c r="G82" s="16"/>
      <c r="H82" s="16"/>
      <c r="I82" s="16"/>
    </row>
  </sheetData>
  <mergeCells count="1">
    <mergeCell ref="A82:I8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5" min="5" style="1" width="10"/>
    <col collapsed="false" customWidth="true" hidden="false" outlineLevel="0" max="6" min="6" style="1" width="8"/>
    <col collapsed="false" customWidth="true" hidden="false" outlineLevel="0" max="7" min="7" style="1" width="30"/>
    <col collapsed="false" customWidth="true" hidden="false" outlineLevel="0" max="9" min="8" style="1" width="14"/>
  </cols>
  <sheetData>
    <row r="1" customFormat="false" ht="15.75" hidden="false" customHeight="true" outlineLevel="0" collapsed="false">
      <c r="A1" s="2" t="s">
        <v>223</v>
      </c>
    </row>
    <row r="2" customFormat="false" ht="15" hidden="false" customHeight="true" outlineLevel="0" collapsed="false">
      <c r="A2" s="3" t="s">
        <v>192</v>
      </c>
    </row>
    <row r="4" customFormat="false" ht="15" hidden="false" customHeight="true" outlineLevel="0" collapsed="false">
      <c r="A4" s="7" t="s">
        <v>27</v>
      </c>
      <c r="B4" s="7" t="s">
        <v>193</v>
      </c>
      <c r="C4" s="7" t="s">
        <v>194</v>
      </c>
      <c r="D4" s="7" t="s">
        <v>195</v>
      </c>
      <c r="E4" s="7" t="s">
        <v>196</v>
      </c>
      <c r="F4" s="7" t="s">
        <v>197</v>
      </c>
      <c r="G4" s="7" t="s">
        <v>198</v>
      </c>
      <c r="H4" s="7" t="s">
        <v>199</v>
      </c>
      <c r="I4" s="7" t="s">
        <v>200</v>
      </c>
    </row>
    <row r="5" customFormat="false" ht="15" hidden="false" customHeight="true" outlineLevel="0" collapsed="false">
      <c r="A5" s="8" t="str">
        <f aca="false">Paired_53!A2</f>
        <v>P01</v>
      </c>
      <c r="B5" s="8" t="n">
        <f aca="false">Paired_53!G2</f>
        <v>5</v>
      </c>
      <c r="C5" s="8" t="n">
        <f aca="false">Paired_53!I2</f>
        <v>5</v>
      </c>
      <c r="D5" s="8" t="n">
        <f aca="false">C5-B5</f>
        <v>0</v>
      </c>
      <c r="E5" s="8" t="str">
        <f aca="false">IF(D5=0,"",ABS(D5))</f>
        <v/>
      </c>
      <c r="F5" s="8" t="n">
        <f aca="false">IF(D5=0,0,SIGN(D5))</f>
        <v>0</v>
      </c>
      <c r="G5" s="8" t="str">
        <f aca="false">IF(D5=0,"",COUNTIF($E$5:$E$57,"&lt;"&amp;E5)+(COUNTIF($E$5:$E$57,E5)+1)/2)</f>
        <v/>
      </c>
      <c r="H5" s="8" t="n">
        <f aca="false">IF(D5&gt;0,G5,0)</f>
        <v>0</v>
      </c>
      <c r="I5" s="8" t="n">
        <f aca="false">IF(D5&lt;0,G5,0)</f>
        <v>0</v>
      </c>
    </row>
    <row r="6" customFormat="false" ht="15" hidden="false" customHeight="true" outlineLevel="0" collapsed="false">
      <c r="A6" s="8" t="str">
        <f aca="false">Paired_53!A3</f>
        <v>P02</v>
      </c>
      <c r="B6" s="8" t="n">
        <f aca="false">Paired_53!G3</f>
        <v>5</v>
      </c>
      <c r="C6" s="8" t="n">
        <f aca="false">Paired_53!I3</f>
        <v>5</v>
      </c>
      <c r="D6" s="8" t="n">
        <f aca="false">C6-B6</f>
        <v>0</v>
      </c>
      <c r="E6" s="8" t="str">
        <f aca="false">IF(D6=0,"",ABS(D6))</f>
        <v/>
      </c>
      <c r="F6" s="8" t="n">
        <f aca="false">IF(D6=0,0,SIGN(D6))</f>
        <v>0</v>
      </c>
      <c r="G6" s="8" t="str">
        <f aca="false">IF(D6=0,"",COUNTIF($E$5:$E$57,"&lt;"&amp;E6)+(COUNTIF($E$5:$E$57,E6)+1)/2)</f>
        <v/>
      </c>
      <c r="H6" s="8" t="n">
        <f aca="false">IF(D6&gt;0,G6,0)</f>
        <v>0</v>
      </c>
      <c r="I6" s="8" t="n">
        <f aca="false">IF(D6&lt;0,G6,0)</f>
        <v>0</v>
      </c>
    </row>
    <row r="7" customFormat="false" ht="15" hidden="false" customHeight="true" outlineLevel="0" collapsed="false">
      <c r="A7" s="8" t="str">
        <f aca="false">Paired_53!A4</f>
        <v>P03</v>
      </c>
      <c r="B7" s="8" t="n">
        <f aca="false">Paired_53!G4</f>
        <v>5</v>
      </c>
      <c r="C7" s="8" t="n">
        <f aca="false">Paired_53!I4</f>
        <v>5</v>
      </c>
      <c r="D7" s="8" t="n">
        <f aca="false">C7-B7</f>
        <v>0</v>
      </c>
      <c r="E7" s="8" t="str">
        <f aca="false">IF(D7=0,"",ABS(D7))</f>
        <v/>
      </c>
      <c r="F7" s="8" t="n">
        <f aca="false">IF(D7=0,0,SIGN(D7))</f>
        <v>0</v>
      </c>
      <c r="G7" s="8" t="str">
        <f aca="false">IF(D7=0,"",COUNTIF($E$5:$E$57,"&lt;"&amp;E7)+(COUNTIF($E$5:$E$57,E7)+1)/2)</f>
        <v/>
      </c>
      <c r="H7" s="8" t="n">
        <f aca="false">IF(D7&gt;0,G7,0)</f>
        <v>0</v>
      </c>
      <c r="I7" s="8" t="n">
        <f aca="false">IF(D7&lt;0,G7,0)</f>
        <v>0</v>
      </c>
    </row>
    <row r="8" customFormat="false" ht="15" hidden="false" customHeight="true" outlineLevel="0" collapsed="false">
      <c r="A8" s="8" t="str">
        <f aca="false">Paired_53!A5</f>
        <v>P04</v>
      </c>
      <c r="B8" s="8" t="n">
        <f aca="false">Paired_53!G5</f>
        <v>4</v>
      </c>
      <c r="C8" s="8" t="n">
        <f aca="false">Paired_53!I5</f>
        <v>5</v>
      </c>
      <c r="D8" s="8" t="n">
        <f aca="false">C8-B8</f>
        <v>1</v>
      </c>
      <c r="E8" s="8" t="n">
        <f aca="false">IF(D8=0,"",ABS(D8))</f>
        <v>1</v>
      </c>
      <c r="F8" s="8" t="n">
        <f aca="false">IF(D8=0,0,SIGN(D8))</f>
        <v>1</v>
      </c>
      <c r="G8" s="8" t="n">
        <f aca="false">IF(D8=0,"",COUNTIF($E$5:$E$57,"&lt;"&amp;E8)+(COUNTIF($E$5:$E$57,E8)+1)/2)</f>
        <v>8.5</v>
      </c>
      <c r="H8" s="8" t="n">
        <f aca="false">IF(D8&gt;0,G8,0)</f>
        <v>8.5</v>
      </c>
      <c r="I8" s="8" t="n">
        <f aca="false">IF(D8&lt;0,G8,0)</f>
        <v>0</v>
      </c>
    </row>
    <row r="9" customFormat="false" ht="15" hidden="false" customHeight="true" outlineLevel="0" collapsed="false">
      <c r="A9" s="8" t="str">
        <f aca="false">Paired_53!A6</f>
        <v>P05</v>
      </c>
      <c r="B9" s="8" t="n">
        <f aca="false">Paired_53!G6</f>
        <v>5</v>
      </c>
      <c r="C9" s="8" t="n">
        <f aca="false">Paired_53!I6</f>
        <v>5</v>
      </c>
      <c r="D9" s="8" t="n">
        <f aca="false">C9-B9</f>
        <v>0</v>
      </c>
      <c r="E9" s="8" t="str">
        <f aca="false">IF(D9=0,"",ABS(D9))</f>
        <v/>
      </c>
      <c r="F9" s="8" t="n">
        <f aca="false">IF(D9=0,0,SIGN(D9))</f>
        <v>0</v>
      </c>
      <c r="G9" s="8" t="str">
        <f aca="false">IF(D9=0,"",COUNTIF($E$5:$E$57,"&lt;"&amp;E9)+(COUNTIF($E$5:$E$57,E9)+1)/2)</f>
        <v/>
      </c>
      <c r="H9" s="8" t="n">
        <f aca="false">IF(D9&gt;0,G9,0)</f>
        <v>0</v>
      </c>
      <c r="I9" s="8" t="n">
        <f aca="false">IF(D9&lt;0,G9,0)</f>
        <v>0</v>
      </c>
    </row>
    <row r="10" customFormat="false" ht="15" hidden="false" customHeight="true" outlineLevel="0" collapsed="false">
      <c r="A10" s="8" t="str">
        <f aca="false">Paired_53!A7</f>
        <v>P06</v>
      </c>
      <c r="B10" s="8" t="n">
        <f aca="false">Paired_53!G7</f>
        <v>4</v>
      </c>
      <c r="C10" s="8" t="n">
        <f aca="false">Paired_53!I7</f>
        <v>5</v>
      </c>
      <c r="D10" s="8" t="n">
        <f aca="false">C10-B10</f>
        <v>1</v>
      </c>
      <c r="E10" s="8" t="n">
        <f aca="false">IF(D10=0,"",ABS(D10))</f>
        <v>1</v>
      </c>
      <c r="F10" s="8" t="n">
        <f aca="false">IF(D10=0,0,SIGN(D10))</f>
        <v>1</v>
      </c>
      <c r="G10" s="8" t="n">
        <f aca="false">IF(D10=0,"",COUNTIF($E$5:$E$57,"&lt;"&amp;E10)+(COUNTIF($E$5:$E$57,E10)+1)/2)</f>
        <v>8.5</v>
      </c>
      <c r="H10" s="8" t="n">
        <f aca="false">IF(D10&gt;0,G10,0)</f>
        <v>8.5</v>
      </c>
      <c r="I10" s="8" t="n">
        <f aca="false">IF(D10&lt;0,G10,0)</f>
        <v>0</v>
      </c>
    </row>
    <row r="11" customFormat="false" ht="15" hidden="false" customHeight="true" outlineLevel="0" collapsed="false">
      <c r="A11" s="8" t="str">
        <f aca="false">Paired_53!A8</f>
        <v>P07</v>
      </c>
      <c r="B11" s="8" t="n">
        <f aca="false">Paired_53!G8</f>
        <v>5</v>
      </c>
      <c r="C11" s="8" t="n">
        <f aca="false">Paired_53!I8</f>
        <v>5</v>
      </c>
      <c r="D11" s="8" t="n">
        <f aca="false">C11-B11</f>
        <v>0</v>
      </c>
      <c r="E11" s="8" t="str">
        <f aca="false">IF(D11=0,"",ABS(D11))</f>
        <v/>
      </c>
      <c r="F11" s="8" t="n">
        <f aca="false">IF(D11=0,0,SIGN(D11))</f>
        <v>0</v>
      </c>
      <c r="G11" s="8" t="str">
        <f aca="false">IF(D11=0,"",COUNTIF($E$5:$E$57,"&lt;"&amp;E11)+(COUNTIF($E$5:$E$57,E11)+1)/2)</f>
        <v/>
      </c>
      <c r="H11" s="8" t="n">
        <f aca="false">IF(D11&gt;0,G11,0)</f>
        <v>0</v>
      </c>
      <c r="I11" s="8" t="n">
        <f aca="false">IF(D11&lt;0,G11,0)</f>
        <v>0</v>
      </c>
    </row>
    <row r="12" customFormat="false" ht="15" hidden="false" customHeight="true" outlineLevel="0" collapsed="false">
      <c r="A12" s="8" t="str">
        <f aca="false">Paired_53!A9</f>
        <v>P08</v>
      </c>
      <c r="B12" s="8" t="n">
        <f aca="false">Paired_53!G9</f>
        <v>4</v>
      </c>
      <c r="C12" s="8" t="n">
        <f aca="false">Paired_53!I9</f>
        <v>5</v>
      </c>
      <c r="D12" s="8" t="n">
        <f aca="false">C12-B12</f>
        <v>1</v>
      </c>
      <c r="E12" s="8" t="n">
        <f aca="false">IF(D12=0,"",ABS(D12))</f>
        <v>1</v>
      </c>
      <c r="F12" s="8" t="n">
        <f aca="false">IF(D12=0,0,SIGN(D12))</f>
        <v>1</v>
      </c>
      <c r="G12" s="8" t="n">
        <f aca="false">IF(D12=0,"",COUNTIF($E$5:$E$57,"&lt;"&amp;E12)+(COUNTIF($E$5:$E$57,E12)+1)/2)</f>
        <v>8.5</v>
      </c>
      <c r="H12" s="8" t="n">
        <f aca="false">IF(D12&gt;0,G12,0)</f>
        <v>8.5</v>
      </c>
      <c r="I12" s="8" t="n">
        <f aca="false">IF(D12&lt;0,G12,0)</f>
        <v>0</v>
      </c>
    </row>
    <row r="13" customFormat="false" ht="15" hidden="false" customHeight="true" outlineLevel="0" collapsed="false">
      <c r="A13" s="8" t="str">
        <f aca="false">Paired_53!A10</f>
        <v>P09</v>
      </c>
      <c r="B13" s="8" t="n">
        <f aca="false">Paired_53!G10</f>
        <v>5</v>
      </c>
      <c r="C13" s="8" t="n">
        <f aca="false">Paired_53!I10</f>
        <v>5</v>
      </c>
      <c r="D13" s="8" t="n">
        <f aca="false">C13-B13</f>
        <v>0</v>
      </c>
      <c r="E13" s="8" t="str">
        <f aca="false">IF(D13=0,"",ABS(D13))</f>
        <v/>
      </c>
      <c r="F13" s="8" t="n">
        <f aca="false">IF(D13=0,0,SIGN(D13))</f>
        <v>0</v>
      </c>
      <c r="G13" s="8" t="str">
        <f aca="false">IF(D13=0,"",COUNTIF($E$5:$E$57,"&lt;"&amp;E13)+(COUNTIF($E$5:$E$57,E13)+1)/2)</f>
        <v/>
      </c>
      <c r="H13" s="8" t="n">
        <f aca="false">IF(D13&gt;0,G13,0)</f>
        <v>0</v>
      </c>
      <c r="I13" s="8" t="n">
        <f aca="false">IF(D13&lt;0,G13,0)</f>
        <v>0</v>
      </c>
    </row>
    <row r="14" customFormat="false" ht="15" hidden="false" customHeight="true" outlineLevel="0" collapsed="false">
      <c r="A14" s="8" t="str">
        <f aca="false">Paired_53!A11</f>
        <v>P10</v>
      </c>
      <c r="B14" s="8" t="n">
        <f aca="false">Paired_53!G11</f>
        <v>1</v>
      </c>
      <c r="C14" s="8" t="n">
        <f aca="false">Paired_53!I11</f>
        <v>1</v>
      </c>
      <c r="D14" s="8" t="n">
        <f aca="false">C14-B14</f>
        <v>0</v>
      </c>
      <c r="E14" s="8" t="str">
        <f aca="false">IF(D14=0,"",ABS(D14))</f>
        <v/>
      </c>
      <c r="F14" s="8" t="n">
        <f aca="false">IF(D14=0,0,SIGN(D14))</f>
        <v>0</v>
      </c>
      <c r="G14" s="8" t="str">
        <f aca="false">IF(D14=0,"",COUNTIF($E$5:$E$57,"&lt;"&amp;E14)+(COUNTIF($E$5:$E$57,E14)+1)/2)</f>
        <v/>
      </c>
      <c r="H14" s="8" t="n">
        <f aca="false">IF(D14&gt;0,G14,0)</f>
        <v>0</v>
      </c>
      <c r="I14" s="8" t="n">
        <f aca="false">IF(D14&lt;0,G14,0)</f>
        <v>0</v>
      </c>
    </row>
    <row r="15" customFormat="false" ht="15" hidden="false" customHeight="true" outlineLevel="0" collapsed="false">
      <c r="A15" s="8" t="str">
        <f aca="false">Paired_53!A12</f>
        <v>P11</v>
      </c>
      <c r="B15" s="8" t="n">
        <f aca="false">Paired_53!G12</f>
        <v>5</v>
      </c>
      <c r="C15" s="8" t="n">
        <f aca="false">Paired_53!I12</f>
        <v>5</v>
      </c>
      <c r="D15" s="8" t="n">
        <f aca="false">C15-B15</f>
        <v>0</v>
      </c>
      <c r="E15" s="8" t="str">
        <f aca="false">IF(D15=0,"",ABS(D15))</f>
        <v/>
      </c>
      <c r="F15" s="8" t="n">
        <f aca="false">IF(D15=0,0,SIGN(D15))</f>
        <v>0</v>
      </c>
      <c r="G15" s="8" t="str">
        <f aca="false">IF(D15=0,"",COUNTIF($E$5:$E$57,"&lt;"&amp;E15)+(COUNTIF($E$5:$E$57,E15)+1)/2)</f>
        <v/>
      </c>
      <c r="H15" s="8" t="n">
        <f aca="false">IF(D15&gt;0,G15,0)</f>
        <v>0</v>
      </c>
      <c r="I15" s="8" t="n">
        <f aca="false">IF(D15&lt;0,G15,0)</f>
        <v>0</v>
      </c>
    </row>
    <row r="16" customFormat="false" ht="15" hidden="false" customHeight="true" outlineLevel="0" collapsed="false">
      <c r="A16" s="8" t="str">
        <f aca="false">Paired_53!A13</f>
        <v>P12</v>
      </c>
      <c r="B16" s="8" t="n">
        <f aca="false">Paired_53!G13</f>
        <v>4</v>
      </c>
      <c r="C16" s="8" t="n">
        <f aca="false">Paired_53!I13</f>
        <v>5</v>
      </c>
      <c r="D16" s="8" t="n">
        <f aca="false">C16-B16</f>
        <v>1</v>
      </c>
      <c r="E16" s="8" t="n">
        <f aca="false">IF(D16=0,"",ABS(D16))</f>
        <v>1</v>
      </c>
      <c r="F16" s="8" t="n">
        <f aca="false">IF(D16=0,0,SIGN(D16))</f>
        <v>1</v>
      </c>
      <c r="G16" s="8" t="n">
        <f aca="false">IF(D16=0,"",COUNTIF($E$5:$E$57,"&lt;"&amp;E16)+(COUNTIF($E$5:$E$57,E16)+1)/2)</f>
        <v>8.5</v>
      </c>
      <c r="H16" s="8" t="n">
        <f aca="false">IF(D16&gt;0,G16,0)</f>
        <v>8.5</v>
      </c>
      <c r="I16" s="8" t="n">
        <f aca="false">IF(D16&lt;0,G16,0)</f>
        <v>0</v>
      </c>
    </row>
    <row r="17" customFormat="false" ht="15" hidden="false" customHeight="true" outlineLevel="0" collapsed="false">
      <c r="A17" s="8" t="str">
        <f aca="false">Paired_53!A14</f>
        <v>P13</v>
      </c>
      <c r="B17" s="8" t="n">
        <f aca="false">Paired_53!G14</f>
        <v>5</v>
      </c>
      <c r="C17" s="8" t="n">
        <f aca="false">Paired_53!I14</f>
        <v>5</v>
      </c>
      <c r="D17" s="8" t="n">
        <f aca="false">C17-B17</f>
        <v>0</v>
      </c>
      <c r="E17" s="8" t="str">
        <f aca="false">IF(D17=0,"",ABS(D17))</f>
        <v/>
      </c>
      <c r="F17" s="8" t="n">
        <f aca="false">IF(D17=0,0,SIGN(D17))</f>
        <v>0</v>
      </c>
      <c r="G17" s="8" t="str">
        <f aca="false">IF(D17=0,"",COUNTIF($E$5:$E$57,"&lt;"&amp;E17)+(COUNTIF($E$5:$E$57,E17)+1)/2)</f>
        <v/>
      </c>
      <c r="H17" s="8" t="n">
        <f aca="false">IF(D17&gt;0,G17,0)</f>
        <v>0</v>
      </c>
      <c r="I17" s="8" t="n">
        <f aca="false">IF(D17&lt;0,G17,0)</f>
        <v>0</v>
      </c>
    </row>
    <row r="18" customFormat="false" ht="15" hidden="false" customHeight="true" outlineLevel="0" collapsed="false">
      <c r="A18" s="8" t="str">
        <f aca="false">Paired_53!A15</f>
        <v>P14</v>
      </c>
      <c r="B18" s="8" t="n">
        <f aca="false">Paired_53!G15</f>
        <v>5</v>
      </c>
      <c r="C18" s="8" t="n">
        <f aca="false">Paired_53!I15</f>
        <v>5</v>
      </c>
      <c r="D18" s="8" t="n">
        <f aca="false">C18-B18</f>
        <v>0</v>
      </c>
      <c r="E18" s="8" t="str">
        <f aca="false">IF(D18=0,"",ABS(D18))</f>
        <v/>
      </c>
      <c r="F18" s="8" t="n">
        <f aca="false">IF(D18=0,0,SIGN(D18))</f>
        <v>0</v>
      </c>
      <c r="G18" s="8" t="str">
        <f aca="false">IF(D18=0,"",COUNTIF($E$5:$E$57,"&lt;"&amp;E18)+(COUNTIF($E$5:$E$57,E18)+1)/2)</f>
        <v/>
      </c>
      <c r="H18" s="8" t="n">
        <f aca="false">IF(D18&gt;0,G18,0)</f>
        <v>0</v>
      </c>
      <c r="I18" s="8" t="n">
        <f aca="false">IF(D18&lt;0,G18,0)</f>
        <v>0</v>
      </c>
    </row>
    <row r="19" customFormat="false" ht="15" hidden="false" customHeight="true" outlineLevel="0" collapsed="false">
      <c r="A19" s="8" t="str">
        <f aca="false">Paired_53!A16</f>
        <v>P15</v>
      </c>
      <c r="B19" s="8" t="n">
        <f aca="false">Paired_53!G16</f>
        <v>5</v>
      </c>
      <c r="C19" s="8" t="n">
        <f aca="false">Paired_53!I16</f>
        <v>4</v>
      </c>
      <c r="D19" s="8" t="n">
        <f aca="false">C19-B19</f>
        <v>-1</v>
      </c>
      <c r="E19" s="8" t="n">
        <f aca="false">IF(D19=0,"",ABS(D19))</f>
        <v>1</v>
      </c>
      <c r="F19" s="8" t="n">
        <f aca="false">IF(D19=0,0,SIGN(D19))</f>
        <v>-1</v>
      </c>
      <c r="G19" s="8" t="n">
        <f aca="false">IF(D19=0,"",COUNTIF($E$5:$E$57,"&lt;"&amp;E19)+(COUNTIF($E$5:$E$57,E19)+1)/2)</f>
        <v>8.5</v>
      </c>
      <c r="H19" s="8" t="n">
        <f aca="false">IF(D19&gt;0,G19,0)</f>
        <v>0</v>
      </c>
      <c r="I19" s="8" t="n">
        <f aca="false">IF(D19&lt;0,G19,0)</f>
        <v>8.5</v>
      </c>
    </row>
    <row r="20" customFormat="false" ht="15" hidden="false" customHeight="true" outlineLevel="0" collapsed="false">
      <c r="A20" s="8" t="str">
        <f aca="false">Paired_53!A17</f>
        <v>P16</v>
      </c>
      <c r="B20" s="8" t="n">
        <f aca="false">Paired_53!G17</f>
        <v>5</v>
      </c>
      <c r="C20" s="8" t="n">
        <f aca="false">Paired_53!I17</f>
        <v>5</v>
      </c>
      <c r="D20" s="8" t="n">
        <f aca="false">C20-B20</f>
        <v>0</v>
      </c>
      <c r="E20" s="8" t="str">
        <f aca="false">IF(D20=0,"",ABS(D20))</f>
        <v/>
      </c>
      <c r="F20" s="8" t="n">
        <f aca="false">IF(D20=0,0,SIGN(D20))</f>
        <v>0</v>
      </c>
      <c r="G20" s="8" t="str">
        <f aca="false">IF(D20=0,"",COUNTIF($E$5:$E$57,"&lt;"&amp;E20)+(COUNTIF($E$5:$E$57,E20)+1)/2)</f>
        <v/>
      </c>
      <c r="H20" s="8" t="n">
        <f aca="false">IF(D20&gt;0,G20,0)</f>
        <v>0</v>
      </c>
      <c r="I20" s="8" t="n">
        <f aca="false">IF(D20&lt;0,G20,0)</f>
        <v>0</v>
      </c>
    </row>
    <row r="21" customFormat="false" ht="15" hidden="false" customHeight="true" outlineLevel="0" collapsed="false">
      <c r="A21" s="8" t="str">
        <f aca="false">Paired_53!A18</f>
        <v>P17</v>
      </c>
      <c r="B21" s="8" t="n">
        <f aca="false">Paired_53!G18</f>
        <v>4</v>
      </c>
      <c r="C21" s="8" t="n">
        <f aca="false">Paired_53!I18</f>
        <v>5</v>
      </c>
      <c r="D21" s="8" t="n">
        <f aca="false">C21-B21</f>
        <v>1</v>
      </c>
      <c r="E21" s="8" t="n">
        <f aca="false">IF(D21=0,"",ABS(D21))</f>
        <v>1</v>
      </c>
      <c r="F21" s="8" t="n">
        <f aca="false">IF(D21=0,0,SIGN(D21))</f>
        <v>1</v>
      </c>
      <c r="G21" s="8" t="n">
        <f aca="false">IF(D21=0,"",COUNTIF($E$5:$E$57,"&lt;"&amp;E21)+(COUNTIF($E$5:$E$57,E21)+1)/2)</f>
        <v>8.5</v>
      </c>
      <c r="H21" s="8" t="n">
        <f aca="false">IF(D21&gt;0,G21,0)</f>
        <v>8.5</v>
      </c>
      <c r="I21" s="8" t="n">
        <f aca="false">IF(D21&lt;0,G21,0)</f>
        <v>0</v>
      </c>
    </row>
    <row r="22" customFormat="false" ht="15" hidden="false" customHeight="true" outlineLevel="0" collapsed="false">
      <c r="A22" s="8" t="str">
        <f aca="false">Paired_53!A19</f>
        <v>P18</v>
      </c>
      <c r="B22" s="8" t="n">
        <f aca="false">Paired_53!G19</f>
        <v>5</v>
      </c>
      <c r="C22" s="8" t="n">
        <f aca="false">Paired_53!I19</f>
        <v>4</v>
      </c>
      <c r="D22" s="8" t="n">
        <f aca="false">C22-B22</f>
        <v>-1</v>
      </c>
      <c r="E22" s="8" t="n">
        <f aca="false">IF(D22=0,"",ABS(D22))</f>
        <v>1</v>
      </c>
      <c r="F22" s="8" t="n">
        <f aca="false">IF(D22=0,0,SIGN(D22))</f>
        <v>-1</v>
      </c>
      <c r="G22" s="8" t="n">
        <f aca="false">IF(D22=0,"",COUNTIF($E$5:$E$57,"&lt;"&amp;E22)+(COUNTIF($E$5:$E$57,E22)+1)/2)</f>
        <v>8.5</v>
      </c>
      <c r="H22" s="8" t="n">
        <f aca="false">IF(D22&gt;0,G22,0)</f>
        <v>0</v>
      </c>
      <c r="I22" s="8" t="n">
        <f aca="false">IF(D22&lt;0,G22,0)</f>
        <v>8.5</v>
      </c>
    </row>
    <row r="23" customFormat="false" ht="15" hidden="false" customHeight="true" outlineLevel="0" collapsed="false">
      <c r="A23" s="8" t="str">
        <f aca="false">Paired_53!A20</f>
        <v>P19</v>
      </c>
      <c r="B23" s="8" t="n">
        <f aca="false">Paired_53!G20</f>
        <v>5</v>
      </c>
      <c r="C23" s="8" t="n">
        <f aca="false">Paired_53!I20</f>
        <v>5</v>
      </c>
      <c r="D23" s="8" t="n">
        <f aca="false">C23-B23</f>
        <v>0</v>
      </c>
      <c r="E23" s="8" t="str">
        <f aca="false">IF(D23=0,"",ABS(D23))</f>
        <v/>
      </c>
      <c r="F23" s="8" t="n">
        <f aca="false">IF(D23=0,0,SIGN(D23))</f>
        <v>0</v>
      </c>
      <c r="G23" s="8" t="str">
        <f aca="false">IF(D23=0,"",COUNTIF($E$5:$E$57,"&lt;"&amp;E23)+(COUNTIF($E$5:$E$57,E23)+1)/2)</f>
        <v/>
      </c>
      <c r="H23" s="8" t="n">
        <f aca="false">IF(D23&gt;0,G23,0)</f>
        <v>0</v>
      </c>
      <c r="I23" s="8" t="n">
        <f aca="false">IF(D23&lt;0,G23,0)</f>
        <v>0</v>
      </c>
    </row>
    <row r="24" customFormat="false" ht="15" hidden="false" customHeight="true" outlineLevel="0" collapsed="false">
      <c r="A24" s="8" t="str">
        <f aca="false">Paired_53!A21</f>
        <v>P20</v>
      </c>
      <c r="B24" s="8" t="n">
        <f aca="false">Paired_53!G21</f>
        <v>5</v>
      </c>
      <c r="C24" s="8" t="n">
        <f aca="false">Paired_53!I21</f>
        <v>5</v>
      </c>
      <c r="D24" s="8" t="n">
        <f aca="false">C24-B24</f>
        <v>0</v>
      </c>
      <c r="E24" s="8" t="str">
        <f aca="false">IF(D24=0,"",ABS(D24))</f>
        <v/>
      </c>
      <c r="F24" s="8" t="n">
        <f aca="false">IF(D24=0,0,SIGN(D24))</f>
        <v>0</v>
      </c>
      <c r="G24" s="8" t="str">
        <f aca="false">IF(D24=0,"",COUNTIF($E$5:$E$57,"&lt;"&amp;E24)+(COUNTIF($E$5:$E$57,E24)+1)/2)</f>
        <v/>
      </c>
      <c r="H24" s="8" t="n">
        <f aca="false">IF(D24&gt;0,G24,0)</f>
        <v>0</v>
      </c>
      <c r="I24" s="8" t="n">
        <f aca="false">IF(D24&lt;0,G24,0)</f>
        <v>0</v>
      </c>
    </row>
    <row r="25" customFormat="false" ht="15" hidden="false" customHeight="true" outlineLevel="0" collapsed="false">
      <c r="A25" s="8" t="str">
        <f aca="false">Paired_53!A22</f>
        <v>P21</v>
      </c>
      <c r="B25" s="8" t="n">
        <f aca="false">Paired_53!G22</f>
        <v>4</v>
      </c>
      <c r="C25" s="8" t="n">
        <f aca="false">Paired_53!I22</f>
        <v>4</v>
      </c>
      <c r="D25" s="8" t="n">
        <f aca="false">C25-B25</f>
        <v>0</v>
      </c>
      <c r="E25" s="8" t="str">
        <f aca="false">IF(D25=0,"",ABS(D25))</f>
        <v/>
      </c>
      <c r="F25" s="8" t="n">
        <f aca="false">IF(D25=0,0,SIGN(D25))</f>
        <v>0</v>
      </c>
      <c r="G25" s="8" t="str">
        <f aca="false">IF(D25=0,"",COUNTIF($E$5:$E$57,"&lt;"&amp;E25)+(COUNTIF($E$5:$E$57,E25)+1)/2)</f>
        <v/>
      </c>
      <c r="H25" s="8" t="n">
        <f aca="false">IF(D25&gt;0,G25,0)</f>
        <v>0</v>
      </c>
      <c r="I25" s="8" t="n">
        <f aca="false">IF(D25&lt;0,G25,0)</f>
        <v>0</v>
      </c>
    </row>
    <row r="26" customFormat="false" ht="15" hidden="false" customHeight="true" outlineLevel="0" collapsed="false">
      <c r="A26" s="8" t="str">
        <f aca="false">Paired_53!A23</f>
        <v>P22</v>
      </c>
      <c r="B26" s="8" t="n">
        <f aca="false">Paired_53!G23</f>
        <v>5</v>
      </c>
      <c r="C26" s="8" t="n">
        <f aca="false">Paired_53!I23</f>
        <v>4</v>
      </c>
      <c r="D26" s="8" t="n">
        <f aca="false">C26-B26</f>
        <v>-1</v>
      </c>
      <c r="E26" s="8" t="n">
        <f aca="false">IF(D26=0,"",ABS(D26))</f>
        <v>1</v>
      </c>
      <c r="F26" s="8" t="n">
        <f aca="false">IF(D26=0,0,SIGN(D26))</f>
        <v>-1</v>
      </c>
      <c r="G26" s="8" t="n">
        <f aca="false">IF(D26=0,"",COUNTIF($E$5:$E$57,"&lt;"&amp;E26)+(COUNTIF($E$5:$E$57,E26)+1)/2)</f>
        <v>8.5</v>
      </c>
      <c r="H26" s="8" t="n">
        <f aca="false">IF(D26&gt;0,G26,0)</f>
        <v>0</v>
      </c>
      <c r="I26" s="8" t="n">
        <f aca="false">IF(D26&lt;0,G26,0)</f>
        <v>8.5</v>
      </c>
    </row>
    <row r="27" customFormat="false" ht="15" hidden="false" customHeight="true" outlineLevel="0" collapsed="false">
      <c r="A27" s="8" t="str">
        <f aca="false">Paired_53!A24</f>
        <v>P23</v>
      </c>
      <c r="B27" s="8" t="n">
        <f aca="false">Paired_53!G24</f>
        <v>5</v>
      </c>
      <c r="C27" s="8" t="n">
        <f aca="false">Paired_53!I24</f>
        <v>5</v>
      </c>
      <c r="D27" s="8" t="n">
        <f aca="false">C27-B27</f>
        <v>0</v>
      </c>
      <c r="E27" s="8" t="str">
        <f aca="false">IF(D27=0,"",ABS(D27))</f>
        <v/>
      </c>
      <c r="F27" s="8" t="n">
        <f aca="false">IF(D27=0,0,SIGN(D27))</f>
        <v>0</v>
      </c>
      <c r="G27" s="8" t="str">
        <f aca="false">IF(D27=0,"",COUNTIF($E$5:$E$57,"&lt;"&amp;E27)+(COUNTIF($E$5:$E$57,E27)+1)/2)</f>
        <v/>
      </c>
      <c r="H27" s="8" t="n">
        <f aca="false">IF(D27&gt;0,G27,0)</f>
        <v>0</v>
      </c>
      <c r="I27" s="8" t="n">
        <f aca="false">IF(D27&lt;0,G27,0)</f>
        <v>0</v>
      </c>
    </row>
    <row r="28" customFormat="false" ht="15" hidden="false" customHeight="true" outlineLevel="0" collapsed="false">
      <c r="A28" s="8" t="str">
        <f aca="false">Paired_53!A25</f>
        <v>P24</v>
      </c>
      <c r="B28" s="8" t="n">
        <f aca="false">Paired_53!G25</f>
        <v>5</v>
      </c>
      <c r="C28" s="8" t="n">
        <f aca="false">Paired_53!I25</f>
        <v>5</v>
      </c>
      <c r="D28" s="8" t="n">
        <f aca="false">C28-B28</f>
        <v>0</v>
      </c>
      <c r="E28" s="8" t="str">
        <f aca="false">IF(D28=0,"",ABS(D28))</f>
        <v/>
      </c>
      <c r="F28" s="8" t="n">
        <f aca="false">IF(D28=0,0,SIGN(D28))</f>
        <v>0</v>
      </c>
      <c r="G28" s="8" t="str">
        <f aca="false">IF(D28=0,"",COUNTIF($E$5:$E$57,"&lt;"&amp;E28)+(COUNTIF($E$5:$E$57,E28)+1)/2)</f>
        <v/>
      </c>
      <c r="H28" s="8" t="n">
        <f aca="false">IF(D28&gt;0,G28,0)</f>
        <v>0</v>
      </c>
      <c r="I28" s="8" t="n">
        <f aca="false">IF(D28&lt;0,G28,0)</f>
        <v>0</v>
      </c>
    </row>
    <row r="29" customFormat="false" ht="15" hidden="false" customHeight="true" outlineLevel="0" collapsed="false">
      <c r="A29" s="8" t="str">
        <f aca="false">Paired_53!A26</f>
        <v>P25</v>
      </c>
      <c r="B29" s="8" t="n">
        <f aca="false">Paired_53!G26</f>
        <v>5</v>
      </c>
      <c r="C29" s="8" t="n">
        <f aca="false">Paired_53!I26</f>
        <v>5</v>
      </c>
      <c r="D29" s="8" t="n">
        <f aca="false">C29-B29</f>
        <v>0</v>
      </c>
      <c r="E29" s="8" t="str">
        <f aca="false">IF(D29=0,"",ABS(D29))</f>
        <v/>
      </c>
      <c r="F29" s="8" t="n">
        <f aca="false">IF(D29=0,0,SIGN(D29))</f>
        <v>0</v>
      </c>
      <c r="G29" s="8" t="str">
        <f aca="false">IF(D29=0,"",COUNTIF($E$5:$E$57,"&lt;"&amp;E29)+(COUNTIF($E$5:$E$57,E29)+1)/2)</f>
        <v/>
      </c>
      <c r="H29" s="8" t="n">
        <f aca="false">IF(D29&gt;0,G29,0)</f>
        <v>0</v>
      </c>
      <c r="I29" s="8" t="n">
        <f aca="false">IF(D29&lt;0,G29,0)</f>
        <v>0</v>
      </c>
    </row>
    <row r="30" customFormat="false" ht="15" hidden="false" customHeight="true" outlineLevel="0" collapsed="false">
      <c r="A30" s="8" t="str">
        <f aca="false">Paired_53!A27</f>
        <v>P26</v>
      </c>
      <c r="B30" s="8" t="n">
        <f aca="false">Paired_53!G27</f>
        <v>4</v>
      </c>
      <c r="C30" s="8" t="n">
        <f aca="false">Paired_53!I27</f>
        <v>4</v>
      </c>
      <c r="D30" s="8" t="n">
        <f aca="false">C30-B30</f>
        <v>0</v>
      </c>
      <c r="E30" s="8" t="str">
        <f aca="false">IF(D30=0,"",ABS(D30))</f>
        <v/>
      </c>
      <c r="F30" s="8" t="n">
        <f aca="false">IF(D30=0,0,SIGN(D30))</f>
        <v>0</v>
      </c>
      <c r="G30" s="8" t="str">
        <f aca="false">IF(D30=0,"",COUNTIF($E$5:$E$57,"&lt;"&amp;E30)+(COUNTIF($E$5:$E$57,E30)+1)/2)</f>
        <v/>
      </c>
      <c r="H30" s="8" t="n">
        <f aca="false">IF(D30&gt;0,G30,0)</f>
        <v>0</v>
      </c>
      <c r="I30" s="8" t="n">
        <f aca="false">IF(D30&lt;0,G30,0)</f>
        <v>0</v>
      </c>
    </row>
    <row r="31" customFormat="false" ht="15" hidden="false" customHeight="true" outlineLevel="0" collapsed="false">
      <c r="A31" s="8" t="str">
        <f aca="false">Paired_53!A28</f>
        <v>P27</v>
      </c>
      <c r="B31" s="8" t="n">
        <f aca="false">Paired_53!G28</f>
        <v>5</v>
      </c>
      <c r="C31" s="8" t="n">
        <f aca="false">Paired_53!I28</f>
        <v>5</v>
      </c>
      <c r="D31" s="8" t="n">
        <f aca="false">C31-B31</f>
        <v>0</v>
      </c>
      <c r="E31" s="8" t="str">
        <f aca="false">IF(D31=0,"",ABS(D31))</f>
        <v/>
      </c>
      <c r="F31" s="8" t="n">
        <f aca="false">IF(D31=0,0,SIGN(D31))</f>
        <v>0</v>
      </c>
      <c r="G31" s="8" t="str">
        <f aca="false">IF(D31=0,"",COUNTIF($E$5:$E$57,"&lt;"&amp;E31)+(COUNTIF($E$5:$E$57,E31)+1)/2)</f>
        <v/>
      </c>
      <c r="H31" s="8" t="n">
        <f aca="false">IF(D31&gt;0,G31,0)</f>
        <v>0</v>
      </c>
      <c r="I31" s="8" t="n">
        <f aca="false">IF(D31&lt;0,G31,0)</f>
        <v>0</v>
      </c>
    </row>
    <row r="32" customFormat="false" ht="15" hidden="false" customHeight="true" outlineLevel="0" collapsed="false">
      <c r="A32" s="8" t="str">
        <f aca="false">Paired_53!A29</f>
        <v>P28</v>
      </c>
      <c r="B32" s="8" t="n">
        <f aca="false">Paired_53!G29</f>
        <v>4</v>
      </c>
      <c r="C32" s="8" t="n">
        <f aca="false">Paired_53!I29</f>
        <v>5</v>
      </c>
      <c r="D32" s="8" t="n">
        <f aca="false">C32-B32</f>
        <v>1</v>
      </c>
      <c r="E32" s="8" t="n">
        <f aca="false">IF(D32=0,"",ABS(D32))</f>
        <v>1</v>
      </c>
      <c r="F32" s="8" t="n">
        <f aca="false">IF(D32=0,0,SIGN(D32))</f>
        <v>1</v>
      </c>
      <c r="G32" s="8" t="n">
        <f aca="false">IF(D32=0,"",COUNTIF($E$5:$E$57,"&lt;"&amp;E32)+(COUNTIF($E$5:$E$57,E32)+1)/2)</f>
        <v>8.5</v>
      </c>
      <c r="H32" s="8" t="n">
        <f aca="false">IF(D32&gt;0,G32,0)</f>
        <v>8.5</v>
      </c>
      <c r="I32" s="8" t="n">
        <f aca="false">IF(D32&lt;0,G32,0)</f>
        <v>0</v>
      </c>
    </row>
    <row r="33" customFormat="false" ht="15" hidden="false" customHeight="true" outlineLevel="0" collapsed="false">
      <c r="A33" s="8" t="str">
        <f aca="false">Paired_53!A30</f>
        <v>P29</v>
      </c>
      <c r="B33" s="8" t="n">
        <f aca="false">Paired_53!G30</f>
        <v>5</v>
      </c>
      <c r="C33" s="8" t="n">
        <f aca="false">Paired_53!I30</f>
        <v>5</v>
      </c>
      <c r="D33" s="8" t="n">
        <f aca="false">C33-B33</f>
        <v>0</v>
      </c>
      <c r="E33" s="8" t="str">
        <f aca="false">IF(D33=0,"",ABS(D33))</f>
        <v/>
      </c>
      <c r="F33" s="8" t="n">
        <f aca="false">IF(D33=0,0,SIGN(D33))</f>
        <v>0</v>
      </c>
      <c r="G33" s="8" t="str">
        <f aca="false">IF(D33=0,"",COUNTIF($E$5:$E$57,"&lt;"&amp;E33)+(COUNTIF($E$5:$E$57,E33)+1)/2)</f>
        <v/>
      </c>
      <c r="H33" s="8" t="n">
        <f aca="false">IF(D33&gt;0,G33,0)</f>
        <v>0</v>
      </c>
      <c r="I33" s="8" t="n">
        <f aca="false">IF(D33&lt;0,G33,0)</f>
        <v>0</v>
      </c>
    </row>
    <row r="34" customFormat="false" ht="15" hidden="false" customHeight="true" outlineLevel="0" collapsed="false">
      <c r="A34" s="8" t="str">
        <f aca="false">Paired_53!A31</f>
        <v>P30</v>
      </c>
      <c r="B34" s="8" t="n">
        <f aca="false">Paired_53!G31</f>
        <v>1</v>
      </c>
      <c r="C34" s="8" t="n">
        <f aca="false">Paired_53!I31</f>
        <v>1</v>
      </c>
      <c r="D34" s="8" t="n">
        <f aca="false">C34-B34</f>
        <v>0</v>
      </c>
      <c r="E34" s="8" t="str">
        <f aca="false">IF(D34=0,"",ABS(D34))</f>
        <v/>
      </c>
      <c r="F34" s="8" t="n">
        <f aca="false">IF(D34=0,0,SIGN(D34))</f>
        <v>0</v>
      </c>
      <c r="G34" s="8" t="str">
        <f aca="false">IF(D34=0,"",COUNTIF($E$5:$E$57,"&lt;"&amp;E34)+(COUNTIF($E$5:$E$57,E34)+1)/2)</f>
        <v/>
      </c>
      <c r="H34" s="8" t="n">
        <f aca="false">IF(D34&gt;0,G34,0)</f>
        <v>0</v>
      </c>
      <c r="I34" s="8" t="n">
        <f aca="false">IF(D34&lt;0,G34,0)</f>
        <v>0</v>
      </c>
    </row>
    <row r="35" customFormat="false" ht="15" hidden="false" customHeight="true" outlineLevel="0" collapsed="false">
      <c r="A35" s="8" t="str">
        <f aca="false">Paired_53!A32</f>
        <v>P31</v>
      </c>
      <c r="B35" s="8" t="n">
        <f aca="false">Paired_53!G32</f>
        <v>5</v>
      </c>
      <c r="C35" s="8" t="n">
        <f aca="false">Paired_53!I32</f>
        <v>5</v>
      </c>
      <c r="D35" s="8" t="n">
        <f aca="false">C35-B35</f>
        <v>0</v>
      </c>
      <c r="E35" s="8" t="str">
        <f aca="false">IF(D35=0,"",ABS(D35))</f>
        <v/>
      </c>
      <c r="F35" s="8" t="n">
        <f aca="false">IF(D35=0,0,SIGN(D35))</f>
        <v>0</v>
      </c>
      <c r="G35" s="8" t="str">
        <f aca="false">IF(D35=0,"",COUNTIF($E$5:$E$57,"&lt;"&amp;E35)+(COUNTIF($E$5:$E$57,E35)+1)/2)</f>
        <v/>
      </c>
      <c r="H35" s="8" t="n">
        <f aca="false">IF(D35&gt;0,G35,0)</f>
        <v>0</v>
      </c>
      <c r="I35" s="8" t="n">
        <f aca="false">IF(D35&lt;0,G35,0)</f>
        <v>0</v>
      </c>
    </row>
    <row r="36" customFormat="false" ht="15" hidden="false" customHeight="true" outlineLevel="0" collapsed="false">
      <c r="A36" s="8" t="str">
        <f aca="false">Paired_53!A33</f>
        <v>P32</v>
      </c>
      <c r="B36" s="8" t="n">
        <f aca="false">Paired_53!G33</f>
        <v>5</v>
      </c>
      <c r="C36" s="8" t="n">
        <f aca="false">Paired_53!I33</f>
        <v>5</v>
      </c>
      <c r="D36" s="8" t="n">
        <f aca="false">C36-B36</f>
        <v>0</v>
      </c>
      <c r="E36" s="8" t="str">
        <f aca="false">IF(D36=0,"",ABS(D36))</f>
        <v/>
      </c>
      <c r="F36" s="8" t="n">
        <f aca="false">IF(D36=0,0,SIGN(D36))</f>
        <v>0</v>
      </c>
      <c r="G36" s="8" t="str">
        <f aca="false">IF(D36=0,"",COUNTIF($E$5:$E$57,"&lt;"&amp;E36)+(COUNTIF($E$5:$E$57,E36)+1)/2)</f>
        <v/>
      </c>
      <c r="H36" s="8" t="n">
        <f aca="false">IF(D36&gt;0,G36,0)</f>
        <v>0</v>
      </c>
      <c r="I36" s="8" t="n">
        <f aca="false">IF(D36&lt;0,G36,0)</f>
        <v>0</v>
      </c>
    </row>
    <row r="37" customFormat="false" ht="15" hidden="false" customHeight="true" outlineLevel="0" collapsed="false">
      <c r="A37" s="8" t="str">
        <f aca="false">Paired_53!A34</f>
        <v>P33</v>
      </c>
      <c r="B37" s="8" t="n">
        <f aca="false">Paired_53!G34</f>
        <v>4</v>
      </c>
      <c r="C37" s="8" t="n">
        <f aca="false">Paired_53!I34</f>
        <v>5</v>
      </c>
      <c r="D37" s="8" t="n">
        <f aca="false">C37-B37</f>
        <v>1</v>
      </c>
      <c r="E37" s="8" t="n">
        <f aca="false">IF(D37=0,"",ABS(D37))</f>
        <v>1</v>
      </c>
      <c r="F37" s="8" t="n">
        <f aca="false">IF(D37=0,0,SIGN(D37))</f>
        <v>1</v>
      </c>
      <c r="G37" s="8" t="n">
        <f aca="false">IF(D37=0,"",COUNTIF($E$5:$E$57,"&lt;"&amp;E37)+(COUNTIF($E$5:$E$57,E37)+1)/2)</f>
        <v>8.5</v>
      </c>
      <c r="H37" s="8" t="n">
        <f aca="false">IF(D37&gt;0,G37,0)</f>
        <v>8.5</v>
      </c>
      <c r="I37" s="8" t="n">
        <f aca="false">IF(D37&lt;0,G37,0)</f>
        <v>0</v>
      </c>
    </row>
    <row r="38" customFormat="false" ht="15" hidden="false" customHeight="true" outlineLevel="0" collapsed="false">
      <c r="A38" s="8" t="str">
        <f aca="false">Paired_53!A35</f>
        <v>P34</v>
      </c>
      <c r="B38" s="8" t="n">
        <f aca="false">Paired_53!G35</f>
        <v>4</v>
      </c>
      <c r="C38" s="8" t="n">
        <f aca="false">Paired_53!I35</f>
        <v>5</v>
      </c>
      <c r="D38" s="8" t="n">
        <f aca="false">C38-B38</f>
        <v>1</v>
      </c>
      <c r="E38" s="8" t="n">
        <f aca="false">IF(D38=0,"",ABS(D38))</f>
        <v>1</v>
      </c>
      <c r="F38" s="8" t="n">
        <f aca="false">IF(D38=0,0,SIGN(D38))</f>
        <v>1</v>
      </c>
      <c r="G38" s="8" t="n">
        <f aca="false">IF(D38=0,"",COUNTIF($E$5:$E$57,"&lt;"&amp;E38)+(COUNTIF($E$5:$E$57,E38)+1)/2)</f>
        <v>8.5</v>
      </c>
      <c r="H38" s="8" t="n">
        <f aca="false">IF(D38&gt;0,G38,0)</f>
        <v>8.5</v>
      </c>
      <c r="I38" s="8" t="n">
        <f aca="false">IF(D38&lt;0,G38,0)</f>
        <v>0</v>
      </c>
    </row>
    <row r="39" customFormat="false" ht="15" hidden="false" customHeight="true" outlineLevel="0" collapsed="false">
      <c r="A39" s="8" t="str">
        <f aca="false">Paired_53!A36</f>
        <v>P35</v>
      </c>
      <c r="B39" s="8" t="n">
        <f aca="false">Paired_53!G36</f>
        <v>3</v>
      </c>
      <c r="C39" s="8" t="n">
        <f aca="false">Paired_53!I36</f>
        <v>4</v>
      </c>
      <c r="D39" s="8" t="n">
        <f aca="false">C39-B39</f>
        <v>1</v>
      </c>
      <c r="E39" s="8" t="n">
        <f aca="false">IF(D39=0,"",ABS(D39))</f>
        <v>1</v>
      </c>
      <c r="F39" s="8" t="n">
        <f aca="false">IF(D39=0,0,SIGN(D39))</f>
        <v>1</v>
      </c>
      <c r="G39" s="8" t="n">
        <f aca="false">IF(D39=0,"",COUNTIF($E$5:$E$57,"&lt;"&amp;E39)+(COUNTIF($E$5:$E$57,E39)+1)/2)</f>
        <v>8.5</v>
      </c>
      <c r="H39" s="8" t="n">
        <f aca="false">IF(D39&gt;0,G39,0)</f>
        <v>8.5</v>
      </c>
      <c r="I39" s="8" t="n">
        <f aca="false">IF(D39&lt;0,G39,0)</f>
        <v>0</v>
      </c>
    </row>
    <row r="40" customFormat="false" ht="15" hidden="false" customHeight="true" outlineLevel="0" collapsed="false">
      <c r="A40" s="8" t="str">
        <f aca="false">Paired_53!A37</f>
        <v>P36</v>
      </c>
      <c r="B40" s="8" t="n">
        <f aca="false">Paired_53!G37</f>
        <v>4</v>
      </c>
      <c r="C40" s="8" t="n">
        <f aca="false">Paired_53!I37</f>
        <v>5</v>
      </c>
      <c r="D40" s="8" t="n">
        <f aca="false">C40-B40</f>
        <v>1</v>
      </c>
      <c r="E40" s="8" t="n">
        <f aca="false">IF(D40=0,"",ABS(D40))</f>
        <v>1</v>
      </c>
      <c r="F40" s="8" t="n">
        <f aca="false">IF(D40=0,0,SIGN(D40))</f>
        <v>1</v>
      </c>
      <c r="G40" s="8" t="n">
        <f aca="false">IF(D40=0,"",COUNTIF($E$5:$E$57,"&lt;"&amp;E40)+(COUNTIF($E$5:$E$57,E40)+1)/2)</f>
        <v>8.5</v>
      </c>
      <c r="H40" s="8" t="n">
        <f aca="false">IF(D40&gt;0,G40,0)</f>
        <v>8.5</v>
      </c>
      <c r="I40" s="8" t="n">
        <f aca="false">IF(D40&lt;0,G40,0)</f>
        <v>0</v>
      </c>
    </row>
    <row r="41" customFormat="false" ht="15" hidden="false" customHeight="true" outlineLevel="0" collapsed="false">
      <c r="A41" s="8" t="str">
        <f aca="false">Paired_53!A38</f>
        <v>P37</v>
      </c>
      <c r="B41" s="8" t="n">
        <f aca="false">Paired_53!G38</f>
        <v>5</v>
      </c>
      <c r="C41" s="8" t="n">
        <f aca="false">Paired_53!I38</f>
        <v>5</v>
      </c>
      <c r="D41" s="8" t="n">
        <f aca="false">C41-B41</f>
        <v>0</v>
      </c>
      <c r="E41" s="8" t="str">
        <f aca="false">IF(D41=0,"",ABS(D41))</f>
        <v/>
      </c>
      <c r="F41" s="8" t="n">
        <f aca="false">IF(D41=0,0,SIGN(D41))</f>
        <v>0</v>
      </c>
      <c r="G41" s="8" t="str">
        <f aca="false">IF(D41=0,"",COUNTIF($E$5:$E$57,"&lt;"&amp;E41)+(COUNTIF($E$5:$E$57,E41)+1)/2)</f>
        <v/>
      </c>
      <c r="H41" s="8" t="n">
        <f aca="false">IF(D41&gt;0,G41,0)</f>
        <v>0</v>
      </c>
      <c r="I41" s="8" t="n">
        <f aca="false">IF(D41&lt;0,G41,0)</f>
        <v>0</v>
      </c>
    </row>
    <row r="42" customFormat="false" ht="15" hidden="false" customHeight="true" outlineLevel="0" collapsed="false">
      <c r="A42" s="8" t="str">
        <f aca="false">Paired_53!A39</f>
        <v>P38</v>
      </c>
      <c r="B42" s="8" t="n">
        <f aca="false">Paired_53!G39</f>
        <v>5</v>
      </c>
      <c r="C42" s="8" t="n">
        <f aca="false">Paired_53!I39</f>
        <v>5</v>
      </c>
      <c r="D42" s="8" t="n">
        <f aca="false">C42-B42</f>
        <v>0</v>
      </c>
      <c r="E42" s="8" t="str">
        <f aca="false">IF(D42=0,"",ABS(D42))</f>
        <v/>
      </c>
      <c r="F42" s="8" t="n">
        <f aca="false">IF(D42=0,0,SIGN(D42))</f>
        <v>0</v>
      </c>
      <c r="G42" s="8" t="str">
        <f aca="false">IF(D42=0,"",COUNTIF($E$5:$E$57,"&lt;"&amp;E42)+(COUNTIF($E$5:$E$57,E42)+1)/2)</f>
        <v/>
      </c>
      <c r="H42" s="8" t="n">
        <f aca="false">IF(D42&gt;0,G42,0)</f>
        <v>0</v>
      </c>
      <c r="I42" s="8" t="n">
        <f aca="false">IF(D42&lt;0,G42,0)</f>
        <v>0</v>
      </c>
    </row>
    <row r="43" customFormat="false" ht="15" hidden="false" customHeight="true" outlineLevel="0" collapsed="false">
      <c r="A43" s="8" t="str">
        <f aca="false">Paired_53!A40</f>
        <v>P39</v>
      </c>
      <c r="B43" s="8" t="n">
        <f aca="false">Paired_53!G40</f>
        <v>5</v>
      </c>
      <c r="C43" s="8" t="n">
        <f aca="false">Paired_53!I40</f>
        <v>5</v>
      </c>
      <c r="D43" s="8" t="n">
        <f aca="false">C43-B43</f>
        <v>0</v>
      </c>
      <c r="E43" s="8" t="str">
        <f aca="false">IF(D43=0,"",ABS(D43))</f>
        <v/>
      </c>
      <c r="F43" s="8" t="n">
        <f aca="false">IF(D43=0,0,SIGN(D43))</f>
        <v>0</v>
      </c>
      <c r="G43" s="8" t="str">
        <f aca="false">IF(D43=0,"",COUNTIF($E$5:$E$57,"&lt;"&amp;E43)+(COUNTIF($E$5:$E$57,E43)+1)/2)</f>
        <v/>
      </c>
      <c r="H43" s="8" t="n">
        <f aca="false">IF(D43&gt;0,G43,0)</f>
        <v>0</v>
      </c>
      <c r="I43" s="8" t="n">
        <f aca="false">IF(D43&lt;0,G43,0)</f>
        <v>0</v>
      </c>
    </row>
    <row r="44" customFormat="false" ht="15" hidden="false" customHeight="true" outlineLevel="0" collapsed="false">
      <c r="A44" s="8" t="str">
        <f aca="false">Paired_53!A41</f>
        <v>P40</v>
      </c>
      <c r="B44" s="8" t="n">
        <f aca="false">Paired_53!G41</f>
        <v>5</v>
      </c>
      <c r="C44" s="8" t="n">
        <f aca="false">Paired_53!I41</f>
        <v>5</v>
      </c>
      <c r="D44" s="8" t="n">
        <f aca="false">C44-B44</f>
        <v>0</v>
      </c>
      <c r="E44" s="8" t="str">
        <f aca="false">IF(D44=0,"",ABS(D44))</f>
        <v/>
      </c>
      <c r="F44" s="8" t="n">
        <f aca="false">IF(D44=0,0,SIGN(D44))</f>
        <v>0</v>
      </c>
      <c r="G44" s="8" t="str">
        <f aca="false">IF(D44=0,"",COUNTIF($E$5:$E$57,"&lt;"&amp;E44)+(COUNTIF($E$5:$E$57,E44)+1)/2)</f>
        <v/>
      </c>
      <c r="H44" s="8" t="n">
        <f aca="false">IF(D44&gt;0,G44,0)</f>
        <v>0</v>
      </c>
      <c r="I44" s="8" t="n">
        <f aca="false">IF(D44&lt;0,G44,0)</f>
        <v>0</v>
      </c>
    </row>
    <row r="45" customFormat="false" ht="15" hidden="false" customHeight="true" outlineLevel="0" collapsed="false">
      <c r="A45" s="8" t="str">
        <f aca="false">Paired_53!A42</f>
        <v>P41</v>
      </c>
      <c r="B45" s="8" t="n">
        <f aca="false">Paired_53!G42</f>
        <v>5</v>
      </c>
      <c r="C45" s="8" t="n">
        <f aca="false">Paired_53!I42</f>
        <v>5</v>
      </c>
      <c r="D45" s="8" t="n">
        <f aca="false">C45-B45</f>
        <v>0</v>
      </c>
      <c r="E45" s="8" t="str">
        <f aca="false">IF(D45=0,"",ABS(D45))</f>
        <v/>
      </c>
      <c r="F45" s="8" t="n">
        <f aca="false">IF(D45=0,0,SIGN(D45))</f>
        <v>0</v>
      </c>
      <c r="G45" s="8" t="str">
        <f aca="false">IF(D45=0,"",COUNTIF($E$5:$E$57,"&lt;"&amp;E45)+(COUNTIF($E$5:$E$57,E45)+1)/2)</f>
        <v/>
      </c>
      <c r="H45" s="8" t="n">
        <f aca="false">IF(D45&gt;0,G45,0)</f>
        <v>0</v>
      </c>
      <c r="I45" s="8" t="n">
        <f aca="false">IF(D45&lt;0,G45,0)</f>
        <v>0</v>
      </c>
    </row>
    <row r="46" customFormat="false" ht="15" hidden="false" customHeight="true" outlineLevel="0" collapsed="false">
      <c r="A46" s="8" t="str">
        <f aca="false">Paired_53!A43</f>
        <v>P42</v>
      </c>
      <c r="B46" s="8" t="n">
        <f aca="false">Paired_53!G43</f>
        <v>5</v>
      </c>
      <c r="C46" s="8" t="n">
        <f aca="false">Paired_53!I43</f>
        <v>5</v>
      </c>
      <c r="D46" s="8" t="n">
        <f aca="false">C46-B46</f>
        <v>0</v>
      </c>
      <c r="E46" s="8" t="str">
        <f aca="false">IF(D46=0,"",ABS(D46))</f>
        <v/>
      </c>
      <c r="F46" s="8" t="n">
        <f aca="false">IF(D46=0,0,SIGN(D46))</f>
        <v>0</v>
      </c>
      <c r="G46" s="8" t="str">
        <f aca="false">IF(D46=0,"",COUNTIF($E$5:$E$57,"&lt;"&amp;E46)+(COUNTIF($E$5:$E$57,E46)+1)/2)</f>
        <v/>
      </c>
      <c r="H46" s="8" t="n">
        <f aca="false">IF(D46&gt;0,G46,0)</f>
        <v>0</v>
      </c>
      <c r="I46" s="8" t="n">
        <f aca="false">IF(D46&lt;0,G46,0)</f>
        <v>0</v>
      </c>
    </row>
    <row r="47" customFormat="false" ht="15" hidden="false" customHeight="true" outlineLevel="0" collapsed="false">
      <c r="A47" s="8" t="str">
        <f aca="false">Paired_53!A44</f>
        <v>P43</v>
      </c>
      <c r="B47" s="8" t="n">
        <f aca="false">Paired_53!G44</f>
        <v>5</v>
      </c>
      <c r="C47" s="8" t="n">
        <f aca="false">Paired_53!I44</f>
        <v>5</v>
      </c>
      <c r="D47" s="8" t="n">
        <f aca="false">C47-B47</f>
        <v>0</v>
      </c>
      <c r="E47" s="8" t="str">
        <f aca="false">IF(D47=0,"",ABS(D47))</f>
        <v/>
      </c>
      <c r="F47" s="8" t="n">
        <f aca="false">IF(D47=0,0,SIGN(D47))</f>
        <v>0</v>
      </c>
      <c r="G47" s="8" t="str">
        <f aca="false">IF(D47=0,"",COUNTIF($E$5:$E$57,"&lt;"&amp;E47)+(COUNTIF($E$5:$E$57,E47)+1)/2)</f>
        <v/>
      </c>
      <c r="H47" s="8" t="n">
        <f aca="false">IF(D47&gt;0,G47,0)</f>
        <v>0</v>
      </c>
      <c r="I47" s="8" t="n">
        <f aca="false">IF(D47&lt;0,G47,0)</f>
        <v>0</v>
      </c>
    </row>
    <row r="48" customFormat="false" ht="15" hidden="false" customHeight="true" outlineLevel="0" collapsed="false">
      <c r="A48" s="8" t="str">
        <f aca="false">Paired_53!A45</f>
        <v>P44</v>
      </c>
      <c r="B48" s="8" t="n">
        <f aca="false">Paired_53!G45</f>
        <v>4</v>
      </c>
      <c r="C48" s="8" t="n">
        <f aca="false">Paired_53!I45</f>
        <v>5</v>
      </c>
      <c r="D48" s="8" t="n">
        <f aca="false">C48-B48</f>
        <v>1</v>
      </c>
      <c r="E48" s="8" t="n">
        <f aca="false">IF(D48=0,"",ABS(D48))</f>
        <v>1</v>
      </c>
      <c r="F48" s="8" t="n">
        <f aca="false">IF(D48=0,0,SIGN(D48))</f>
        <v>1</v>
      </c>
      <c r="G48" s="8" t="n">
        <f aca="false">IF(D48=0,"",COUNTIF($E$5:$E$57,"&lt;"&amp;E48)+(COUNTIF($E$5:$E$57,E48)+1)/2)</f>
        <v>8.5</v>
      </c>
      <c r="H48" s="8" t="n">
        <f aca="false">IF(D48&gt;0,G48,0)</f>
        <v>8.5</v>
      </c>
      <c r="I48" s="8" t="n">
        <f aca="false">IF(D48&lt;0,G48,0)</f>
        <v>0</v>
      </c>
    </row>
    <row r="49" customFormat="false" ht="15" hidden="false" customHeight="true" outlineLevel="0" collapsed="false">
      <c r="A49" s="8" t="str">
        <f aca="false">Paired_53!A46</f>
        <v>P45</v>
      </c>
      <c r="B49" s="8" t="n">
        <f aca="false">Paired_53!G46</f>
        <v>5</v>
      </c>
      <c r="C49" s="8" t="n">
        <f aca="false">Paired_53!I46</f>
        <v>5</v>
      </c>
      <c r="D49" s="8" t="n">
        <f aca="false">C49-B49</f>
        <v>0</v>
      </c>
      <c r="E49" s="8" t="str">
        <f aca="false">IF(D49=0,"",ABS(D49))</f>
        <v/>
      </c>
      <c r="F49" s="8" t="n">
        <f aca="false">IF(D49=0,0,SIGN(D49))</f>
        <v>0</v>
      </c>
      <c r="G49" s="8" t="str">
        <f aca="false">IF(D49=0,"",COUNTIF($E$5:$E$57,"&lt;"&amp;E49)+(COUNTIF($E$5:$E$57,E49)+1)/2)</f>
        <v/>
      </c>
      <c r="H49" s="8" t="n">
        <f aca="false">IF(D49&gt;0,G49,0)</f>
        <v>0</v>
      </c>
      <c r="I49" s="8" t="n">
        <f aca="false">IF(D49&lt;0,G49,0)</f>
        <v>0</v>
      </c>
    </row>
    <row r="50" customFormat="false" ht="15" hidden="false" customHeight="true" outlineLevel="0" collapsed="false">
      <c r="A50" s="8" t="str">
        <f aca="false">Paired_53!A47</f>
        <v>P46</v>
      </c>
      <c r="B50" s="8" t="n">
        <f aca="false">Paired_53!G47</f>
        <v>4</v>
      </c>
      <c r="C50" s="8" t="n">
        <f aca="false">Paired_53!I47</f>
        <v>5</v>
      </c>
      <c r="D50" s="8" t="n">
        <f aca="false">C50-B50</f>
        <v>1</v>
      </c>
      <c r="E50" s="8" t="n">
        <f aca="false">IF(D50=0,"",ABS(D50))</f>
        <v>1</v>
      </c>
      <c r="F50" s="8" t="n">
        <f aca="false">IF(D50=0,0,SIGN(D50))</f>
        <v>1</v>
      </c>
      <c r="G50" s="8" t="n">
        <f aca="false">IF(D50=0,"",COUNTIF($E$5:$E$57,"&lt;"&amp;E50)+(COUNTIF($E$5:$E$57,E50)+1)/2)</f>
        <v>8.5</v>
      </c>
      <c r="H50" s="8" t="n">
        <f aca="false">IF(D50&gt;0,G50,0)</f>
        <v>8.5</v>
      </c>
      <c r="I50" s="8" t="n">
        <f aca="false">IF(D50&lt;0,G50,0)</f>
        <v>0</v>
      </c>
    </row>
    <row r="51" customFormat="false" ht="15" hidden="false" customHeight="true" outlineLevel="0" collapsed="false">
      <c r="A51" s="8" t="str">
        <f aca="false">Paired_53!A48</f>
        <v>P47</v>
      </c>
      <c r="B51" s="8" t="n">
        <f aca="false">Paired_53!G48</f>
        <v>5</v>
      </c>
      <c r="C51" s="8" t="n">
        <f aca="false">Paired_53!I48</f>
        <v>5</v>
      </c>
      <c r="D51" s="8" t="n">
        <f aca="false">C51-B51</f>
        <v>0</v>
      </c>
      <c r="E51" s="8" t="str">
        <f aca="false">IF(D51=0,"",ABS(D51))</f>
        <v/>
      </c>
      <c r="F51" s="8" t="n">
        <f aca="false">IF(D51=0,0,SIGN(D51))</f>
        <v>0</v>
      </c>
      <c r="G51" s="8" t="str">
        <f aca="false">IF(D51=0,"",COUNTIF($E$5:$E$57,"&lt;"&amp;E51)+(COUNTIF($E$5:$E$57,E51)+1)/2)</f>
        <v/>
      </c>
      <c r="H51" s="8" t="n">
        <f aca="false">IF(D51&gt;0,G51,0)</f>
        <v>0</v>
      </c>
      <c r="I51" s="8" t="n">
        <f aca="false">IF(D51&lt;0,G51,0)</f>
        <v>0</v>
      </c>
    </row>
    <row r="52" customFormat="false" ht="15" hidden="false" customHeight="true" outlineLevel="0" collapsed="false">
      <c r="A52" s="8" t="str">
        <f aca="false">Paired_53!A49</f>
        <v>P48</v>
      </c>
      <c r="B52" s="8" t="n">
        <f aca="false">Paired_53!G49</f>
        <v>5</v>
      </c>
      <c r="C52" s="8" t="n">
        <f aca="false">Paired_53!I49</f>
        <v>5</v>
      </c>
      <c r="D52" s="8" t="n">
        <f aca="false">C52-B52</f>
        <v>0</v>
      </c>
      <c r="E52" s="8" t="str">
        <f aca="false">IF(D52=0,"",ABS(D52))</f>
        <v/>
      </c>
      <c r="F52" s="8" t="n">
        <f aca="false">IF(D52=0,0,SIGN(D52))</f>
        <v>0</v>
      </c>
      <c r="G52" s="8" t="str">
        <f aca="false">IF(D52=0,"",COUNTIF($E$5:$E$57,"&lt;"&amp;E52)+(COUNTIF($E$5:$E$57,E52)+1)/2)</f>
        <v/>
      </c>
      <c r="H52" s="8" t="n">
        <f aca="false">IF(D52&gt;0,G52,0)</f>
        <v>0</v>
      </c>
      <c r="I52" s="8" t="n">
        <f aca="false">IF(D52&lt;0,G52,0)</f>
        <v>0</v>
      </c>
    </row>
    <row r="53" customFormat="false" ht="15" hidden="false" customHeight="true" outlineLevel="0" collapsed="false">
      <c r="A53" s="8" t="str">
        <f aca="false">Paired_53!A50</f>
        <v>P49</v>
      </c>
      <c r="B53" s="8" t="n">
        <f aca="false">Paired_53!G50</f>
        <v>5</v>
      </c>
      <c r="C53" s="8" t="n">
        <f aca="false">Paired_53!I50</f>
        <v>5</v>
      </c>
      <c r="D53" s="8" t="n">
        <f aca="false">C53-B53</f>
        <v>0</v>
      </c>
      <c r="E53" s="8" t="str">
        <f aca="false">IF(D53=0,"",ABS(D53))</f>
        <v/>
      </c>
      <c r="F53" s="8" t="n">
        <f aca="false">IF(D53=0,0,SIGN(D53))</f>
        <v>0</v>
      </c>
      <c r="G53" s="8" t="str">
        <f aca="false">IF(D53=0,"",COUNTIF($E$5:$E$57,"&lt;"&amp;E53)+(COUNTIF($E$5:$E$57,E53)+1)/2)</f>
        <v/>
      </c>
      <c r="H53" s="8" t="n">
        <f aca="false">IF(D53&gt;0,G53,0)</f>
        <v>0</v>
      </c>
      <c r="I53" s="8" t="n">
        <f aca="false">IF(D53&lt;0,G53,0)</f>
        <v>0</v>
      </c>
    </row>
    <row r="54" customFormat="false" ht="15" hidden="false" customHeight="true" outlineLevel="0" collapsed="false">
      <c r="A54" s="8" t="str">
        <f aca="false">Paired_53!A51</f>
        <v>P50</v>
      </c>
      <c r="B54" s="8" t="n">
        <f aca="false">Paired_53!G51</f>
        <v>4</v>
      </c>
      <c r="C54" s="8" t="n">
        <f aca="false">Paired_53!I51</f>
        <v>5</v>
      </c>
      <c r="D54" s="8" t="n">
        <f aca="false">C54-B54</f>
        <v>1</v>
      </c>
      <c r="E54" s="8" t="n">
        <f aca="false">IF(D54=0,"",ABS(D54))</f>
        <v>1</v>
      </c>
      <c r="F54" s="8" t="n">
        <f aca="false">IF(D54=0,0,SIGN(D54))</f>
        <v>1</v>
      </c>
      <c r="G54" s="8" t="n">
        <f aca="false">IF(D54=0,"",COUNTIF($E$5:$E$57,"&lt;"&amp;E54)+(COUNTIF($E$5:$E$57,E54)+1)/2)</f>
        <v>8.5</v>
      </c>
      <c r="H54" s="8" t="n">
        <f aca="false">IF(D54&gt;0,G54,0)</f>
        <v>8.5</v>
      </c>
      <c r="I54" s="8" t="n">
        <f aca="false">IF(D54&lt;0,G54,0)</f>
        <v>0</v>
      </c>
    </row>
    <row r="55" customFormat="false" ht="15" hidden="false" customHeight="true" outlineLevel="0" collapsed="false">
      <c r="A55" s="8" t="str">
        <f aca="false">Paired_53!A52</f>
        <v>P51</v>
      </c>
      <c r="B55" s="8" t="n">
        <f aca="false">Paired_53!G52</f>
        <v>5</v>
      </c>
      <c r="C55" s="8" t="n">
        <f aca="false">Paired_53!I52</f>
        <v>5</v>
      </c>
      <c r="D55" s="8" t="n">
        <f aca="false">C55-B55</f>
        <v>0</v>
      </c>
      <c r="E55" s="8" t="str">
        <f aca="false">IF(D55=0,"",ABS(D55))</f>
        <v/>
      </c>
      <c r="F55" s="8" t="n">
        <f aca="false">IF(D55=0,0,SIGN(D55))</f>
        <v>0</v>
      </c>
      <c r="G55" s="8" t="str">
        <f aca="false">IF(D55=0,"",COUNTIF($E$5:$E$57,"&lt;"&amp;E55)+(COUNTIF($E$5:$E$57,E55)+1)/2)</f>
        <v/>
      </c>
      <c r="H55" s="8" t="n">
        <f aca="false">IF(D55&gt;0,G55,0)</f>
        <v>0</v>
      </c>
      <c r="I55" s="8" t="n">
        <f aca="false">IF(D55&lt;0,G55,0)</f>
        <v>0</v>
      </c>
    </row>
    <row r="56" customFormat="false" ht="15" hidden="false" customHeight="true" outlineLevel="0" collapsed="false">
      <c r="A56" s="8" t="str">
        <f aca="false">Paired_53!A53</f>
        <v>P52</v>
      </c>
      <c r="B56" s="8" t="n">
        <f aca="false">Paired_53!G53</f>
        <v>5</v>
      </c>
      <c r="C56" s="8" t="n">
        <f aca="false">Paired_53!I53</f>
        <v>5</v>
      </c>
      <c r="D56" s="8" t="n">
        <f aca="false">C56-B56</f>
        <v>0</v>
      </c>
      <c r="E56" s="8" t="str">
        <f aca="false">IF(D56=0,"",ABS(D56))</f>
        <v/>
      </c>
      <c r="F56" s="8" t="n">
        <f aca="false">IF(D56=0,0,SIGN(D56))</f>
        <v>0</v>
      </c>
      <c r="G56" s="8" t="str">
        <f aca="false">IF(D56=0,"",COUNTIF($E$5:$E$57,"&lt;"&amp;E56)+(COUNTIF($E$5:$E$57,E56)+1)/2)</f>
        <v/>
      </c>
      <c r="H56" s="8" t="n">
        <f aca="false">IF(D56&gt;0,G56,0)</f>
        <v>0</v>
      </c>
      <c r="I56" s="8" t="n">
        <f aca="false">IF(D56&lt;0,G56,0)</f>
        <v>0</v>
      </c>
    </row>
    <row r="57" customFormat="false" ht="15" hidden="false" customHeight="true" outlineLevel="0" collapsed="false">
      <c r="A57" s="8" t="str">
        <f aca="false">Paired_53!A54</f>
        <v>P53</v>
      </c>
      <c r="B57" s="8" t="n">
        <f aca="false">Paired_53!G54</f>
        <v>4</v>
      </c>
      <c r="C57" s="8" t="n">
        <f aca="false">Paired_53!I54</f>
        <v>4</v>
      </c>
      <c r="D57" s="8" t="n">
        <f aca="false">C57-B57</f>
        <v>0</v>
      </c>
      <c r="E57" s="8" t="str">
        <f aca="false">IF(D57=0,"",ABS(D57))</f>
        <v/>
      </c>
      <c r="F57" s="8" t="n">
        <f aca="false">IF(D57=0,0,SIGN(D57))</f>
        <v>0</v>
      </c>
      <c r="G57" s="8" t="str">
        <f aca="false">IF(D57=0,"",COUNTIF($E$5:$E$57,"&lt;"&amp;E57)+(COUNTIF($E$5:$E$57,E57)+1)/2)</f>
        <v/>
      </c>
      <c r="H57" s="8" t="n">
        <f aca="false">IF(D57&gt;0,G57,0)</f>
        <v>0</v>
      </c>
      <c r="I57" s="8" t="n">
        <f aca="false">IF(D57&lt;0,G57,0)</f>
        <v>0</v>
      </c>
    </row>
    <row r="59" customFormat="false" ht="15.75" hidden="false" customHeight="true" outlineLevel="0" collapsed="false">
      <c r="A59" s="2" t="s">
        <v>201</v>
      </c>
    </row>
    <row r="60" customFormat="false" ht="15" hidden="false" customHeight="true" outlineLevel="0" collapsed="false">
      <c r="A60" s="11" t="s">
        <v>202</v>
      </c>
      <c r="B60" s="8" t="n">
        <f aca="false">53</f>
        <v>53</v>
      </c>
    </row>
    <row r="61" customFormat="false" ht="15" hidden="false" customHeight="true" outlineLevel="0" collapsed="false">
      <c r="A61" s="11" t="s">
        <v>203</v>
      </c>
      <c r="B61" s="8" t="n">
        <f aca="false">COUNTIF(D5:D57,"&lt;&gt;0")</f>
        <v>16</v>
      </c>
    </row>
    <row r="62" customFormat="false" ht="15" hidden="false" customHeight="true" outlineLevel="0" collapsed="false">
      <c r="A62" s="11" t="s">
        <v>204</v>
      </c>
      <c r="B62" s="8" t="n">
        <f aca="false">COUNTIF(D5:D57,"&gt;0")</f>
        <v>13</v>
      </c>
    </row>
    <row r="63" customFormat="false" ht="15" hidden="false" customHeight="true" outlineLevel="0" collapsed="false">
      <c r="A63" s="11" t="s">
        <v>205</v>
      </c>
      <c r="B63" s="8" t="n">
        <f aca="false">COUNTIF(D5:D57,"&lt;0")</f>
        <v>3</v>
      </c>
    </row>
    <row r="64" customFormat="false" ht="15" hidden="false" customHeight="true" outlineLevel="0" collapsed="false">
      <c r="A64" s="11" t="s">
        <v>206</v>
      </c>
      <c r="B64" s="8" t="n">
        <f aca="false">COUNTIF(D5:D57,0)</f>
        <v>37</v>
      </c>
    </row>
    <row r="65" customFormat="false" ht="15" hidden="false" customHeight="true" outlineLevel="0" collapsed="false">
      <c r="A65" s="11" t="s">
        <v>207</v>
      </c>
      <c r="B65" s="8" t="n">
        <f aca="false">AVERAGE(B5:B57)</f>
        <v>4.52830188679245</v>
      </c>
    </row>
    <row r="66" customFormat="false" ht="15" hidden="false" customHeight="true" outlineLevel="0" collapsed="false">
      <c r="A66" s="11" t="s">
        <v>208</v>
      </c>
      <c r="B66" s="8" t="n">
        <f aca="false">AVERAGE(C5:C57)</f>
        <v>4.71698113207547</v>
      </c>
    </row>
    <row r="67" customFormat="false" ht="15" hidden="false" customHeight="true" outlineLevel="0" collapsed="false">
      <c r="A67" s="11" t="s">
        <v>209</v>
      </c>
      <c r="B67" s="8" t="n">
        <f aca="false">MEDIAN(B5:B57)</f>
        <v>5</v>
      </c>
    </row>
    <row r="68" customFormat="false" ht="15" hidden="false" customHeight="true" outlineLevel="0" collapsed="false">
      <c r="A68" s="11" t="s">
        <v>210</v>
      </c>
      <c r="B68" s="8" t="n">
        <f aca="false">MEDIAN(C5:C57)</f>
        <v>5</v>
      </c>
    </row>
    <row r="69" customFormat="false" ht="15" hidden="false" customHeight="true" outlineLevel="0" collapsed="false">
      <c r="A69" s="11" t="s">
        <v>211</v>
      </c>
      <c r="B69" s="8" t="n">
        <f aca="false">AVERAGE(D5:D57)</f>
        <v>0.188679245283019</v>
      </c>
    </row>
    <row r="70" customFormat="false" ht="15" hidden="false" customHeight="true" outlineLevel="0" collapsed="false">
      <c r="A70" s="11" t="s">
        <v>212</v>
      </c>
      <c r="B70" s="8" t="n">
        <f aca="false">SUM(H5:H57)</f>
        <v>110.5</v>
      </c>
    </row>
    <row r="71" customFormat="false" ht="15" hidden="false" customHeight="true" outlineLevel="0" collapsed="false">
      <c r="A71" s="11" t="s">
        <v>213</v>
      </c>
      <c r="B71" s="8" t="n">
        <f aca="false">SUM(I5:I57)</f>
        <v>25.5</v>
      </c>
    </row>
    <row r="72" customFormat="false" ht="15" hidden="false" customHeight="true" outlineLevel="0" collapsed="false">
      <c r="A72" s="11" t="s">
        <v>214</v>
      </c>
      <c r="B72" s="8" t="n">
        <f aca="false">MIN(B70,B71)</f>
        <v>25.5</v>
      </c>
    </row>
    <row r="73" customFormat="false" ht="15" hidden="false" customHeight="true" outlineLevel="0" collapsed="false">
      <c r="A73" s="11" t="s">
        <v>215</v>
      </c>
      <c r="B73" s="12" t="n">
        <f aca="false">B61*(B61+1)/4</f>
        <v>68</v>
      </c>
    </row>
    <row r="74" customFormat="false" ht="15" hidden="false" customHeight="true" outlineLevel="0" collapsed="false">
      <c r="A74" s="11" t="s">
        <v>216</v>
      </c>
      <c r="B74" s="12" t="n">
        <f aca="false">SQRT(B61*(B61+1)*(2*B61+1)/24)</f>
        <v>19.3390796058137</v>
      </c>
    </row>
    <row r="75" customFormat="false" ht="15" hidden="false" customHeight="true" outlineLevel="0" collapsed="false">
      <c r="A75" s="11" t="s">
        <v>217</v>
      </c>
      <c r="B75" s="12" t="n">
        <f aca="false">(B72-B73)/B74</f>
        <v>-2.19762268247883</v>
      </c>
    </row>
    <row r="76" customFormat="false" ht="15" hidden="false" customHeight="true" outlineLevel="0" collapsed="false">
      <c r="A76" s="11" t="s">
        <v>218</v>
      </c>
      <c r="B76" s="13" t="n">
        <f aca="false">2*_xlfn.NORM.S.DIST(-ABS(B75),TRUE())</f>
        <v>0.0279760054567936</v>
      </c>
    </row>
    <row r="77" customFormat="false" ht="15" hidden="false" customHeight="true" outlineLevel="0" collapsed="false"/>
    <row r="78" customFormat="false" ht="15.75" hidden="false" customHeight="true" outlineLevel="0" collapsed="false">
      <c r="A78" s="2" t="s">
        <v>219</v>
      </c>
    </row>
    <row r="79" customFormat="false" ht="15" hidden="false" customHeight="true" outlineLevel="0" collapsed="false">
      <c r="A79" s="4" t="s">
        <v>220</v>
      </c>
      <c r="B79" s="14" t="n">
        <v>25.5</v>
      </c>
    </row>
    <row r="80" customFormat="false" ht="15" hidden="false" customHeight="true" outlineLevel="0" collapsed="false">
      <c r="A80" s="4" t="s">
        <v>221</v>
      </c>
      <c r="B80" s="15" t="n">
        <v>0.012</v>
      </c>
    </row>
    <row r="82" customFormat="false" ht="36" hidden="false" customHeight="true" outlineLevel="0" collapsed="false">
      <c r="A82" s="16" t="s">
        <v>222</v>
      </c>
      <c r="B82" s="16"/>
      <c r="C82" s="16"/>
      <c r="D82" s="16"/>
      <c r="E82" s="16"/>
      <c r="F82" s="16"/>
      <c r="G82" s="16"/>
      <c r="H82" s="16"/>
      <c r="I82" s="16"/>
    </row>
  </sheetData>
  <mergeCells count="1">
    <mergeCell ref="A82:I8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3" min="2" style="1" width="14"/>
    <col collapsed="false" customWidth="true" hidden="false" outlineLevel="0" max="4" min="4" style="1" width="18"/>
    <col collapsed="false" customWidth="true" hidden="false" outlineLevel="0" max="5" min="5" style="1" width="14"/>
  </cols>
  <sheetData>
    <row r="1" customFormat="false" ht="15.75" hidden="false" customHeight="true" outlineLevel="0" collapsed="false">
      <c r="A1" s="2" t="s">
        <v>224</v>
      </c>
    </row>
    <row r="2" customFormat="false" ht="15" hidden="false" customHeight="true" outlineLevel="0" collapsed="false">
      <c r="A2" s="3" t="s">
        <v>225</v>
      </c>
    </row>
    <row r="4" customFormat="false" ht="15" hidden="false" customHeight="true" outlineLevel="0" collapsed="false">
      <c r="A4" s="7" t="s">
        <v>226</v>
      </c>
      <c r="B4" s="7" t="s">
        <v>227</v>
      </c>
      <c r="C4" s="7" t="s">
        <v>228</v>
      </c>
      <c r="D4" s="7" t="s">
        <v>229</v>
      </c>
      <c r="E4" s="7" t="s">
        <v>230</v>
      </c>
    </row>
    <row r="5" customFormat="false" ht="15" hidden="false" customHeight="true" outlineLevel="0" collapsed="false">
      <c r="A5" s="10" t="s">
        <v>51</v>
      </c>
      <c r="B5" s="8" t="n">
        <f aca="false">COUNTIF(All_post_65!H:H,A5)</f>
        <v>26</v>
      </c>
      <c r="C5" s="17" t="n">
        <f aca="false">B5/$B$10</f>
        <v>0.426229508196721</v>
      </c>
      <c r="D5" s="8" t="n">
        <f aca="false">$B$10/5</f>
        <v>12.2</v>
      </c>
      <c r="E5" s="8" t="n">
        <f aca="false">(B5-D5)^2/D5</f>
        <v>15.6098360655738</v>
      </c>
    </row>
    <row r="6" customFormat="false" ht="15" hidden="false" customHeight="true" outlineLevel="0" collapsed="false">
      <c r="A6" s="10" t="s">
        <v>83</v>
      </c>
      <c r="B6" s="8" t="n">
        <f aca="false">COUNTIF(All_post_65!H:H,A6)</f>
        <v>17</v>
      </c>
      <c r="C6" s="17" t="n">
        <f aca="false">B6/$B$10</f>
        <v>0.278688524590164</v>
      </c>
      <c r="D6" s="8" t="n">
        <f aca="false">$B$10/5</f>
        <v>12.2</v>
      </c>
      <c r="E6" s="8" t="n">
        <f aca="false">(B6-D6)^2/D6</f>
        <v>1.88852459016394</v>
      </c>
    </row>
    <row r="7" customFormat="false" ht="15" hidden="false" customHeight="true" outlineLevel="0" collapsed="false">
      <c r="A7" s="10" t="s">
        <v>73</v>
      </c>
      <c r="B7" s="8" t="n">
        <f aca="false">COUNTIF(All_post_65!H:H,A7)</f>
        <v>8</v>
      </c>
      <c r="C7" s="17" t="n">
        <f aca="false">B7/$B$10</f>
        <v>0.131147540983607</v>
      </c>
      <c r="D7" s="8" t="n">
        <f aca="false">$B$10/5</f>
        <v>12.2</v>
      </c>
      <c r="E7" s="8" t="n">
        <f aca="false">(B7-D7)^2/D7</f>
        <v>1.44590163934426</v>
      </c>
    </row>
    <row r="8" customFormat="false" ht="15" hidden="false" customHeight="true" outlineLevel="0" collapsed="false">
      <c r="A8" s="10" t="s">
        <v>102</v>
      </c>
      <c r="B8" s="8" t="n">
        <f aca="false">COUNTIF(All_post_65!H:H,A8)</f>
        <v>7</v>
      </c>
      <c r="C8" s="17" t="n">
        <f aca="false">B8/$B$10</f>
        <v>0.114754098360656</v>
      </c>
      <c r="D8" s="8" t="n">
        <f aca="false">$B$10/5</f>
        <v>12.2</v>
      </c>
      <c r="E8" s="8" t="n">
        <f aca="false">(B8-D8)^2/D8</f>
        <v>2.21639344262295</v>
      </c>
    </row>
    <row r="9" customFormat="false" ht="15" hidden="false" customHeight="true" outlineLevel="0" collapsed="false">
      <c r="A9" s="10" t="s">
        <v>63</v>
      </c>
      <c r="B9" s="8" t="n">
        <f aca="false">COUNTIF(All_post_65!H:H,A9)</f>
        <v>3</v>
      </c>
      <c r="C9" s="17" t="n">
        <f aca="false">B9/$B$10</f>
        <v>0.0491803278688525</v>
      </c>
      <c r="D9" s="8" t="n">
        <f aca="false">$B$10/5</f>
        <v>12.2</v>
      </c>
      <c r="E9" s="8" t="n">
        <f aca="false">(B9-D9)^2/D9</f>
        <v>6.93770491803279</v>
      </c>
    </row>
    <row r="10" customFormat="false" ht="15" hidden="false" customHeight="true" outlineLevel="0" collapsed="false">
      <c r="A10" s="18" t="s">
        <v>231</v>
      </c>
      <c r="B10" s="19" t="n">
        <f aca="false">SUM(B5:B9)</f>
        <v>61</v>
      </c>
      <c r="C10" s="20" t="n">
        <f aca="false">B10/B10</f>
        <v>1</v>
      </c>
      <c r="D10" s="19" t="n">
        <f aca="false">SUM(D5:D9)</f>
        <v>61</v>
      </c>
      <c r="E10" s="19" t="n">
        <f aca="false">SUM(E5:E9)</f>
        <v>28.0983606557377</v>
      </c>
    </row>
    <row r="12" customFormat="false" ht="15.75" hidden="false" customHeight="true" outlineLevel="0" collapsed="false">
      <c r="A12" s="2" t="s">
        <v>232</v>
      </c>
    </row>
    <row r="13" customFormat="false" ht="15" hidden="false" customHeight="true" outlineLevel="0" collapsed="false">
      <c r="A13" s="11" t="s">
        <v>233</v>
      </c>
      <c r="B13" s="12" t="n">
        <f aca="false">E10</f>
        <v>28.0983606557377</v>
      </c>
    </row>
    <row r="14" customFormat="false" ht="15" hidden="false" customHeight="true" outlineLevel="0" collapsed="false">
      <c r="A14" s="11" t="s">
        <v>234</v>
      </c>
      <c r="B14" s="12" t="n">
        <v>4</v>
      </c>
    </row>
    <row r="15" customFormat="false" ht="15" hidden="false" customHeight="true" outlineLevel="0" collapsed="false">
      <c r="A15" s="11" t="s">
        <v>235</v>
      </c>
      <c r="B15" s="13" t="n">
        <f aca="false">_xlfn.CHISQ.DIST.RT(B13,B14)</f>
        <v>1.19132801461303E-005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24"/>
    <col collapsed="false" customWidth="true" hidden="false" outlineLevel="0" max="4" min="3" style="1" width="12"/>
  </cols>
  <sheetData>
    <row r="1" customFormat="false" ht="15.75" hidden="false" customHeight="true" outlineLevel="0" collapsed="false">
      <c r="A1" s="2" t="s">
        <v>236</v>
      </c>
    </row>
    <row r="3" customFormat="false" ht="15.75" hidden="false" customHeight="true" outlineLevel="0" collapsed="false">
      <c r="A3" s="2" t="s">
        <v>237</v>
      </c>
    </row>
    <row r="4" customFormat="false" ht="15" hidden="false" customHeight="true" outlineLevel="0" collapsed="false">
      <c r="A4" s="19" t="s">
        <v>238</v>
      </c>
      <c r="B4" s="19" t="s">
        <v>239</v>
      </c>
      <c r="C4" s="19" t="s">
        <v>240</v>
      </c>
      <c r="D4" s="19" t="s">
        <v>241</v>
      </c>
    </row>
    <row r="5" customFormat="false" ht="15" hidden="false" customHeight="true" outlineLevel="0" collapsed="false">
      <c r="A5" s="8" t="n">
        <v>1</v>
      </c>
      <c r="B5" s="10" t="s">
        <v>58</v>
      </c>
      <c r="C5" s="8" t="n">
        <f aca="false">COUNTIF(All_post_65!G:G,A5)</f>
        <v>11</v>
      </c>
      <c r="D5" s="17" t="n">
        <f aca="false">C5/$C$10</f>
        <v>0.171875</v>
      </c>
    </row>
    <row r="6" customFormat="false" ht="15" hidden="false" customHeight="true" outlineLevel="0" collapsed="false">
      <c r="A6" s="8" t="n">
        <v>2</v>
      </c>
      <c r="B6" s="10" t="s">
        <v>50</v>
      </c>
      <c r="C6" s="8" t="n">
        <f aca="false">COUNTIF(All_post_65!G:G,A6)</f>
        <v>21</v>
      </c>
      <c r="D6" s="17" t="n">
        <f aca="false">C6/$C$10</f>
        <v>0.328125</v>
      </c>
    </row>
    <row r="7" customFormat="false" ht="15" hidden="false" customHeight="true" outlineLevel="0" collapsed="false">
      <c r="A7" s="8" t="n">
        <v>3</v>
      </c>
      <c r="B7" s="10" t="s">
        <v>62</v>
      </c>
      <c r="C7" s="8" t="n">
        <f aca="false">COUNTIF(All_post_65!G:G,A7)</f>
        <v>10</v>
      </c>
      <c r="D7" s="17" t="n">
        <f aca="false">C7/$C$10</f>
        <v>0.15625</v>
      </c>
    </row>
    <row r="8" customFormat="false" ht="15" hidden="false" customHeight="true" outlineLevel="0" collapsed="false">
      <c r="A8" s="8" t="n">
        <v>4</v>
      </c>
      <c r="B8" s="10" t="s">
        <v>77</v>
      </c>
      <c r="C8" s="8" t="n">
        <f aca="false">COUNTIF(All_post_65!G:G,A8)</f>
        <v>20</v>
      </c>
      <c r="D8" s="17" t="n">
        <f aca="false">C8/$C$10</f>
        <v>0.3125</v>
      </c>
    </row>
    <row r="9" customFormat="false" ht="15" hidden="false" customHeight="true" outlineLevel="0" collapsed="false">
      <c r="A9" s="8" t="n">
        <v>5</v>
      </c>
      <c r="B9" s="10" t="s">
        <v>126</v>
      </c>
      <c r="C9" s="8" t="n">
        <f aca="false">COUNTIF(All_post_65!G:G,A9)</f>
        <v>2</v>
      </c>
      <c r="D9" s="17" t="n">
        <f aca="false">C9/$C$10</f>
        <v>0.03125</v>
      </c>
    </row>
    <row r="10" customFormat="false" ht="15" hidden="false" customHeight="true" outlineLevel="0" collapsed="false">
      <c r="A10" s="18" t="s">
        <v>242</v>
      </c>
      <c r="C10" s="18" t="n">
        <f aca="false">SUM(C5:C9)</f>
        <v>64</v>
      </c>
      <c r="D10" s="21" t="n">
        <f aca="false">D5+D6+D7+D8+D9</f>
        <v>1</v>
      </c>
    </row>
    <row r="11" customFormat="false" ht="15" hidden="false" customHeight="true" outlineLevel="0" collapsed="false">
      <c r="A11" s="22" t="s">
        <v>243</v>
      </c>
      <c r="B11" s="23" t="n">
        <f aca="false">AVERAGE(All_post_65!G2:G66)</f>
        <v>2.703125</v>
      </c>
    </row>
    <row r="12" customFormat="false" ht="15" hidden="false" customHeight="true" outlineLevel="0" collapsed="false">
      <c r="A12" s="22" t="s">
        <v>244</v>
      </c>
      <c r="B12" s="23" t="n">
        <f aca="false">MEDIAN(All_post_65!G2:G66)</f>
        <v>2.5</v>
      </c>
    </row>
    <row r="13" customFormat="false" ht="15" hidden="false" customHeight="true" outlineLevel="0" collapsed="false">
      <c r="A13" s="22" t="s">
        <v>245</v>
      </c>
      <c r="B13" s="23" t="n">
        <f aca="false">_xlfn.STDEV.S(All_post_65!G2:G66)</f>
        <v>1.17756390316269</v>
      </c>
    </row>
    <row r="14" customFormat="false" ht="15" hidden="false" customHeight="true" outlineLevel="0" collapsed="false">
      <c r="A14" s="22" t="s">
        <v>246</v>
      </c>
      <c r="B14" s="8" t="n">
        <f aca="false">COUNT(All_post_65!G2:G66)</f>
        <v>64</v>
      </c>
    </row>
    <row r="15" customFormat="false" ht="15" hidden="false" customHeight="true" outlineLevel="0" collapsed="false">
      <c r="A15" s="22" t="s">
        <v>247</v>
      </c>
      <c r="B15" s="8" t="n">
        <f aca="false">COUNTIF(All_post_65!G2:G66,4)+COUNTIF(All_post_65!G2:G66,5)</f>
        <v>22</v>
      </c>
    </row>
    <row r="16" customFormat="false" ht="15" hidden="false" customHeight="true" outlineLevel="0" collapsed="false">
      <c r="A16" s="22" t="s">
        <v>248</v>
      </c>
      <c r="B16" s="17" t="n">
        <f aca="false">B15/B14</f>
        <v>0.34375</v>
      </c>
    </row>
    <row r="19" customFormat="false" ht="15.75" hidden="false" customHeight="true" outlineLevel="0" collapsed="false">
      <c r="A19" s="2" t="s">
        <v>249</v>
      </c>
    </row>
    <row r="20" customFormat="false" ht="15" hidden="false" customHeight="true" outlineLevel="0" collapsed="false">
      <c r="A20" s="19" t="s">
        <v>238</v>
      </c>
      <c r="B20" s="19" t="s">
        <v>239</v>
      </c>
      <c r="C20" s="19" t="s">
        <v>240</v>
      </c>
      <c r="D20" s="19" t="s">
        <v>241</v>
      </c>
    </row>
    <row r="21" customFormat="false" ht="15" hidden="false" customHeight="true" outlineLevel="0" collapsed="false">
      <c r="A21" s="8" t="n">
        <v>1</v>
      </c>
      <c r="B21" s="10" t="s">
        <v>123</v>
      </c>
      <c r="C21" s="8" t="n">
        <f aca="false">COUNTIF(All_post_65!J:J,A21)</f>
        <v>2</v>
      </c>
      <c r="D21" s="17" t="n">
        <f aca="false">C21/$C$26</f>
        <v>0.0317460317460317</v>
      </c>
    </row>
    <row r="22" customFormat="false" ht="15" hidden="false" customHeight="true" outlineLevel="0" collapsed="false">
      <c r="A22" s="8" t="n">
        <v>2</v>
      </c>
      <c r="B22" s="10" t="s">
        <v>250</v>
      </c>
      <c r="C22" s="8" t="n">
        <f aca="false">COUNTIF(All_post_65!J:J,A22)</f>
        <v>3</v>
      </c>
      <c r="D22" s="17" t="n">
        <f aca="false">C22/$C$26</f>
        <v>0.0476190476190476</v>
      </c>
    </row>
    <row r="23" customFormat="false" ht="15" hidden="false" customHeight="true" outlineLevel="0" collapsed="false">
      <c r="A23" s="8" t="n">
        <v>3</v>
      </c>
      <c r="B23" s="10" t="s">
        <v>52</v>
      </c>
      <c r="C23" s="8" t="n">
        <f aca="false">COUNTIF(All_post_65!J:J,A23)</f>
        <v>19</v>
      </c>
      <c r="D23" s="17" t="n">
        <f aca="false">C23/$C$26</f>
        <v>0.301587301587302</v>
      </c>
    </row>
    <row r="24" customFormat="false" ht="15" hidden="false" customHeight="true" outlineLevel="0" collapsed="false">
      <c r="A24" s="8" t="n">
        <v>4</v>
      </c>
      <c r="B24" s="10" t="s">
        <v>64</v>
      </c>
      <c r="C24" s="8" t="n">
        <f aca="false">COUNTIF(All_post_65!J:J,A24)</f>
        <v>25</v>
      </c>
      <c r="D24" s="17" t="n">
        <f aca="false">C24/$C$26</f>
        <v>0.396825396825397</v>
      </c>
    </row>
    <row r="25" customFormat="false" ht="15" hidden="false" customHeight="true" outlineLevel="0" collapsed="false">
      <c r="A25" s="8" t="n">
        <v>5</v>
      </c>
      <c r="B25" s="10" t="s">
        <v>70</v>
      </c>
      <c r="C25" s="8" t="n">
        <f aca="false">COUNTIF(All_post_65!J:J,A25)</f>
        <v>14</v>
      </c>
      <c r="D25" s="17" t="n">
        <f aca="false">C25/$C$26</f>
        <v>0.222222222222222</v>
      </c>
    </row>
    <row r="26" customFormat="false" ht="15" hidden="false" customHeight="true" outlineLevel="0" collapsed="false">
      <c r="A26" s="18" t="s">
        <v>242</v>
      </c>
      <c r="C26" s="18" t="n">
        <f aca="false">SUM(C21:C25)</f>
        <v>63</v>
      </c>
      <c r="D26" s="21" t="n">
        <f aca="false">D21+D22+D23+D24+D25</f>
        <v>1</v>
      </c>
    </row>
    <row r="27" customFormat="false" ht="15" hidden="false" customHeight="true" outlineLevel="0" collapsed="false">
      <c r="A27" s="22" t="s">
        <v>243</v>
      </c>
      <c r="B27" s="23" t="n">
        <f aca="false">AVERAGE(All_post_65!J2:J66)</f>
        <v>3.73015873015873</v>
      </c>
    </row>
    <row r="28" customFormat="false" ht="15" hidden="false" customHeight="true" outlineLevel="0" collapsed="false">
      <c r="A28" s="22" t="s">
        <v>244</v>
      </c>
      <c r="B28" s="23" t="n">
        <f aca="false">MEDIAN(All_post_65!J2:J66)</f>
        <v>4</v>
      </c>
    </row>
    <row r="29" customFormat="false" ht="15" hidden="false" customHeight="true" outlineLevel="0" collapsed="false">
      <c r="A29" s="22" t="s">
        <v>245</v>
      </c>
      <c r="B29" s="23" t="n">
        <f aca="false">_xlfn.STDEV.S(All_post_65!J2:J66)</f>
        <v>0.970639117787351</v>
      </c>
    </row>
    <row r="30" customFormat="false" ht="15" hidden="false" customHeight="true" outlineLevel="0" collapsed="false">
      <c r="A30" s="22" t="s">
        <v>246</v>
      </c>
      <c r="B30" s="8" t="n">
        <f aca="false">COUNT(All_post_65!J2:J66)</f>
        <v>63</v>
      </c>
    </row>
    <row r="31" customFormat="false" ht="15" hidden="false" customHeight="true" outlineLevel="0" collapsed="false">
      <c r="A31" s="22" t="s">
        <v>247</v>
      </c>
      <c r="B31" s="8" t="n">
        <f aca="false">COUNTIF(All_post_65!J2:J66,4)+COUNTIF(All_post_65!J2:J66,5)</f>
        <v>39</v>
      </c>
    </row>
    <row r="32" customFormat="false" ht="15" hidden="false" customHeight="true" outlineLevel="0" collapsed="false">
      <c r="A32" s="22" t="s">
        <v>248</v>
      </c>
      <c r="B32" s="17" t="n">
        <f aca="false">B31/B30</f>
        <v>0.619047619047619</v>
      </c>
    </row>
    <row r="35" customFormat="false" ht="15.75" hidden="false" customHeight="true" outlineLevel="0" collapsed="false">
      <c r="A35" s="2" t="s">
        <v>251</v>
      </c>
    </row>
    <row r="36" customFormat="false" ht="15" hidden="false" customHeight="true" outlineLevel="0" collapsed="false">
      <c r="A36" s="19" t="s">
        <v>238</v>
      </c>
      <c r="B36" s="19" t="s">
        <v>239</v>
      </c>
      <c r="C36" s="19" t="s">
        <v>240</v>
      </c>
      <c r="D36" s="19" t="s">
        <v>241</v>
      </c>
    </row>
    <row r="37" customFormat="false" ht="15" hidden="false" customHeight="true" outlineLevel="0" collapsed="false">
      <c r="A37" s="8" t="n">
        <v>1</v>
      </c>
      <c r="B37" s="10" t="s">
        <v>86</v>
      </c>
      <c r="C37" s="8" t="n">
        <f aca="false">COUNTIF(All_post_65!L:L,A37)</f>
        <v>3</v>
      </c>
      <c r="D37" s="17" t="n">
        <f aca="false">C37/$C$42</f>
        <v>0.046875</v>
      </c>
    </row>
    <row r="38" customFormat="false" ht="15" hidden="false" customHeight="true" outlineLevel="0" collapsed="false">
      <c r="A38" s="8" t="n">
        <v>2</v>
      </c>
      <c r="B38" s="10" t="s">
        <v>103</v>
      </c>
      <c r="C38" s="8" t="n">
        <f aca="false">COUNTIF(All_post_65!L:L,A38)</f>
        <v>1</v>
      </c>
      <c r="D38" s="17" t="n">
        <f aca="false">C38/$C$42</f>
        <v>0.015625</v>
      </c>
    </row>
    <row r="39" customFormat="false" ht="15" hidden="false" customHeight="true" outlineLevel="0" collapsed="false">
      <c r="A39" s="8" t="n">
        <v>3</v>
      </c>
      <c r="B39" s="10" t="s">
        <v>136</v>
      </c>
      <c r="C39" s="8" t="n">
        <f aca="false">COUNTIF(All_post_65!L:L,A39)</f>
        <v>5</v>
      </c>
      <c r="D39" s="17" t="n">
        <f aca="false">C39/$C$42</f>
        <v>0.078125</v>
      </c>
    </row>
    <row r="40" customFormat="false" ht="15" hidden="false" customHeight="true" outlineLevel="0" collapsed="false">
      <c r="A40" s="8" t="n">
        <v>4</v>
      </c>
      <c r="B40" s="10" t="s">
        <v>53</v>
      </c>
      <c r="C40" s="8" t="n">
        <f aca="false">COUNTIF(All_post_65!L:L,A40)</f>
        <v>23</v>
      </c>
      <c r="D40" s="17" t="n">
        <f aca="false">C40/$C$42</f>
        <v>0.359375</v>
      </c>
    </row>
    <row r="41" customFormat="false" ht="15" hidden="false" customHeight="true" outlineLevel="0" collapsed="false">
      <c r="A41" s="8" t="n">
        <v>5</v>
      </c>
      <c r="B41" s="10" t="s">
        <v>48</v>
      </c>
      <c r="C41" s="8" t="n">
        <f aca="false">COUNTIF(All_post_65!L:L,A41)</f>
        <v>32</v>
      </c>
      <c r="D41" s="17" t="n">
        <f aca="false">C41/$C$42</f>
        <v>0.5</v>
      </c>
    </row>
    <row r="42" customFormat="false" ht="15" hidden="false" customHeight="true" outlineLevel="0" collapsed="false">
      <c r="A42" s="18" t="s">
        <v>242</v>
      </c>
      <c r="C42" s="18" t="n">
        <f aca="false">SUM(C37:C41)</f>
        <v>64</v>
      </c>
      <c r="D42" s="21" t="n">
        <f aca="false">D37+D38+D39+D40+D41</f>
        <v>1</v>
      </c>
    </row>
    <row r="43" customFormat="false" ht="15" hidden="false" customHeight="true" outlineLevel="0" collapsed="false">
      <c r="A43" s="22" t="s">
        <v>243</v>
      </c>
      <c r="B43" s="23" t="n">
        <f aca="false">AVERAGE(All_post_65!L2:L66)</f>
        <v>4.25</v>
      </c>
    </row>
    <row r="44" customFormat="false" ht="15" hidden="false" customHeight="true" outlineLevel="0" collapsed="false">
      <c r="A44" s="22" t="s">
        <v>244</v>
      </c>
      <c r="B44" s="23" t="n">
        <f aca="false">MEDIAN(All_post_65!L2:L66)</f>
        <v>4.5</v>
      </c>
    </row>
    <row r="45" customFormat="false" ht="15" hidden="false" customHeight="true" outlineLevel="0" collapsed="false">
      <c r="A45" s="22" t="s">
        <v>245</v>
      </c>
      <c r="B45" s="23" t="n">
        <f aca="false">_xlfn.STDEV.S(All_post_65!L2:L66)</f>
        <v>1.00790526135794</v>
      </c>
    </row>
    <row r="46" customFormat="false" ht="15" hidden="false" customHeight="true" outlineLevel="0" collapsed="false">
      <c r="A46" s="22" t="s">
        <v>246</v>
      </c>
      <c r="B46" s="8" t="n">
        <f aca="false">COUNT(All_post_65!L2:L66)</f>
        <v>64</v>
      </c>
    </row>
    <row r="47" customFormat="false" ht="15" hidden="false" customHeight="true" outlineLevel="0" collapsed="false">
      <c r="A47" s="22" t="s">
        <v>247</v>
      </c>
      <c r="B47" s="8" t="n">
        <f aca="false">COUNTIF(All_post_65!L2:L66,4)+COUNTIF(All_post_65!L2:L66,5)</f>
        <v>55</v>
      </c>
    </row>
    <row r="48" customFormat="false" ht="15" hidden="false" customHeight="true" outlineLevel="0" collapsed="false">
      <c r="A48" s="22" t="s">
        <v>248</v>
      </c>
      <c r="B48" s="17" t="n">
        <f aca="false">B47/B46</f>
        <v>0.859375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4"/>
    <col collapsed="false" customWidth="true" hidden="false" outlineLevel="0" max="2" min="2" style="1" width="30"/>
    <col collapsed="false" customWidth="true" hidden="false" outlineLevel="0" max="4" min="3" style="1" width="12"/>
  </cols>
  <sheetData>
    <row r="1" customFormat="false" ht="15.75" hidden="false" customHeight="true" outlineLevel="0" collapsed="false">
      <c r="A1" s="2" t="s">
        <v>252</v>
      </c>
    </row>
    <row r="2" customFormat="false" ht="15" hidden="false" customHeight="true" outlineLevel="0" collapsed="false">
      <c r="A2" s="3" t="s">
        <v>253</v>
      </c>
    </row>
    <row r="4" customFormat="false" ht="15" hidden="false" customHeight="true" outlineLevel="0" collapsed="false">
      <c r="A4" s="7" t="s">
        <v>254</v>
      </c>
      <c r="B4" s="7" t="s">
        <v>239</v>
      </c>
      <c r="C4" s="7" t="s">
        <v>240</v>
      </c>
      <c r="D4" s="7" t="s">
        <v>241</v>
      </c>
    </row>
    <row r="5" customFormat="false" ht="15" hidden="false" customHeight="true" outlineLevel="0" collapsed="false">
      <c r="A5" s="10" t="n">
        <v>1</v>
      </c>
      <c r="B5" s="10" t="s">
        <v>255</v>
      </c>
      <c r="C5" s="10" t="n">
        <f aca="false">COUNTIF(All_pre_90!G:G,A5)</f>
        <v>0</v>
      </c>
      <c r="D5" s="24" t="n">
        <f aca="false">C5/$C$9</f>
        <v>0</v>
      </c>
    </row>
    <row r="6" customFormat="false" ht="15" hidden="false" customHeight="true" outlineLevel="0" collapsed="false">
      <c r="A6" s="10" t="n">
        <v>2</v>
      </c>
      <c r="B6" s="10" t="s">
        <v>256</v>
      </c>
      <c r="C6" s="10" t="n">
        <f aca="false">COUNTIF(All_pre_90!G:G,A6)</f>
        <v>33</v>
      </c>
      <c r="D6" s="24" t="n">
        <f aca="false">C6/$C$9</f>
        <v>0.366666666666667</v>
      </c>
    </row>
    <row r="7" customFormat="false" ht="15" hidden="false" customHeight="true" outlineLevel="0" collapsed="false">
      <c r="A7" s="10" t="n">
        <v>3</v>
      </c>
      <c r="B7" s="10" t="s">
        <v>257</v>
      </c>
      <c r="C7" s="10" t="n">
        <f aca="false">COUNTIF(All_pre_90!G:G,A7)</f>
        <v>38</v>
      </c>
      <c r="D7" s="24" t="n">
        <f aca="false">C7/$C$9</f>
        <v>0.422222222222222</v>
      </c>
    </row>
    <row r="8" customFormat="false" ht="15" hidden="false" customHeight="true" outlineLevel="0" collapsed="false">
      <c r="A8" s="10" t="n">
        <v>4</v>
      </c>
      <c r="B8" s="10" t="s">
        <v>258</v>
      </c>
      <c r="C8" s="10" t="n">
        <f aca="false">COUNTIF(All_pre_90!G:G,A8)</f>
        <v>19</v>
      </c>
      <c r="D8" s="24" t="n">
        <f aca="false">C8/$C$9</f>
        <v>0.211111111111111</v>
      </c>
    </row>
    <row r="9" customFormat="false" ht="15" hidden="false" customHeight="true" outlineLevel="0" collapsed="false">
      <c r="A9" s="18" t="s">
        <v>242</v>
      </c>
      <c r="B9" s="18"/>
      <c r="C9" s="18" t="n">
        <f aca="false">SUM(C5:C8)</f>
        <v>90</v>
      </c>
      <c r="D9" s="21" t="n">
        <f aca="false">SUM(D5:D8)</f>
        <v>1</v>
      </c>
    </row>
    <row r="11" customFormat="false" ht="15" hidden="false" customHeight="true" outlineLevel="0" collapsed="false">
      <c r="A11" s="4" t="s">
        <v>259</v>
      </c>
      <c r="C11" s="1" t="n">
        <f aca="false">C5+C6</f>
        <v>33</v>
      </c>
      <c r="D11" s="25" t="n">
        <f aca="false">C11/C9</f>
        <v>0.366666666666667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2026-05-23T08:50:07Z</dcterms:created>
  <dc:creator>openpyxl</dc:creator>
  <dc:description/>
  <dc:language>en-US</dc:language>
  <cp:lastModifiedBy/>
  <dcterms:modified xsi:type="dcterms:W3CDTF">2026-05-23T08:51:52Z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