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PhD Research\Manuscripts\Measuring Off-grid Access\"/>
    </mc:Choice>
  </mc:AlternateContent>
  <xr:revisionPtr revIDLastSave="0" documentId="8_{E2DBBE37-CA69-45F4-9A24-B1AB4065D449}" xr6:coauthVersionLast="47" xr6:coauthVersionMax="47" xr10:uidLastSave="{00000000-0000-0000-0000-000000000000}"/>
  <bookViews>
    <workbookView xWindow="38280" yWindow="1230" windowWidth="29040" windowHeight="17520" tabRatio="722" xr2:uid="{00000000-000D-0000-FFFF-FFFF00000000}"/>
  </bookViews>
  <sheets>
    <sheet name="Hourly demand weights" sheetId="1" r:id="rId1"/>
    <sheet name="Tier 1" sheetId="2" r:id="rId2"/>
    <sheet name="Tier 2" sheetId="3" r:id="rId3"/>
    <sheet name="Tier 3" sheetId="4" r:id="rId4"/>
    <sheet name="Tier 4" sheetId="5" r:id="rId5"/>
    <sheet name="Tier 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6" l="1"/>
  <c r="M98" i="6"/>
  <c r="M93" i="6"/>
  <c r="C94" i="6"/>
  <c r="I94" i="6" s="1"/>
  <c r="D94" i="6"/>
  <c r="J94" i="6" s="1"/>
  <c r="E94" i="6"/>
  <c r="K94" i="6" s="1"/>
  <c r="F94" i="6"/>
  <c r="L94" i="6" s="1"/>
  <c r="G94" i="6"/>
  <c r="M94" i="6" s="1"/>
  <c r="C95" i="6"/>
  <c r="D95" i="6"/>
  <c r="J95" i="6" s="1"/>
  <c r="E95" i="6"/>
  <c r="K95" i="6" s="1"/>
  <c r="F95" i="6"/>
  <c r="L95" i="6" s="1"/>
  <c r="G95" i="6"/>
  <c r="M95" i="6" s="1"/>
  <c r="C96" i="6"/>
  <c r="I96" i="6" s="1"/>
  <c r="D96" i="6"/>
  <c r="J96" i="6" s="1"/>
  <c r="E96" i="6"/>
  <c r="K96" i="6" s="1"/>
  <c r="F96" i="6"/>
  <c r="L96" i="6" s="1"/>
  <c r="G96" i="6"/>
  <c r="M96" i="6" s="1"/>
  <c r="C97" i="6"/>
  <c r="I97" i="6" s="1"/>
  <c r="D97" i="6"/>
  <c r="J97" i="6" s="1"/>
  <c r="E97" i="6"/>
  <c r="K97" i="6" s="1"/>
  <c r="F97" i="6"/>
  <c r="L97" i="6" s="1"/>
  <c r="G97" i="6"/>
  <c r="M97" i="6" s="1"/>
  <c r="C98" i="6"/>
  <c r="I98" i="6" s="1"/>
  <c r="D98" i="6"/>
  <c r="J98" i="6" s="1"/>
  <c r="E98" i="6"/>
  <c r="K98" i="6" s="1"/>
  <c r="F98" i="6"/>
  <c r="L98" i="6" s="1"/>
  <c r="G98" i="6"/>
  <c r="G93" i="6"/>
  <c r="F93" i="6"/>
  <c r="L93" i="6" s="1"/>
  <c r="E93" i="6"/>
  <c r="K93" i="6" s="1"/>
  <c r="D93" i="6"/>
  <c r="J93" i="6" s="1"/>
  <c r="C93" i="6"/>
  <c r="I93" i="6" s="1"/>
  <c r="M83" i="6"/>
  <c r="L87" i="6"/>
  <c r="J88" i="6"/>
  <c r="L88" i="6"/>
  <c r="M88" i="6"/>
  <c r="C84" i="6"/>
  <c r="I84" i="6" s="1"/>
  <c r="D84" i="6"/>
  <c r="J84" i="6" s="1"/>
  <c r="E84" i="6"/>
  <c r="K84" i="6" s="1"/>
  <c r="F84" i="6"/>
  <c r="L84" i="6" s="1"/>
  <c r="G84" i="6"/>
  <c r="M84" i="6" s="1"/>
  <c r="C85" i="6"/>
  <c r="I85" i="6" s="1"/>
  <c r="D85" i="6"/>
  <c r="J85" i="6" s="1"/>
  <c r="E85" i="6"/>
  <c r="K85" i="6" s="1"/>
  <c r="F85" i="6"/>
  <c r="L85" i="6" s="1"/>
  <c r="G85" i="6"/>
  <c r="M85" i="6" s="1"/>
  <c r="C86" i="6"/>
  <c r="I86" i="6" s="1"/>
  <c r="D86" i="6"/>
  <c r="J86" i="6" s="1"/>
  <c r="E86" i="6"/>
  <c r="K86" i="6" s="1"/>
  <c r="F86" i="6"/>
  <c r="L86" i="6" s="1"/>
  <c r="G86" i="6"/>
  <c r="M86" i="6" s="1"/>
  <c r="C87" i="6"/>
  <c r="I87" i="6" s="1"/>
  <c r="D87" i="6"/>
  <c r="J87" i="6" s="1"/>
  <c r="E87" i="6"/>
  <c r="K87" i="6" s="1"/>
  <c r="F87" i="6"/>
  <c r="G87" i="6"/>
  <c r="M87" i="6" s="1"/>
  <c r="C88" i="6"/>
  <c r="I88" i="6" s="1"/>
  <c r="D88" i="6"/>
  <c r="E88" i="6"/>
  <c r="K88" i="6" s="1"/>
  <c r="F88" i="6"/>
  <c r="G88" i="6"/>
  <c r="G83" i="6"/>
  <c r="F83" i="6"/>
  <c r="L83" i="6" s="1"/>
  <c r="E83" i="6"/>
  <c r="K83" i="6" s="1"/>
  <c r="D83" i="6"/>
  <c r="J83" i="6" s="1"/>
  <c r="C83" i="6"/>
  <c r="I83" i="6" s="1"/>
  <c r="I74" i="6"/>
  <c r="J74" i="6"/>
  <c r="K74" i="6"/>
  <c r="L74" i="6"/>
  <c r="M74" i="6"/>
  <c r="I75" i="6"/>
  <c r="J77" i="6"/>
  <c r="K77" i="6"/>
  <c r="C74" i="6"/>
  <c r="D74" i="6"/>
  <c r="E74" i="6"/>
  <c r="F74" i="6"/>
  <c r="G74" i="6"/>
  <c r="C75" i="6"/>
  <c r="D75" i="6"/>
  <c r="J75" i="6" s="1"/>
  <c r="E75" i="6"/>
  <c r="K75" i="6" s="1"/>
  <c r="F75" i="6"/>
  <c r="L75" i="6" s="1"/>
  <c r="G75" i="6"/>
  <c r="M75" i="6" s="1"/>
  <c r="C76" i="6"/>
  <c r="I76" i="6" s="1"/>
  <c r="D76" i="6"/>
  <c r="J76" i="6" s="1"/>
  <c r="E76" i="6"/>
  <c r="K76" i="6" s="1"/>
  <c r="F76" i="6"/>
  <c r="L76" i="6" s="1"/>
  <c r="G76" i="6"/>
  <c r="M76" i="6" s="1"/>
  <c r="C77" i="6"/>
  <c r="I77" i="6" s="1"/>
  <c r="D77" i="6"/>
  <c r="E77" i="6"/>
  <c r="F77" i="6"/>
  <c r="L77" i="6" s="1"/>
  <c r="G77" i="6"/>
  <c r="M77" i="6" s="1"/>
  <c r="C78" i="6"/>
  <c r="I78" i="6" s="1"/>
  <c r="D78" i="6"/>
  <c r="J78" i="6" s="1"/>
  <c r="E78" i="6"/>
  <c r="K78" i="6" s="1"/>
  <c r="F78" i="6"/>
  <c r="L78" i="6" s="1"/>
  <c r="G78" i="6"/>
  <c r="M78" i="6" s="1"/>
  <c r="G73" i="6"/>
  <c r="M73" i="6" s="1"/>
  <c r="F73" i="6"/>
  <c r="L73" i="6" s="1"/>
  <c r="E73" i="6"/>
  <c r="K73" i="6" s="1"/>
  <c r="D73" i="6"/>
  <c r="J73" i="6" s="1"/>
  <c r="C73" i="6"/>
  <c r="I73" i="6" s="1"/>
  <c r="C64" i="6"/>
  <c r="I64" i="6" s="1"/>
  <c r="D64" i="6"/>
  <c r="J64" i="6" s="1"/>
  <c r="E64" i="6"/>
  <c r="K64" i="6" s="1"/>
  <c r="F64" i="6"/>
  <c r="L64" i="6" s="1"/>
  <c r="G64" i="6"/>
  <c r="M64" i="6" s="1"/>
  <c r="C65" i="6"/>
  <c r="I65" i="6" s="1"/>
  <c r="D65" i="6"/>
  <c r="J65" i="6" s="1"/>
  <c r="E65" i="6"/>
  <c r="K65" i="6" s="1"/>
  <c r="F65" i="6"/>
  <c r="L65" i="6" s="1"/>
  <c r="G65" i="6"/>
  <c r="M65" i="6" s="1"/>
  <c r="C66" i="6"/>
  <c r="I66" i="6" s="1"/>
  <c r="D66" i="6"/>
  <c r="J66" i="6" s="1"/>
  <c r="E66" i="6"/>
  <c r="K66" i="6" s="1"/>
  <c r="F66" i="6"/>
  <c r="L66" i="6" s="1"/>
  <c r="G66" i="6"/>
  <c r="M66" i="6" s="1"/>
  <c r="C67" i="6"/>
  <c r="D67" i="6"/>
  <c r="J67" i="6" s="1"/>
  <c r="E67" i="6"/>
  <c r="K67" i="6" s="1"/>
  <c r="F67" i="6"/>
  <c r="L67" i="6" s="1"/>
  <c r="G67" i="6"/>
  <c r="M67" i="6" s="1"/>
  <c r="C68" i="6"/>
  <c r="I68" i="6" s="1"/>
  <c r="D68" i="6"/>
  <c r="J68" i="6" s="1"/>
  <c r="E68" i="6"/>
  <c r="K68" i="6" s="1"/>
  <c r="F68" i="6"/>
  <c r="L68" i="6" s="1"/>
  <c r="G68" i="6"/>
  <c r="M68" i="6" s="1"/>
  <c r="G63" i="6"/>
  <c r="M63" i="6" s="1"/>
  <c r="F63" i="6"/>
  <c r="L63" i="6" s="1"/>
  <c r="E63" i="6"/>
  <c r="K63" i="6" s="1"/>
  <c r="D63" i="6"/>
  <c r="C63" i="6"/>
  <c r="I63" i="6" s="1"/>
  <c r="J63" i="6"/>
  <c r="I67" i="6"/>
  <c r="C54" i="6"/>
  <c r="I54" i="6" s="1"/>
  <c r="D54" i="6"/>
  <c r="J54" i="6" s="1"/>
  <c r="E54" i="6"/>
  <c r="K54" i="6" s="1"/>
  <c r="F54" i="6"/>
  <c r="L54" i="6" s="1"/>
  <c r="G54" i="6"/>
  <c r="M54" i="6" s="1"/>
  <c r="C55" i="6"/>
  <c r="D55" i="6"/>
  <c r="J55" i="6" s="1"/>
  <c r="E55" i="6"/>
  <c r="K55" i="6" s="1"/>
  <c r="F55" i="6"/>
  <c r="L55" i="6" s="1"/>
  <c r="G55" i="6"/>
  <c r="M55" i="6" s="1"/>
  <c r="C56" i="6"/>
  <c r="I56" i="6" s="1"/>
  <c r="D56" i="6"/>
  <c r="J56" i="6" s="1"/>
  <c r="E56" i="6"/>
  <c r="K56" i="6" s="1"/>
  <c r="F56" i="6"/>
  <c r="L56" i="6" s="1"/>
  <c r="G56" i="6"/>
  <c r="M56" i="6" s="1"/>
  <c r="C57" i="6"/>
  <c r="I57" i="6" s="1"/>
  <c r="D57" i="6"/>
  <c r="J57" i="6" s="1"/>
  <c r="E57" i="6"/>
  <c r="K57" i="6" s="1"/>
  <c r="F57" i="6"/>
  <c r="L57" i="6" s="1"/>
  <c r="G57" i="6"/>
  <c r="M57" i="6" s="1"/>
  <c r="C58" i="6"/>
  <c r="I58" i="6" s="1"/>
  <c r="D58" i="6"/>
  <c r="J58" i="6" s="1"/>
  <c r="E58" i="6"/>
  <c r="K58" i="6" s="1"/>
  <c r="F58" i="6"/>
  <c r="L58" i="6" s="1"/>
  <c r="G58" i="6"/>
  <c r="M58" i="6" s="1"/>
  <c r="G53" i="6"/>
  <c r="F53" i="6"/>
  <c r="L53" i="6" s="1"/>
  <c r="E53" i="6"/>
  <c r="D53" i="6"/>
  <c r="C53" i="6"/>
  <c r="J53" i="6"/>
  <c r="K53" i="6"/>
  <c r="M53" i="6"/>
  <c r="I55" i="6"/>
  <c r="I53" i="6"/>
  <c r="M43" i="6"/>
  <c r="C44" i="6"/>
  <c r="I44" i="6" s="1"/>
  <c r="D44" i="6"/>
  <c r="J44" i="6" s="1"/>
  <c r="E44" i="6"/>
  <c r="K44" i="6" s="1"/>
  <c r="F44" i="6"/>
  <c r="L44" i="6" s="1"/>
  <c r="G44" i="6"/>
  <c r="M44" i="6" s="1"/>
  <c r="C45" i="6"/>
  <c r="I45" i="6" s="1"/>
  <c r="D45" i="6"/>
  <c r="J45" i="6" s="1"/>
  <c r="E45" i="6"/>
  <c r="K45" i="6" s="1"/>
  <c r="F45" i="6"/>
  <c r="L45" i="6" s="1"/>
  <c r="G45" i="6"/>
  <c r="M45" i="6" s="1"/>
  <c r="C46" i="6"/>
  <c r="I46" i="6" s="1"/>
  <c r="D46" i="6"/>
  <c r="J46" i="6" s="1"/>
  <c r="E46" i="6"/>
  <c r="K46" i="6" s="1"/>
  <c r="F46" i="6"/>
  <c r="L46" i="6" s="1"/>
  <c r="G46" i="6"/>
  <c r="M46" i="6" s="1"/>
  <c r="C47" i="6"/>
  <c r="I47" i="6" s="1"/>
  <c r="D47" i="6"/>
  <c r="J47" i="6" s="1"/>
  <c r="E47" i="6"/>
  <c r="K47" i="6" s="1"/>
  <c r="F47" i="6"/>
  <c r="L47" i="6" s="1"/>
  <c r="G47" i="6"/>
  <c r="M47" i="6" s="1"/>
  <c r="C48" i="6"/>
  <c r="I48" i="6" s="1"/>
  <c r="D48" i="6"/>
  <c r="J48" i="6" s="1"/>
  <c r="E48" i="6"/>
  <c r="K48" i="6" s="1"/>
  <c r="F48" i="6"/>
  <c r="L48" i="6" s="1"/>
  <c r="G48" i="6"/>
  <c r="M48" i="6" s="1"/>
  <c r="G43" i="6"/>
  <c r="F43" i="6"/>
  <c r="L43" i="6" s="1"/>
  <c r="E43" i="6"/>
  <c r="K43" i="6" s="1"/>
  <c r="D43" i="6"/>
  <c r="J43" i="6" s="1"/>
  <c r="C43" i="6"/>
  <c r="I43" i="6" s="1"/>
  <c r="M34" i="6"/>
  <c r="I38" i="6"/>
  <c r="K38" i="6"/>
  <c r="L38" i="6"/>
  <c r="M38" i="6"/>
  <c r="M33" i="6"/>
  <c r="C34" i="6"/>
  <c r="I34" i="6" s="1"/>
  <c r="D34" i="6"/>
  <c r="J34" i="6" s="1"/>
  <c r="E34" i="6"/>
  <c r="K34" i="6" s="1"/>
  <c r="F34" i="6"/>
  <c r="L34" i="6" s="1"/>
  <c r="G34" i="6"/>
  <c r="C35" i="6"/>
  <c r="I35" i="6" s="1"/>
  <c r="D35" i="6"/>
  <c r="J35" i="6" s="1"/>
  <c r="E35" i="6"/>
  <c r="K35" i="6" s="1"/>
  <c r="F35" i="6"/>
  <c r="L35" i="6" s="1"/>
  <c r="G35" i="6"/>
  <c r="M35" i="6" s="1"/>
  <c r="C36" i="6"/>
  <c r="I36" i="6" s="1"/>
  <c r="D36" i="6"/>
  <c r="J36" i="6" s="1"/>
  <c r="E36" i="6"/>
  <c r="K36" i="6" s="1"/>
  <c r="F36" i="6"/>
  <c r="L36" i="6" s="1"/>
  <c r="G36" i="6"/>
  <c r="M36" i="6" s="1"/>
  <c r="C37" i="6"/>
  <c r="I37" i="6" s="1"/>
  <c r="D37" i="6"/>
  <c r="J37" i="6" s="1"/>
  <c r="E37" i="6"/>
  <c r="K37" i="6" s="1"/>
  <c r="F37" i="6"/>
  <c r="L37" i="6" s="1"/>
  <c r="G37" i="6"/>
  <c r="M37" i="6" s="1"/>
  <c r="C38" i="6"/>
  <c r="D38" i="6"/>
  <c r="J38" i="6" s="1"/>
  <c r="E38" i="6"/>
  <c r="F38" i="6"/>
  <c r="G38" i="6"/>
  <c r="G33" i="6"/>
  <c r="F33" i="6"/>
  <c r="L33" i="6" s="1"/>
  <c r="E33" i="6"/>
  <c r="K33" i="6" s="1"/>
  <c r="D33" i="6"/>
  <c r="J33" i="6" s="1"/>
  <c r="C33" i="6"/>
  <c r="I33" i="6" s="1"/>
  <c r="K24" i="6"/>
  <c r="L24" i="6"/>
  <c r="M24" i="6"/>
  <c r="M27" i="6"/>
  <c r="C24" i="6"/>
  <c r="I24" i="6" s="1"/>
  <c r="D24" i="6"/>
  <c r="J24" i="6" s="1"/>
  <c r="E24" i="6"/>
  <c r="F24" i="6"/>
  <c r="G24" i="6"/>
  <c r="C25" i="6"/>
  <c r="I25" i="6" s="1"/>
  <c r="D25" i="6"/>
  <c r="J25" i="6" s="1"/>
  <c r="E25" i="6"/>
  <c r="K25" i="6" s="1"/>
  <c r="F25" i="6"/>
  <c r="L25" i="6" s="1"/>
  <c r="G25" i="6"/>
  <c r="M25" i="6" s="1"/>
  <c r="C26" i="6"/>
  <c r="I26" i="6" s="1"/>
  <c r="D26" i="6"/>
  <c r="J26" i="6" s="1"/>
  <c r="E26" i="6"/>
  <c r="K26" i="6" s="1"/>
  <c r="F26" i="6"/>
  <c r="L26" i="6" s="1"/>
  <c r="G26" i="6"/>
  <c r="M26" i="6" s="1"/>
  <c r="C27" i="6"/>
  <c r="I27" i="6" s="1"/>
  <c r="D27" i="6"/>
  <c r="J27" i="6" s="1"/>
  <c r="E27" i="6"/>
  <c r="K27" i="6" s="1"/>
  <c r="F27" i="6"/>
  <c r="L27" i="6" s="1"/>
  <c r="G27" i="6"/>
  <c r="C28" i="6"/>
  <c r="I28" i="6" s="1"/>
  <c r="D28" i="6"/>
  <c r="J28" i="6" s="1"/>
  <c r="E28" i="6"/>
  <c r="K28" i="6" s="1"/>
  <c r="F28" i="6"/>
  <c r="L28" i="6" s="1"/>
  <c r="G28" i="6"/>
  <c r="M28" i="6" s="1"/>
  <c r="G23" i="6"/>
  <c r="M23" i="6" s="1"/>
  <c r="F23" i="6"/>
  <c r="L23" i="6" s="1"/>
  <c r="E23" i="6"/>
  <c r="K23" i="6" s="1"/>
  <c r="D23" i="6"/>
  <c r="J23" i="6" s="1"/>
  <c r="C23" i="6"/>
  <c r="I23" i="6" s="1"/>
  <c r="C44" i="5"/>
  <c r="I44" i="5" s="1"/>
  <c r="D44" i="5"/>
  <c r="J44" i="5" s="1"/>
  <c r="E44" i="5"/>
  <c r="F44" i="5"/>
  <c r="G44" i="5"/>
  <c r="C45" i="5"/>
  <c r="D45" i="5"/>
  <c r="J45" i="5" s="1"/>
  <c r="E45" i="5"/>
  <c r="K45" i="5" s="1"/>
  <c r="F45" i="5"/>
  <c r="L45" i="5" s="1"/>
  <c r="G45" i="5"/>
  <c r="M45" i="5" s="1"/>
  <c r="C46" i="5"/>
  <c r="I46" i="5" s="1"/>
  <c r="D46" i="5"/>
  <c r="J46" i="5" s="1"/>
  <c r="E46" i="5"/>
  <c r="K46" i="5" s="1"/>
  <c r="F46" i="5"/>
  <c r="L46" i="5" s="1"/>
  <c r="G46" i="5"/>
  <c r="M46" i="5" s="1"/>
  <c r="C47" i="5"/>
  <c r="I47" i="5" s="1"/>
  <c r="D47" i="5"/>
  <c r="J47" i="5" s="1"/>
  <c r="E47" i="5"/>
  <c r="K47" i="5" s="1"/>
  <c r="F47" i="5"/>
  <c r="L47" i="5" s="1"/>
  <c r="G47" i="5"/>
  <c r="M47" i="5" s="1"/>
  <c r="C48" i="5"/>
  <c r="I48" i="5" s="1"/>
  <c r="D48" i="5"/>
  <c r="J48" i="5" s="1"/>
  <c r="E48" i="5"/>
  <c r="F48" i="5"/>
  <c r="G48" i="5"/>
  <c r="G43" i="5"/>
  <c r="M43" i="5" s="1"/>
  <c r="F43" i="5"/>
  <c r="E43" i="5"/>
  <c r="D43" i="5"/>
  <c r="C43" i="5"/>
  <c r="I43" i="5" s="1"/>
  <c r="C34" i="5"/>
  <c r="I34" i="5" s="1"/>
  <c r="D34" i="5"/>
  <c r="J34" i="5" s="1"/>
  <c r="E34" i="5"/>
  <c r="K34" i="5" s="1"/>
  <c r="F34" i="5"/>
  <c r="G34" i="5"/>
  <c r="M34" i="5" s="1"/>
  <c r="C35" i="5"/>
  <c r="I35" i="5" s="1"/>
  <c r="D35" i="5"/>
  <c r="J35" i="5" s="1"/>
  <c r="E35" i="5"/>
  <c r="K35" i="5" s="1"/>
  <c r="F35" i="5"/>
  <c r="L35" i="5" s="1"/>
  <c r="G35" i="5"/>
  <c r="M35" i="5" s="1"/>
  <c r="C36" i="5"/>
  <c r="I36" i="5" s="1"/>
  <c r="D36" i="5"/>
  <c r="J36" i="5" s="1"/>
  <c r="E36" i="5"/>
  <c r="K36" i="5" s="1"/>
  <c r="F36" i="5"/>
  <c r="L36" i="5" s="1"/>
  <c r="G36" i="5"/>
  <c r="M36" i="5" s="1"/>
  <c r="C37" i="5"/>
  <c r="D37" i="5"/>
  <c r="J37" i="5" s="1"/>
  <c r="E37" i="5"/>
  <c r="K37" i="5" s="1"/>
  <c r="F37" i="5"/>
  <c r="G37" i="5"/>
  <c r="M37" i="5" s="1"/>
  <c r="C38" i="5"/>
  <c r="I38" i="5" s="1"/>
  <c r="D38" i="5"/>
  <c r="J38" i="5" s="1"/>
  <c r="E38" i="5"/>
  <c r="K38" i="5" s="1"/>
  <c r="F38" i="5"/>
  <c r="L38" i="5" s="1"/>
  <c r="G38" i="5"/>
  <c r="M38" i="5" s="1"/>
  <c r="G33" i="5"/>
  <c r="F33" i="5"/>
  <c r="E33" i="5"/>
  <c r="D33" i="5"/>
  <c r="C33" i="5"/>
  <c r="I33" i="5" s="1"/>
  <c r="C24" i="5"/>
  <c r="D24" i="5"/>
  <c r="E24" i="5"/>
  <c r="F24" i="5"/>
  <c r="G24" i="5"/>
  <c r="M24" i="5" s="1"/>
  <c r="C25" i="5"/>
  <c r="I25" i="5" s="1"/>
  <c r="D25" i="5"/>
  <c r="J25" i="5" s="1"/>
  <c r="E25" i="5"/>
  <c r="K25" i="5" s="1"/>
  <c r="F25" i="5"/>
  <c r="L25" i="5" s="1"/>
  <c r="G25" i="5"/>
  <c r="M25" i="5" s="1"/>
  <c r="C26" i="5"/>
  <c r="I26" i="5" s="1"/>
  <c r="D26" i="5"/>
  <c r="J26" i="5" s="1"/>
  <c r="E26" i="5"/>
  <c r="K26" i="5" s="1"/>
  <c r="F26" i="5"/>
  <c r="L26" i="5" s="1"/>
  <c r="G26" i="5"/>
  <c r="M26" i="5" s="1"/>
  <c r="C27" i="5"/>
  <c r="I27" i="5" s="1"/>
  <c r="D27" i="5"/>
  <c r="J27" i="5" s="1"/>
  <c r="E27" i="5"/>
  <c r="K27" i="5" s="1"/>
  <c r="F27" i="5"/>
  <c r="L27" i="5" s="1"/>
  <c r="G27" i="5"/>
  <c r="M27" i="5" s="1"/>
  <c r="C28" i="5"/>
  <c r="I28" i="5" s="1"/>
  <c r="D28" i="5"/>
  <c r="J28" i="5" s="1"/>
  <c r="E28" i="5"/>
  <c r="F28" i="5"/>
  <c r="G28" i="5"/>
  <c r="M28" i="5" s="1"/>
  <c r="G23" i="5"/>
  <c r="F23" i="5"/>
  <c r="E23" i="5"/>
  <c r="D23" i="5"/>
  <c r="C23" i="5"/>
  <c r="I23" i="5" s="1"/>
  <c r="J23" i="5"/>
  <c r="K23" i="5"/>
  <c r="L23" i="5"/>
  <c r="M23" i="5"/>
  <c r="J64" i="5"/>
  <c r="K64" i="5"/>
  <c r="L64" i="5"/>
  <c r="M64" i="5"/>
  <c r="I65" i="5"/>
  <c r="M65" i="5"/>
  <c r="I66" i="5"/>
  <c r="J66" i="5"/>
  <c r="K66" i="5"/>
  <c r="L66" i="5"/>
  <c r="M66" i="5"/>
  <c r="I67" i="5"/>
  <c r="J67" i="5"/>
  <c r="J68" i="5"/>
  <c r="K68" i="5"/>
  <c r="L68" i="5"/>
  <c r="M68" i="5"/>
  <c r="I63" i="5"/>
  <c r="I74" i="5"/>
  <c r="J74" i="5"/>
  <c r="K74" i="5"/>
  <c r="L74" i="5"/>
  <c r="M74" i="5"/>
  <c r="I75" i="5"/>
  <c r="J75" i="5"/>
  <c r="K75" i="5"/>
  <c r="L77" i="5"/>
  <c r="M77" i="5"/>
  <c r="I78" i="5"/>
  <c r="J78" i="5"/>
  <c r="K78" i="5"/>
  <c r="L78" i="5"/>
  <c r="M78" i="5"/>
  <c r="J73" i="5"/>
  <c r="K73" i="5"/>
  <c r="L73" i="5"/>
  <c r="L85" i="5"/>
  <c r="M85" i="5"/>
  <c r="I86" i="5"/>
  <c r="J86" i="5"/>
  <c r="K86" i="5"/>
  <c r="L86" i="5"/>
  <c r="M86" i="5"/>
  <c r="I87" i="5"/>
  <c r="J87" i="5"/>
  <c r="K87" i="5"/>
  <c r="J83" i="5"/>
  <c r="I83" i="5"/>
  <c r="I94" i="5"/>
  <c r="J94" i="5"/>
  <c r="K94" i="5"/>
  <c r="L94" i="5"/>
  <c r="M94" i="5"/>
  <c r="I95" i="5"/>
  <c r="J95" i="5"/>
  <c r="K95" i="5"/>
  <c r="L97" i="5"/>
  <c r="M97" i="5"/>
  <c r="I98" i="5"/>
  <c r="J98" i="5"/>
  <c r="K98" i="5"/>
  <c r="L98" i="5"/>
  <c r="M98" i="5"/>
  <c r="J93" i="5"/>
  <c r="K93" i="5"/>
  <c r="L93" i="5"/>
  <c r="C94" i="5"/>
  <c r="D94" i="5"/>
  <c r="E94" i="5"/>
  <c r="F94" i="5"/>
  <c r="G94" i="5"/>
  <c r="C95" i="5"/>
  <c r="D95" i="5"/>
  <c r="E95" i="5"/>
  <c r="F95" i="5"/>
  <c r="L95" i="5" s="1"/>
  <c r="G95" i="5"/>
  <c r="M95" i="5" s="1"/>
  <c r="C96" i="5"/>
  <c r="I96" i="5" s="1"/>
  <c r="D96" i="5"/>
  <c r="J96" i="5" s="1"/>
  <c r="E96" i="5"/>
  <c r="K96" i="5" s="1"/>
  <c r="F96" i="5"/>
  <c r="L96" i="5" s="1"/>
  <c r="G96" i="5"/>
  <c r="M96" i="5" s="1"/>
  <c r="C97" i="5"/>
  <c r="I97" i="5" s="1"/>
  <c r="D97" i="5"/>
  <c r="J97" i="5" s="1"/>
  <c r="E97" i="5"/>
  <c r="K97" i="5" s="1"/>
  <c r="F97" i="5"/>
  <c r="G97" i="5"/>
  <c r="C98" i="5"/>
  <c r="D98" i="5"/>
  <c r="E98" i="5"/>
  <c r="F98" i="5"/>
  <c r="G98" i="5"/>
  <c r="G93" i="5"/>
  <c r="M93" i="5" s="1"/>
  <c r="F93" i="5"/>
  <c r="E93" i="5"/>
  <c r="D93" i="5"/>
  <c r="C93" i="5"/>
  <c r="I93" i="5" s="1"/>
  <c r="C84" i="5"/>
  <c r="I84" i="5" s="1"/>
  <c r="D84" i="5"/>
  <c r="J84" i="5" s="1"/>
  <c r="E84" i="5"/>
  <c r="K84" i="5" s="1"/>
  <c r="F84" i="5"/>
  <c r="L84" i="5" s="1"/>
  <c r="G84" i="5"/>
  <c r="M84" i="5" s="1"/>
  <c r="C85" i="5"/>
  <c r="I85" i="5" s="1"/>
  <c r="D85" i="5"/>
  <c r="J85" i="5" s="1"/>
  <c r="E85" i="5"/>
  <c r="K85" i="5" s="1"/>
  <c r="F85" i="5"/>
  <c r="G85" i="5"/>
  <c r="C86" i="5"/>
  <c r="D86" i="5"/>
  <c r="E86" i="5"/>
  <c r="F86" i="5"/>
  <c r="G86" i="5"/>
  <c r="C87" i="5"/>
  <c r="D87" i="5"/>
  <c r="E87" i="5"/>
  <c r="F87" i="5"/>
  <c r="L87" i="5" s="1"/>
  <c r="G87" i="5"/>
  <c r="M87" i="5" s="1"/>
  <c r="C88" i="5"/>
  <c r="I88" i="5" s="1"/>
  <c r="D88" i="5"/>
  <c r="J88" i="5" s="1"/>
  <c r="E88" i="5"/>
  <c r="K88" i="5" s="1"/>
  <c r="F88" i="5"/>
  <c r="L88" i="5" s="1"/>
  <c r="G88" i="5"/>
  <c r="M88" i="5" s="1"/>
  <c r="G83" i="5"/>
  <c r="M83" i="5" s="1"/>
  <c r="F83" i="5"/>
  <c r="L83" i="5" s="1"/>
  <c r="E83" i="5"/>
  <c r="K83" i="5" s="1"/>
  <c r="D83" i="5"/>
  <c r="C83" i="5"/>
  <c r="C74" i="5"/>
  <c r="D74" i="5"/>
  <c r="E74" i="5"/>
  <c r="F74" i="5"/>
  <c r="G74" i="5"/>
  <c r="C75" i="5"/>
  <c r="D75" i="5"/>
  <c r="E75" i="5"/>
  <c r="F75" i="5"/>
  <c r="L75" i="5" s="1"/>
  <c r="G75" i="5"/>
  <c r="M75" i="5" s="1"/>
  <c r="C76" i="5"/>
  <c r="I76" i="5" s="1"/>
  <c r="D76" i="5"/>
  <c r="J76" i="5" s="1"/>
  <c r="E76" i="5"/>
  <c r="K76" i="5" s="1"/>
  <c r="F76" i="5"/>
  <c r="L76" i="5" s="1"/>
  <c r="G76" i="5"/>
  <c r="M76" i="5" s="1"/>
  <c r="C77" i="5"/>
  <c r="I77" i="5" s="1"/>
  <c r="D77" i="5"/>
  <c r="J77" i="5" s="1"/>
  <c r="E77" i="5"/>
  <c r="K77" i="5" s="1"/>
  <c r="F77" i="5"/>
  <c r="G77" i="5"/>
  <c r="C78" i="5"/>
  <c r="D78" i="5"/>
  <c r="E78" i="5"/>
  <c r="F78" i="5"/>
  <c r="G78" i="5"/>
  <c r="G73" i="5"/>
  <c r="M73" i="5" s="1"/>
  <c r="F73" i="5"/>
  <c r="E73" i="5"/>
  <c r="D73" i="5"/>
  <c r="C73" i="5"/>
  <c r="I73" i="5" s="1"/>
  <c r="I54" i="5"/>
  <c r="I55" i="5"/>
  <c r="J55" i="5"/>
  <c r="K55" i="5"/>
  <c r="I57" i="5"/>
  <c r="K57" i="5"/>
  <c r="L57" i="5"/>
  <c r="M57" i="5"/>
  <c r="J58" i="5"/>
  <c r="K58" i="5"/>
  <c r="L58" i="5"/>
  <c r="M58" i="5"/>
  <c r="K53" i="5"/>
  <c r="K44" i="5"/>
  <c r="L44" i="5"/>
  <c r="M44" i="5"/>
  <c r="I45" i="5"/>
  <c r="K48" i="5"/>
  <c r="L48" i="5"/>
  <c r="M48" i="5"/>
  <c r="J43" i="5"/>
  <c r="K43" i="5"/>
  <c r="L43" i="5"/>
  <c r="L34" i="5"/>
  <c r="I37" i="5"/>
  <c r="L37" i="5"/>
  <c r="J33" i="5"/>
  <c r="K33" i="5"/>
  <c r="L33" i="5"/>
  <c r="M33" i="5"/>
  <c r="I24" i="5"/>
  <c r="J24" i="5"/>
  <c r="K24" i="5"/>
  <c r="L24" i="5"/>
  <c r="K28" i="5"/>
  <c r="L28" i="5"/>
  <c r="I15" i="5"/>
  <c r="J15" i="5"/>
  <c r="K15" i="5"/>
  <c r="L15" i="5"/>
  <c r="M15" i="5"/>
  <c r="I16" i="5"/>
  <c r="I17" i="5"/>
  <c r="J17" i="5"/>
  <c r="K17" i="5"/>
  <c r="L17" i="5"/>
  <c r="J13" i="5"/>
  <c r="K13" i="5"/>
  <c r="L13" i="5"/>
  <c r="M13" i="5"/>
  <c r="I13" i="5"/>
  <c r="M10" i="5" s="1"/>
  <c r="C64" i="5"/>
  <c r="I64" i="5" s="1"/>
  <c r="D64" i="5"/>
  <c r="E64" i="5"/>
  <c r="F64" i="5"/>
  <c r="G64" i="5"/>
  <c r="C65" i="5"/>
  <c r="D65" i="5"/>
  <c r="J65" i="5" s="1"/>
  <c r="E65" i="5"/>
  <c r="K65" i="5" s="1"/>
  <c r="F65" i="5"/>
  <c r="L65" i="5" s="1"/>
  <c r="G65" i="5"/>
  <c r="C66" i="5"/>
  <c r="D66" i="5"/>
  <c r="E66" i="5"/>
  <c r="F66" i="5"/>
  <c r="G66" i="5"/>
  <c r="C67" i="5"/>
  <c r="D67" i="5"/>
  <c r="E67" i="5"/>
  <c r="K67" i="5" s="1"/>
  <c r="F67" i="5"/>
  <c r="L67" i="5" s="1"/>
  <c r="G67" i="5"/>
  <c r="M67" i="5" s="1"/>
  <c r="C68" i="5"/>
  <c r="I68" i="5" s="1"/>
  <c r="D68" i="5"/>
  <c r="E68" i="5"/>
  <c r="F68" i="5"/>
  <c r="G68" i="5"/>
  <c r="G63" i="5"/>
  <c r="M63" i="5" s="1"/>
  <c r="F63" i="5"/>
  <c r="L63" i="5" s="1"/>
  <c r="E63" i="5"/>
  <c r="K63" i="5" s="1"/>
  <c r="D63" i="5"/>
  <c r="J63" i="5" s="1"/>
  <c r="C63" i="5"/>
  <c r="C54" i="5"/>
  <c r="C55" i="5"/>
  <c r="C56" i="5"/>
  <c r="I56" i="5" s="1"/>
  <c r="C57" i="5"/>
  <c r="C58" i="5"/>
  <c r="I58" i="5" s="1"/>
  <c r="C53" i="5"/>
  <c r="I53" i="5" s="1"/>
  <c r="D54" i="5"/>
  <c r="J54" i="5" s="1"/>
  <c r="E54" i="5"/>
  <c r="K54" i="5" s="1"/>
  <c r="F54" i="5"/>
  <c r="L54" i="5" s="1"/>
  <c r="G54" i="5"/>
  <c r="M54" i="5" s="1"/>
  <c r="D55" i="5"/>
  <c r="E55" i="5"/>
  <c r="F55" i="5"/>
  <c r="L55" i="5" s="1"/>
  <c r="G55" i="5"/>
  <c r="M55" i="5" s="1"/>
  <c r="D56" i="5"/>
  <c r="J56" i="5" s="1"/>
  <c r="E56" i="5"/>
  <c r="K56" i="5" s="1"/>
  <c r="F56" i="5"/>
  <c r="L56" i="5" s="1"/>
  <c r="G56" i="5"/>
  <c r="M56" i="5" s="1"/>
  <c r="D57" i="5"/>
  <c r="J57" i="5" s="1"/>
  <c r="E57" i="5"/>
  <c r="F57" i="5"/>
  <c r="G57" i="5"/>
  <c r="D58" i="5"/>
  <c r="E58" i="5"/>
  <c r="F58" i="5"/>
  <c r="G58" i="5"/>
  <c r="G53" i="5"/>
  <c r="M53" i="5" s="1"/>
  <c r="F53" i="5"/>
  <c r="L53" i="5" s="1"/>
  <c r="E53" i="5"/>
  <c r="D53" i="5"/>
  <c r="J53" i="5" s="1"/>
  <c r="C94" i="4"/>
  <c r="D94" i="4"/>
  <c r="E94" i="4"/>
  <c r="F94" i="4"/>
  <c r="G94" i="4"/>
  <c r="C95" i="4"/>
  <c r="D95" i="4"/>
  <c r="E95" i="4"/>
  <c r="F95" i="4"/>
  <c r="G95" i="4"/>
  <c r="C96" i="4"/>
  <c r="D96" i="4"/>
  <c r="E96" i="4"/>
  <c r="F96" i="4"/>
  <c r="G96" i="4"/>
  <c r="C97" i="4"/>
  <c r="D97" i="4"/>
  <c r="E97" i="4"/>
  <c r="F97" i="4"/>
  <c r="G97" i="4"/>
  <c r="C98" i="4"/>
  <c r="D98" i="4"/>
  <c r="E98" i="4"/>
  <c r="F98" i="4"/>
  <c r="G98" i="4"/>
  <c r="C93" i="4"/>
  <c r="G93" i="4"/>
  <c r="F93" i="4"/>
  <c r="E93" i="4"/>
  <c r="D93" i="4"/>
  <c r="F84" i="4"/>
  <c r="G84" i="4"/>
  <c r="F85" i="4"/>
  <c r="G85" i="4"/>
  <c r="F86" i="4"/>
  <c r="G86" i="4"/>
  <c r="F87" i="4"/>
  <c r="G87" i="4"/>
  <c r="F88" i="4"/>
  <c r="G88" i="4"/>
  <c r="G83" i="4"/>
  <c r="F83" i="4"/>
  <c r="D84" i="4"/>
  <c r="E84" i="4"/>
  <c r="D85" i="4"/>
  <c r="E85" i="4"/>
  <c r="D86" i="4"/>
  <c r="E86" i="4"/>
  <c r="D87" i="4"/>
  <c r="E87" i="4"/>
  <c r="D88" i="4"/>
  <c r="E88" i="4"/>
  <c r="E83" i="4"/>
  <c r="D83" i="4"/>
  <c r="C84" i="4"/>
  <c r="C85" i="4"/>
  <c r="C86" i="4"/>
  <c r="C87" i="4"/>
  <c r="C88" i="4"/>
  <c r="C83" i="4"/>
  <c r="E78" i="4"/>
  <c r="F78" i="4"/>
  <c r="G78" i="4"/>
  <c r="D78" i="4"/>
  <c r="C78" i="4"/>
  <c r="D74" i="4"/>
  <c r="E74" i="4"/>
  <c r="F74" i="4"/>
  <c r="G74" i="4"/>
  <c r="D75" i="4"/>
  <c r="E75" i="4"/>
  <c r="F75" i="4"/>
  <c r="G75" i="4"/>
  <c r="D76" i="4"/>
  <c r="E76" i="4"/>
  <c r="F76" i="4"/>
  <c r="G76" i="4"/>
  <c r="D77" i="4"/>
  <c r="E77" i="4"/>
  <c r="F77" i="4"/>
  <c r="G77" i="4"/>
  <c r="C77" i="4"/>
  <c r="C76" i="4"/>
  <c r="C75" i="4"/>
  <c r="C74" i="4"/>
  <c r="C73" i="4"/>
  <c r="D73" i="4"/>
  <c r="E73" i="4"/>
  <c r="F73" i="4"/>
  <c r="G73" i="4"/>
  <c r="D64" i="4"/>
  <c r="E64" i="4"/>
  <c r="F64" i="4"/>
  <c r="G64" i="4"/>
  <c r="D65" i="4"/>
  <c r="E65" i="4"/>
  <c r="K65" i="4" s="1"/>
  <c r="F65" i="4"/>
  <c r="G65" i="4"/>
  <c r="D66" i="4"/>
  <c r="E66" i="4"/>
  <c r="F66" i="4"/>
  <c r="L66" i="4" s="1"/>
  <c r="G66" i="4"/>
  <c r="D67" i="4"/>
  <c r="E67" i="4"/>
  <c r="F67" i="4"/>
  <c r="G67" i="4"/>
  <c r="D68" i="4"/>
  <c r="E68" i="4"/>
  <c r="F68" i="4"/>
  <c r="G68" i="4"/>
  <c r="C68" i="4"/>
  <c r="C67" i="4"/>
  <c r="C66" i="4"/>
  <c r="C65" i="4"/>
  <c r="C64" i="4"/>
  <c r="C63" i="4"/>
  <c r="D63" i="4"/>
  <c r="E63" i="4"/>
  <c r="F63" i="4"/>
  <c r="G63" i="4"/>
  <c r="D44" i="4"/>
  <c r="E44" i="4"/>
  <c r="F44" i="4"/>
  <c r="L44" i="4" s="1"/>
  <c r="G44" i="4"/>
  <c r="D45" i="4"/>
  <c r="J45" i="4" s="1"/>
  <c r="E45" i="4"/>
  <c r="K45" i="4" s="1"/>
  <c r="F45" i="4"/>
  <c r="L45" i="4" s="1"/>
  <c r="G45" i="4"/>
  <c r="D46" i="4"/>
  <c r="E46" i="4"/>
  <c r="K46" i="4" s="1"/>
  <c r="F46" i="4"/>
  <c r="L46" i="4" s="1"/>
  <c r="G46" i="4"/>
  <c r="M46" i="4" s="1"/>
  <c r="D47" i="4"/>
  <c r="J47" i="4" s="1"/>
  <c r="E47" i="4"/>
  <c r="K47" i="4" s="1"/>
  <c r="F47" i="4"/>
  <c r="L47" i="4" s="1"/>
  <c r="G47" i="4"/>
  <c r="M47" i="4" s="1"/>
  <c r="D48" i="4"/>
  <c r="J48" i="4" s="1"/>
  <c r="E48" i="4"/>
  <c r="K48" i="4" s="1"/>
  <c r="F48" i="4"/>
  <c r="L48" i="4" s="1"/>
  <c r="G48" i="4"/>
  <c r="M48" i="4" s="1"/>
  <c r="C48" i="4"/>
  <c r="I48" i="4" s="1"/>
  <c r="C47" i="4"/>
  <c r="C46" i="4"/>
  <c r="I46" i="4" s="1"/>
  <c r="C45" i="4"/>
  <c r="C44" i="4"/>
  <c r="I47" i="4"/>
  <c r="C43" i="4"/>
  <c r="D43" i="4"/>
  <c r="J43" i="4" s="1"/>
  <c r="E43" i="4"/>
  <c r="F43" i="4"/>
  <c r="L43" i="4" s="1"/>
  <c r="G43" i="4"/>
  <c r="M43" i="4" s="1"/>
  <c r="D54" i="4"/>
  <c r="E54" i="4"/>
  <c r="K54" i="4" s="1"/>
  <c r="F54" i="4"/>
  <c r="L54" i="4" s="1"/>
  <c r="G54" i="4"/>
  <c r="M54" i="4" s="1"/>
  <c r="D55" i="4"/>
  <c r="J55" i="4" s="1"/>
  <c r="E55" i="4"/>
  <c r="K55" i="4" s="1"/>
  <c r="F55" i="4"/>
  <c r="L55" i="4" s="1"/>
  <c r="G55" i="4"/>
  <c r="M55" i="4" s="1"/>
  <c r="D56" i="4"/>
  <c r="J56" i="4" s="1"/>
  <c r="E56" i="4"/>
  <c r="K56" i="4" s="1"/>
  <c r="F56" i="4"/>
  <c r="G56" i="4"/>
  <c r="D57" i="4"/>
  <c r="J57" i="4" s="1"/>
  <c r="E57" i="4"/>
  <c r="K57" i="4" s="1"/>
  <c r="F57" i="4"/>
  <c r="L57" i="4" s="1"/>
  <c r="G57" i="4"/>
  <c r="M57" i="4" s="1"/>
  <c r="D58" i="4"/>
  <c r="J58" i="4" s="1"/>
  <c r="E58" i="4"/>
  <c r="K58" i="4" s="1"/>
  <c r="F58" i="4"/>
  <c r="L58" i="4" s="1"/>
  <c r="G58" i="4"/>
  <c r="M58" i="4" s="1"/>
  <c r="C58" i="4"/>
  <c r="C57" i="4"/>
  <c r="C56" i="4"/>
  <c r="C55" i="4"/>
  <c r="I55" i="4" s="1"/>
  <c r="C54" i="4"/>
  <c r="I54" i="4" s="1"/>
  <c r="I56" i="4"/>
  <c r="C53" i="4"/>
  <c r="I53" i="4" s="1"/>
  <c r="I43" i="4"/>
  <c r="D34" i="4"/>
  <c r="J34" i="4" s="1"/>
  <c r="E34" i="4"/>
  <c r="K34" i="4" s="1"/>
  <c r="F34" i="4"/>
  <c r="L34" i="4" s="1"/>
  <c r="G34" i="4"/>
  <c r="M34" i="4" s="1"/>
  <c r="D35" i="4"/>
  <c r="J35" i="4" s="1"/>
  <c r="E35" i="4"/>
  <c r="F35" i="4"/>
  <c r="G35" i="4"/>
  <c r="M35" i="4" s="1"/>
  <c r="D36" i="4"/>
  <c r="J36" i="4" s="1"/>
  <c r="E36" i="4"/>
  <c r="F36" i="4"/>
  <c r="L36" i="4" s="1"/>
  <c r="G36" i="4"/>
  <c r="M36" i="4" s="1"/>
  <c r="D37" i="4"/>
  <c r="J37" i="4" s="1"/>
  <c r="E37" i="4"/>
  <c r="K37" i="4" s="1"/>
  <c r="F37" i="4"/>
  <c r="L37" i="4" s="1"/>
  <c r="G37" i="4"/>
  <c r="M37" i="4" s="1"/>
  <c r="D38" i="4"/>
  <c r="J38" i="4" s="1"/>
  <c r="E38" i="4"/>
  <c r="K38" i="4" s="1"/>
  <c r="F38" i="4"/>
  <c r="L38" i="4" s="1"/>
  <c r="G38" i="4"/>
  <c r="M38" i="4" s="1"/>
  <c r="C38" i="4"/>
  <c r="C37" i="4"/>
  <c r="C36" i="4"/>
  <c r="I36" i="4" s="1"/>
  <c r="C35" i="4"/>
  <c r="C34" i="4"/>
  <c r="I37" i="4"/>
  <c r="I38" i="4"/>
  <c r="C33" i="4"/>
  <c r="I33" i="4" s="1"/>
  <c r="D33" i="4"/>
  <c r="J33" i="4" s="1"/>
  <c r="E33" i="4"/>
  <c r="K33" i="4" s="1"/>
  <c r="F33" i="4"/>
  <c r="L33" i="4" s="1"/>
  <c r="G33" i="4"/>
  <c r="M33" i="4" s="1"/>
  <c r="D28" i="4"/>
  <c r="J28" i="4" s="1"/>
  <c r="E28" i="4"/>
  <c r="K28" i="4" s="1"/>
  <c r="F28" i="4"/>
  <c r="L28" i="4" s="1"/>
  <c r="G28" i="4"/>
  <c r="M28" i="4" s="1"/>
  <c r="C28" i="4"/>
  <c r="I28" i="4"/>
  <c r="D25" i="4"/>
  <c r="J25" i="4" s="1"/>
  <c r="E25" i="4"/>
  <c r="K25" i="4" s="1"/>
  <c r="F25" i="4"/>
  <c r="L25" i="4" s="1"/>
  <c r="G25" i="4"/>
  <c r="M25" i="4" s="1"/>
  <c r="D26" i="4"/>
  <c r="E26" i="4"/>
  <c r="F26" i="4"/>
  <c r="L26" i="4" s="1"/>
  <c r="G26" i="4"/>
  <c r="M26" i="4" s="1"/>
  <c r="D27" i="4"/>
  <c r="J27" i="4" s="1"/>
  <c r="E27" i="4"/>
  <c r="K27" i="4" s="1"/>
  <c r="F27" i="4"/>
  <c r="L27" i="4" s="1"/>
  <c r="G27" i="4"/>
  <c r="M27" i="4" s="1"/>
  <c r="C27" i="4"/>
  <c r="C26" i="4"/>
  <c r="I26" i="4" s="1"/>
  <c r="C25" i="4"/>
  <c r="I25" i="4" s="1"/>
  <c r="D24" i="4"/>
  <c r="J24" i="4" s="1"/>
  <c r="E24" i="4"/>
  <c r="K24" i="4" s="1"/>
  <c r="F24" i="4"/>
  <c r="L24" i="4" s="1"/>
  <c r="G24" i="4"/>
  <c r="M24" i="4" s="1"/>
  <c r="C24" i="4"/>
  <c r="I24" i="4" s="1"/>
  <c r="D23" i="4"/>
  <c r="J23" i="4" s="1"/>
  <c r="E23" i="4"/>
  <c r="K23" i="4" s="1"/>
  <c r="F23" i="4"/>
  <c r="G23" i="4"/>
  <c r="C23" i="4"/>
  <c r="L23" i="4"/>
  <c r="I27" i="4"/>
  <c r="J54" i="4"/>
  <c r="L56" i="4"/>
  <c r="M56" i="4"/>
  <c r="I57" i="4"/>
  <c r="I58" i="4"/>
  <c r="J53" i="4"/>
  <c r="K53" i="4"/>
  <c r="I44" i="4"/>
  <c r="J44" i="4"/>
  <c r="K44" i="4"/>
  <c r="M44" i="4"/>
  <c r="I45" i="4"/>
  <c r="M45" i="4"/>
  <c r="J46" i="4"/>
  <c r="K43" i="4"/>
  <c r="I34" i="4"/>
  <c r="I35" i="4"/>
  <c r="K35" i="4"/>
  <c r="L35" i="4"/>
  <c r="K36" i="4"/>
  <c r="J26" i="4"/>
  <c r="K26" i="4"/>
  <c r="I23" i="4"/>
  <c r="D53" i="4"/>
  <c r="E53" i="4"/>
  <c r="F53" i="4"/>
  <c r="L53" i="4" s="1"/>
  <c r="G53" i="4"/>
  <c r="M53" i="4" s="1"/>
  <c r="I94" i="3"/>
  <c r="J94" i="3"/>
  <c r="J95" i="3"/>
  <c r="K95" i="3"/>
  <c r="L95" i="3"/>
  <c r="M95" i="3"/>
  <c r="I97" i="3"/>
  <c r="I98" i="3"/>
  <c r="J98" i="3"/>
  <c r="D94" i="3"/>
  <c r="E94" i="3"/>
  <c r="K94" i="3" s="1"/>
  <c r="F94" i="3"/>
  <c r="L94" i="3" s="1"/>
  <c r="G94" i="3"/>
  <c r="M94" i="3" s="1"/>
  <c r="D95" i="3"/>
  <c r="E95" i="3"/>
  <c r="F95" i="3"/>
  <c r="G95" i="3"/>
  <c r="D96" i="3"/>
  <c r="J96" i="3" s="1"/>
  <c r="E96" i="3"/>
  <c r="K96" i="3" s="1"/>
  <c r="F96" i="3"/>
  <c r="L96" i="3" s="1"/>
  <c r="G96" i="3"/>
  <c r="M96" i="3" s="1"/>
  <c r="D97" i="3"/>
  <c r="J97" i="3" s="1"/>
  <c r="E97" i="3"/>
  <c r="K97" i="3" s="1"/>
  <c r="F97" i="3"/>
  <c r="L97" i="3" s="1"/>
  <c r="G97" i="3"/>
  <c r="M97" i="3" s="1"/>
  <c r="D98" i="3"/>
  <c r="E98" i="3"/>
  <c r="K98" i="3" s="1"/>
  <c r="F98" i="3"/>
  <c r="L98" i="3" s="1"/>
  <c r="G98" i="3"/>
  <c r="M98" i="3" s="1"/>
  <c r="C98" i="3"/>
  <c r="C97" i="3"/>
  <c r="C96" i="3"/>
  <c r="I96" i="3" s="1"/>
  <c r="C95" i="3"/>
  <c r="I95" i="3" s="1"/>
  <c r="C94" i="3"/>
  <c r="D93" i="3"/>
  <c r="J93" i="3" s="1"/>
  <c r="E93" i="3"/>
  <c r="K93" i="3" s="1"/>
  <c r="F93" i="3"/>
  <c r="L93" i="3" s="1"/>
  <c r="G93" i="3"/>
  <c r="M93" i="3" s="1"/>
  <c r="C93" i="3"/>
  <c r="I93" i="3" s="1"/>
  <c r="G85" i="3"/>
  <c r="G86" i="3"/>
  <c r="G87" i="3"/>
  <c r="G88" i="3"/>
  <c r="G84" i="3"/>
  <c r="G83" i="3"/>
  <c r="M83" i="3" s="1"/>
  <c r="F84" i="3"/>
  <c r="E84" i="3"/>
  <c r="D84" i="3"/>
  <c r="C84" i="3"/>
  <c r="I84" i="3" s="1"/>
  <c r="I83" i="3"/>
  <c r="J84" i="3"/>
  <c r="K84" i="3"/>
  <c r="L84" i="3"/>
  <c r="L88" i="3"/>
  <c r="D85" i="3"/>
  <c r="J85" i="3" s="1"/>
  <c r="E85" i="3"/>
  <c r="K85" i="3" s="1"/>
  <c r="F85" i="3"/>
  <c r="L85" i="3" s="1"/>
  <c r="D86" i="3"/>
  <c r="J86" i="3" s="1"/>
  <c r="E86" i="3"/>
  <c r="K86" i="3" s="1"/>
  <c r="F86" i="3"/>
  <c r="L86" i="3" s="1"/>
  <c r="D87" i="3"/>
  <c r="J87" i="3" s="1"/>
  <c r="E87" i="3"/>
  <c r="K87" i="3" s="1"/>
  <c r="F87" i="3"/>
  <c r="L87" i="3" s="1"/>
  <c r="D88" i="3"/>
  <c r="J88" i="3" s="1"/>
  <c r="E88" i="3"/>
  <c r="K88" i="3" s="1"/>
  <c r="F88" i="3"/>
  <c r="C88" i="3"/>
  <c r="I88" i="3" s="1"/>
  <c r="C87" i="3"/>
  <c r="I87" i="3" s="1"/>
  <c r="C86" i="3"/>
  <c r="I86" i="3" s="1"/>
  <c r="C85" i="3"/>
  <c r="I85" i="3" s="1"/>
  <c r="C83" i="3"/>
  <c r="D83" i="3"/>
  <c r="J83" i="3" s="1"/>
  <c r="E83" i="3"/>
  <c r="K83" i="3" s="1"/>
  <c r="F83" i="3"/>
  <c r="L83" i="3" s="1"/>
  <c r="D74" i="3"/>
  <c r="J74" i="3" s="1"/>
  <c r="E74" i="3"/>
  <c r="K74" i="3" s="1"/>
  <c r="F74" i="3"/>
  <c r="L74" i="3" s="1"/>
  <c r="G74" i="3"/>
  <c r="M74" i="3" s="1"/>
  <c r="D75" i="3"/>
  <c r="J75" i="3" s="1"/>
  <c r="E75" i="3"/>
  <c r="K75" i="3" s="1"/>
  <c r="F75" i="3"/>
  <c r="L75" i="3" s="1"/>
  <c r="G75" i="3"/>
  <c r="M75" i="3" s="1"/>
  <c r="D76" i="3"/>
  <c r="J76" i="3" s="1"/>
  <c r="E76" i="3"/>
  <c r="K76" i="3" s="1"/>
  <c r="F76" i="3"/>
  <c r="G76" i="3"/>
  <c r="M76" i="3" s="1"/>
  <c r="D77" i="3"/>
  <c r="J77" i="3" s="1"/>
  <c r="E77" i="3"/>
  <c r="K77" i="3" s="1"/>
  <c r="F77" i="3"/>
  <c r="L77" i="3" s="1"/>
  <c r="G77" i="3"/>
  <c r="M77" i="3" s="1"/>
  <c r="D78" i="3"/>
  <c r="J78" i="3" s="1"/>
  <c r="E78" i="3"/>
  <c r="K78" i="3" s="1"/>
  <c r="F78" i="3"/>
  <c r="L78" i="3" s="1"/>
  <c r="G78" i="3"/>
  <c r="M78" i="3" s="1"/>
  <c r="C78" i="3"/>
  <c r="I78" i="3" s="1"/>
  <c r="C77" i="3"/>
  <c r="I77" i="3" s="1"/>
  <c r="C76" i="3"/>
  <c r="I76" i="3" s="1"/>
  <c r="C75" i="3"/>
  <c r="I75" i="3" s="1"/>
  <c r="C74" i="3"/>
  <c r="I74" i="3" s="1"/>
  <c r="J73" i="3"/>
  <c r="L76" i="3"/>
  <c r="D73" i="3"/>
  <c r="E73" i="3"/>
  <c r="K73" i="3" s="1"/>
  <c r="F73" i="3"/>
  <c r="L73" i="3" s="1"/>
  <c r="G73" i="3"/>
  <c r="M73" i="3" s="1"/>
  <c r="C73" i="3"/>
  <c r="I73" i="3" s="1"/>
  <c r="D64" i="3"/>
  <c r="E64" i="3"/>
  <c r="F64" i="3"/>
  <c r="L64" i="3" s="1"/>
  <c r="G64" i="3"/>
  <c r="M64" i="3" s="1"/>
  <c r="D65" i="3"/>
  <c r="J65" i="3" s="1"/>
  <c r="E65" i="3"/>
  <c r="K65" i="3" s="1"/>
  <c r="F65" i="3"/>
  <c r="L65" i="3" s="1"/>
  <c r="G65" i="3"/>
  <c r="M65" i="3" s="1"/>
  <c r="D66" i="3"/>
  <c r="J66" i="3" s="1"/>
  <c r="E66" i="3"/>
  <c r="F66" i="3"/>
  <c r="G66" i="3"/>
  <c r="D67" i="3"/>
  <c r="J67" i="3" s="1"/>
  <c r="E67" i="3"/>
  <c r="K67" i="3" s="1"/>
  <c r="F67" i="3"/>
  <c r="L67" i="3" s="1"/>
  <c r="G67" i="3"/>
  <c r="M67" i="3" s="1"/>
  <c r="D68" i="3"/>
  <c r="J68" i="3" s="1"/>
  <c r="E68" i="3"/>
  <c r="K68" i="3" s="1"/>
  <c r="F68" i="3"/>
  <c r="L68" i="3" s="1"/>
  <c r="G68" i="3"/>
  <c r="M68" i="3" s="1"/>
  <c r="C68" i="3"/>
  <c r="C67" i="3"/>
  <c r="C66" i="3"/>
  <c r="C65" i="3"/>
  <c r="C64" i="3"/>
  <c r="I64" i="3"/>
  <c r="J64" i="3"/>
  <c r="K64" i="3"/>
  <c r="K66" i="3"/>
  <c r="L66" i="3"/>
  <c r="M66" i="3"/>
  <c r="M63" i="3"/>
  <c r="I63" i="3"/>
  <c r="D63" i="3"/>
  <c r="J63" i="3" s="1"/>
  <c r="E63" i="3"/>
  <c r="K63" i="3" s="1"/>
  <c r="F63" i="3"/>
  <c r="L63" i="3" s="1"/>
  <c r="G63" i="3"/>
  <c r="C63" i="3"/>
  <c r="D35" i="3"/>
  <c r="E35" i="3"/>
  <c r="K35" i="3" s="1"/>
  <c r="F35" i="3"/>
  <c r="L35" i="3" s="1"/>
  <c r="G35" i="3"/>
  <c r="M35" i="3" s="1"/>
  <c r="D36" i="3"/>
  <c r="J36" i="3" s="1"/>
  <c r="E36" i="3"/>
  <c r="K36" i="3" s="1"/>
  <c r="F36" i="3"/>
  <c r="L36" i="3" s="1"/>
  <c r="G36" i="3"/>
  <c r="D37" i="3"/>
  <c r="J37" i="3" s="1"/>
  <c r="E37" i="3"/>
  <c r="K37" i="3" s="1"/>
  <c r="F37" i="3"/>
  <c r="G37" i="3"/>
  <c r="D38" i="3"/>
  <c r="J38" i="3" s="1"/>
  <c r="E38" i="3"/>
  <c r="K38" i="3" s="1"/>
  <c r="F38" i="3"/>
  <c r="L38" i="3" s="1"/>
  <c r="G38" i="3"/>
  <c r="M38" i="3" s="1"/>
  <c r="D34" i="3"/>
  <c r="E34" i="3"/>
  <c r="F34" i="3"/>
  <c r="G34" i="3"/>
  <c r="J34" i="3"/>
  <c r="K34" i="3"/>
  <c r="L34" i="3"/>
  <c r="M34" i="3"/>
  <c r="I35" i="3"/>
  <c r="J35" i="3"/>
  <c r="M36" i="3"/>
  <c r="L37" i="3"/>
  <c r="M37" i="3"/>
  <c r="I38" i="3"/>
  <c r="M33" i="3"/>
  <c r="I33" i="3"/>
  <c r="C38" i="3"/>
  <c r="C37" i="3"/>
  <c r="I37" i="3" s="1"/>
  <c r="C36" i="3"/>
  <c r="I36" i="3" s="1"/>
  <c r="C35" i="3"/>
  <c r="C34" i="3"/>
  <c r="I34" i="3" s="1"/>
  <c r="D33" i="3"/>
  <c r="J33" i="3" s="1"/>
  <c r="E33" i="3"/>
  <c r="K33" i="3" s="1"/>
  <c r="F33" i="3"/>
  <c r="L33" i="3" s="1"/>
  <c r="G33" i="3"/>
  <c r="C33" i="3"/>
  <c r="D44" i="3"/>
  <c r="E44" i="3"/>
  <c r="F44" i="3"/>
  <c r="G44" i="3"/>
  <c r="D45" i="3"/>
  <c r="E45" i="3"/>
  <c r="F45" i="3"/>
  <c r="G45" i="3"/>
  <c r="D46" i="3"/>
  <c r="J46" i="3" s="1"/>
  <c r="E46" i="3"/>
  <c r="K46" i="3" s="1"/>
  <c r="F46" i="3"/>
  <c r="L46" i="3" s="1"/>
  <c r="G46" i="3"/>
  <c r="M46" i="3" s="1"/>
  <c r="D47" i="3"/>
  <c r="J47" i="3" s="1"/>
  <c r="E47" i="3"/>
  <c r="K47" i="3" s="1"/>
  <c r="F47" i="3"/>
  <c r="L47" i="3" s="1"/>
  <c r="G47" i="3"/>
  <c r="M47" i="3" s="1"/>
  <c r="D48" i="3"/>
  <c r="J48" i="3" s="1"/>
  <c r="E48" i="3"/>
  <c r="K48" i="3" s="1"/>
  <c r="F48" i="3"/>
  <c r="L48" i="3" s="1"/>
  <c r="G48" i="3"/>
  <c r="M48" i="3" s="1"/>
  <c r="C48" i="3"/>
  <c r="C47" i="3"/>
  <c r="C46" i="3"/>
  <c r="C45" i="3"/>
  <c r="C44" i="3"/>
  <c r="D43" i="3"/>
  <c r="J43" i="3" s="1"/>
  <c r="E43" i="3"/>
  <c r="K43" i="3" s="1"/>
  <c r="F43" i="3"/>
  <c r="G43" i="3"/>
  <c r="C43" i="3"/>
  <c r="J44" i="3"/>
  <c r="K44" i="3"/>
  <c r="L44" i="3"/>
  <c r="M44" i="3"/>
  <c r="J45" i="3"/>
  <c r="K45" i="3"/>
  <c r="L45" i="3"/>
  <c r="M45" i="3"/>
  <c r="L43" i="3"/>
  <c r="M43" i="3"/>
  <c r="L56" i="3"/>
  <c r="M56" i="3"/>
  <c r="K57" i="3"/>
  <c r="M53" i="3"/>
  <c r="I53" i="3"/>
  <c r="D57" i="3"/>
  <c r="J57" i="3" s="1"/>
  <c r="E57" i="3"/>
  <c r="F57" i="3"/>
  <c r="L57" i="3" s="1"/>
  <c r="G57" i="3"/>
  <c r="M57" i="3" s="1"/>
  <c r="D58" i="3"/>
  <c r="J58" i="3" s="1"/>
  <c r="E58" i="3"/>
  <c r="K58" i="3" s="1"/>
  <c r="F58" i="3"/>
  <c r="L58" i="3" s="1"/>
  <c r="G58" i="3"/>
  <c r="M58" i="3" s="1"/>
  <c r="D56" i="3"/>
  <c r="J56" i="3" s="1"/>
  <c r="E56" i="3"/>
  <c r="K56" i="3" s="1"/>
  <c r="F56" i="3"/>
  <c r="G56" i="3"/>
  <c r="D55" i="3"/>
  <c r="J55" i="3" s="1"/>
  <c r="E55" i="3"/>
  <c r="K55" i="3" s="1"/>
  <c r="F55" i="3"/>
  <c r="L55" i="3" s="1"/>
  <c r="G55" i="3"/>
  <c r="M55" i="3" s="1"/>
  <c r="C57" i="3"/>
  <c r="I57" i="3" s="1"/>
  <c r="C58" i="3"/>
  <c r="I58" i="3" s="1"/>
  <c r="C56" i="3"/>
  <c r="I56" i="3" s="1"/>
  <c r="C55" i="3"/>
  <c r="I55" i="3" s="1"/>
  <c r="D54" i="3"/>
  <c r="J54" i="3" s="1"/>
  <c r="E54" i="3"/>
  <c r="K54" i="3" s="1"/>
  <c r="F54" i="3"/>
  <c r="L54" i="3" s="1"/>
  <c r="G54" i="3"/>
  <c r="M54" i="3" s="1"/>
  <c r="C54" i="3"/>
  <c r="I54" i="3" s="1"/>
  <c r="D53" i="3"/>
  <c r="J53" i="3" s="1"/>
  <c r="E53" i="3"/>
  <c r="K53" i="3" s="1"/>
  <c r="F53" i="3"/>
  <c r="L53" i="3" s="1"/>
  <c r="G53" i="3"/>
  <c r="C53" i="3"/>
  <c r="K24" i="3"/>
  <c r="L24" i="3"/>
  <c r="M24" i="3"/>
  <c r="J25" i="3"/>
  <c r="K25" i="3"/>
  <c r="L25" i="3"/>
  <c r="M25" i="3"/>
  <c r="I26" i="3"/>
  <c r="K26" i="3"/>
  <c r="L26" i="3"/>
  <c r="K27" i="3"/>
  <c r="L27" i="3"/>
  <c r="M27" i="3"/>
  <c r="J28" i="3"/>
  <c r="K28" i="3"/>
  <c r="L28" i="3"/>
  <c r="M28" i="3"/>
  <c r="J23" i="3"/>
  <c r="K23" i="3"/>
  <c r="L23" i="3"/>
  <c r="M23" i="3"/>
  <c r="I23" i="3"/>
  <c r="D27" i="3"/>
  <c r="J27" i="3" s="1"/>
  <c r="E27" i="3"/>
  <c r="F27" i="3"/>
  <c r="G27" i="3"/>
  <c r="D28" i="3"/>
  <c r="E28" i="3"/>
  <c r="F28" i="3"/>
  <c r="G28" i="3"/>
  <c r="C28" i="3"/>
  <c r="I28" i="3" s="1"/>
  <c r="C27" i="3"/>
  <c r="I27" i="3" s="1"/>
  <c r="D26" i="3"/>
  <c r="J26" i="3" s="1"/>
  <c r="E26" i="3"/>
  <c r="F26" i="3"/>
  <c r="G26" i="3"/>
  <c r="M26" i="3" s="1"/>
  <c r="C26" i="3"/>
  <c r="D25" i="3"/>
  <c r="E25" i="3"/>
  <c r="F25" i="3"/>
  <c r="G25" i="3"/>
  <c r="C25" i="3"/>
  <c r="I25" i="3" s="1"/>
  <c r="D24" i="3"/>
  <c r="J24" i="3" s="1"/>
  <c r="E24" i="3"/>
  <c r="F24" i="3"/>
  <c r="G24" i="3"/>
  <c r="C24" i="3"/>
  <c r="I24" i="3" s="1"/>
  <c r="D23" i="3"/>
  <c r="E23" i="3"/>
  <c r="F23" i="3"/>
  <c r="G23" i="3"/>
  <c r="C23" i="3"/>
  <c r="D95" i="2"/>
  <c r="J95" i="2" s="1"/>
  <c r="E95" i="2"/>
  <c r="K95" i="2" s="1"/>
  <c r="F95" i="2"/>
  <c r="L95" i="2" s="1"/>
  <c r="G95" i="2"/>
  <c r="M95" i="2" s="1"/>
  <c r="D96" i="2"/>
  <c r="J96" i="2" s="1"/>
  <c r="E96" i="2"/>
  <c r="K96" i="2" s="1"/>
  <c r="F96" i="2"/>
  <c r="L96" i="2" s="1"/>
  <c r="G96" i="2"/>
  <c r="M96" i="2" s="1"/>
  <c r="D97" i="2"/>
  <c r="J97" i="2" s="1"/>
  <c r="E97" i="2"/>
  <c r="K97" i="2" s="1"/>
  <c r="F97" i="2"/>
  <c r="L97" i="2" s="1"/>
  <c r="G97" i="2"/>
  <c r="M97" i="2" s="1"/>
  <c r="D98" i="2"/>
  <c r="J98" i="2" s="1"/>
  <c r="E98" i="2"/>
  <c r="K98" i="2" s="1"/>
  <c r="F98" i="2"/>
  <c r="L98" i="2" s="1"/>
  <c r="G98" i="2"/>
  <c r="M98" i="2" s="1"/>
  <c r="D94" i="2"/>
  <c r="J94" i="2" s="1"/>
  <c r="E94" i="2"/>
  <c r="K94" i="2" s="1"/>
  <c r="F94" i="2"/>
  <c r="L94" i="2" s="1"/>
  <c r="G94" i="2"/>
  <c r="M94" i="2" s="1"/>
  <c r="C98" i="2"/>
  <c r="I98" i="2" s="1"/>
  <c r="C97" i="2"/>
  <c r="I97" i="2" s="1"/>
  <c r="C96" i="2"/>
  <c r="I96" i="2" s="1"/>
  <c r="C95" i="2"/>
  <c r="I95" i="2" s="1"/>
  <c r="C94" i="2"/>
  <c r="I94" i="2" s="1"/>
  <c r="D93" i="2"/>
  <c r="J93" i="2" s="1"/>
  <c r="E93" i="2"/>
  <c r="K93" i="2" s="1"/>
  <c r="F93" i="2"/>
  <c r="L93" i="2" s="1"/>
  <c r="G93" i="2"/>
  <c r="M93" i="2" s="1"/>
  <c r="C93" i="2"/>
  <c r="I93" i="2" s="1"/>
  <c r="D88" i="2"/>
  <c r="J88" i="2" s="1"/>
  <c r="E88" i="2"/>
  <c r="K88" i="2" s="1"/>
  <c r="F88" i="2"/>
  <c r="L88" i="2" s="1"/>
  <c r="G88" i="2"/>
  <c r="M88" i="2" s="1"/>
  <c r="C88" i="2"/>
  <c r="I88" i="2" s="1"/>
  <c r="D87" i="2"/>
  <c r="J87" i="2" s="1"/>
  <c r="E87" i="2"/>
  <c r="K87" i="2" s="1"/>
  <c r="F87" i="2"/>
  <c r="L87" i="2" s="1"/>
  <c r="G87" i="2"/>
  <c r="M87" i="2" s="1"/>
  <c r="C87" i="2"/>
  <c r="I87" i="2" s="1"/>
  <c r="D86" i="2"/>
  <c r="J86" i="2" s="1"/>
  <c r="E86" i="2"/>
  <c r="K86" i="2" s="1"/>
  <c r="F86" i="2"/>
  <c r="L86" i="2" s="1"/>
  <c r="G86" i="2"/>
  <c r="M86" i="2" s="1"/>
  <c r="C86" i="2"/>
  <c r="I86" i="2" s="1"/>
  <c r="C84" i="2"/>
  <c r="I84" i="2" s="1"/>
  <c r="D85" i="2"/>
  <c r="J85" i="2" s="1"/>
  <c r="E85" i="2"/>
  <c r="K85" i="2" s="1"/>
  <c r="F85" i="2"/>
  <c r="L85" i="2" s="1"/>
  <c r="G85" i="2"/>
  <c r="M85" i="2" s="1"/>
  <c r="C85" i="2"/>
  <c r="I85" i="2" s="1"/>
  <c r="D84" i="2"/>
  <c r="J84" i="2" s="1"/>
  <c r="E84" i="2"/>
  <c r="K84" i="2" s="1"/>
  <c r="F84" i="2"/>
  <c r="L84" i="2" s="1"/>
  <c r="G84" i="2"/>
  <c r="M84" i="2" s="1"/>
  <c r="C83" i="2"/>
  <c r="I83" i="2" s="1"/>
  <c r="D83" i="2"/>
  <c r="J83" i="2" s="1"/>
  <c r="E83" i="2"/>
  <c r="K83" i="2" s="1"/>
  <c r="F83" i="2"/>
  <c r="L83" i="2" s="1"/>
  <c r="G83" i="2"/>
  <c r="M83" i="2" s="1"/>
  <c r="D78" i="2"/>
  <c r="J78" i="2" s="1"/>
  <c r="E78" i="2"/>
  <c r="K78" i="2" s="1"/>
  <c r="F78" i="2"/>
  <c r="L78" i="2" s="1"/>
  <c r="G78" i="2"/>
  <c r="M78" i="2" s="1"/>
  <c r="C78" i="2"/>
  <c r="I78" i="2" s="1"/>
  <c r="D77" i="2"/>
  <c r="J77" i="2" s="1"/>
  <c r="E77" i="2"/>
  <c r="K77" i="2" s="1"/>
  <c r="F77" i="2"/>
  <c r="L77" i="2" s="1"/>
  <c r="G77" i="2"/>
  <c r="M77" i="2" s="1"/>
  <c r="C77" i="2"/>
  <c r="I77" i="2" s="1"/>
  <c r="D76" i="2"/>
  <c r="J76" i="2" s="1"/>
  <c r="E76" i="2"/>
  <c r="F76" i="2"/>
  <c r="L76" i="2" s="1"/>
  <c r="G76" i="2"/>
  <c r="M76" i="2" s="1"/>
  <c r="C76" i="2"/>
  <c r="I76" i="2" s="1"/>
  <c r="D75" i="2"/>
  <c r="J75" i="2" s="1"/>
  <c r="E75" i="2"/>
  <c r="K75" i="2" s="1"/>
  <c r="F75" i="2"/>
  <c r="L75" i="2" s="1"/>
  <c r="G75" i="2"/>
  <c r="M75" i="2" s="1"/>
  <c r="C75" i="2"/>
  <c r="I75" i="2" s="1"/>
  <c r="D74" i="2"/>
  <c r="J74" i="2" s="1"/>
  <c r="E74" i="2"/>
  <c r="K74" i="2" s="1"/>
  <c r="F74" i="2"/>
  <c r="L74" i="2" s="1"/>
  <c r="G74" i="2"/>
  <c r="M74" i="2" s="1"/>
  <c r="C73" i="2"/>
  <c r="I73" i="2" s="1"/>
  <c r="C74" i="2"/>
  <c r="I74" i="2" s="1"/>
  <c r="D73" i="2"/>
  <c r="J73" i="2" s="1"/>
  <c r="E73" i="2"/>
  <c r="K73" i="2" s="1"/>
  <c r="F73" i="2"/>
  <c r="L73" i="2" s="1"/>
  <c r="G73" i="2"/>
  <c r="M73" i="2" s="1"/>
  <c r="D68" i="2"/>
  <c r="J68" i="2" s="1"/>
  <c r="E68" i="2"/>
  <c r="K68" i="2" s="1"/>
  <c r="F68" i="2"/>
  <c r="L68" i="2" s="1"/>
  <c r="G68" i="2"/>
  <c r="M68" i="2" s="1"/>
  <c r="D67" i="2"/>
  <c r="J67" i="2" s="1"/>
  <c r="E67" i="2"/>
  <c r="K67" i="2" s="1"/>
  <c r="F67" i="2"/>
  <c r="L67" i="2" s="1"/>
  <c r="G67" i="2"/>
  <c r="M67" i="2" s="1"/>
  <c r="D66" i="2"/>
  <c r="J66" i="2" s="1"/>
  <c r="E66" i="2"/>
  <c r="K66" i="2" s="1"/>
  <c r="F66" i="2"/>
  <c r="L66" i="2" s="1"/>
  <c r="G66" i="2"/>
  <c r="M66" i="2" s="1"/>
  <c r="D65" i="2"/>
  <c r="J65" i="2" s="1"/>
  <c r="E65" i="2"/>
  <c r="K65" i="2" s="1"/>
  <c r="F65" i="2"/>
  <c r="L65" i="2" s="1"/>
  <c r="G65" i="2"/>
  <c r="M65" i="2" s="1"/>
  <c r="C65" i="2"/>
  <c r="I65" i="2" s="1"/>
  <c r="C66" i="2"/>
  <c r="I66" i="2" s="1"/>
  <c r="C67" i="2"/>
  <c r="I67" i="2" s="1"/>
  <c r="C68" i="2"/>
  <c r="I68" i="2" s="1"/>
  <c r="D64" i="2"/>
  <c r="J64" i="2" s="1"/>
  <c r="E64" i="2"/>
  <c r="K64" i="2" s="1"/>
  <c r="F64" i="2"/>
  <c r="L64" i="2" s="1"/>
  <c r="G64" i="2"/>
  <c r="M64" i="2" s="1"/>
  <c r="C64" i="2"/>
  <c r="I64" i="2" s="1"/>
  <c r="C63" i="2"/>
  <c r="I63" i="2" s="1"/>
  <c r="D63" i="2"/>
  <c r="J63" i="2" s="1"/>
  <c r="E63" i="2"/>
  <c r="K63" i="2" s="1"/>
  <c r="F63" i="2"/>
  <c r="L63" i="2" s="1"/>
  <c r="G63" i="2"/>
  <c r="M63" i="2" s="1"/>
  <c r="D43" i="2"/>
  <c r="J43" i="2" s="1"/>
  <c r="E43" i="2"/>
  <c r="K43" i="2" s="1"/>
  <c r="F43" i="2"/>
  <c r="L43" i="2" s="1"/>
  <c r="G43" i="2"/>
  <c r="M43" i="2" s="1"/>
  <c r="D44" i="2"/>
  <c r="J44" i="2" s="1"/>
  <c r="E44" i="2"/>
  <c r="K44" i="2" s="1"/>
  <c r="F44" i="2"/>
  <c r="L44" i="2" s="1"/>
  <c r="G44" i="2"/>
  <c r="M44" i="2" s="1"/>
  <c r="D45" i="2"/>
  <c r="J45" i="2" s="1"/>
  <c r="E45" i="2"/>
  <c r="K45" i="2" s="1"/>
  <c r="F45" i="2"/>
  <c r="L45" i="2" s="1"/>
  <c r="G45" i="2"/>
  <c r="M45" i="2" s="1"/>
  <c r="D46" i="2"/>
  <c r="J46" i="2" s="1"/>
  <c r="E46" i="2"/>
  <c r="K46" i="2" s="1"/>
  <c r="F46" i="2"/>
  <c r="L46" i="2" s="1"/>
  <c r="G46" i="2"/>
  <c r="M46" i="2" s="1"/>
  <c r="D47" i="2"/>
  <c r="J47" i="2" s="1"/>
  <c r="E47" i="2"/>
  <c r="K47" i="2" s="1"/>
  <c r="F47" i="2"/>
  <c r="L47" i="2" s="1"/>
  <c r="G47" i="2"/>
  <c r="M47" i="2" s="1"/>
  <c r="D48" i="2"/>
  <c r="J48" i="2" s="1"/>
  <c r="E48" i="2"/>
  <c r="K48" i="2" s="1"/>
  <c r="F48" i="2"/>
  <c r="L48" i="2" s="1"/>
  <c r="G48" i="2"/>
  <c r="M48" i="2" s="1"/>
  <c r="C48" i="2"/>
  <c r="C47" i="2"/>
  <c r="C46" i="2"/>
  <c r="C45" i="2"/>
  <c r="C44" i="2"/>
  <c r="I44" i="2" s="1"/>
  <c r="C43" i="2"/>
  <c r="I43" i="2" s="1"/>
  <c r="D58" i="2"/>
  <c r="J58" i="2" s="1"/>
  <c r="E58" i="2"/>
  <c r="K58" i="2" s="1"/>
  <c r="F58" i="2"/>
  <c r="L58" i="2" s="1"/>
  <c r="G58" i="2"/>
  <c r="M58" i="2" s="1"/>
  <c r="D57" i="2"/>
  <c r="J57" i="2" s="1"/>
  <c r="E57" i="2"/>
  <c r="K57" i="2" s="1"/>
  <c r="F57" i="2"/>
  <c r="L57" i="2" s="1"/>
  <c r="G57" i="2"/>
  <c r="M57" i="2" s="1"/>
  <c r="D56" i="2"/>
  <c r="J56" i="2" s="1"/>
  <c r="E56" i="2"/>
  <c r="K56" i="2" s="1"/>
  <c r="F56" i="2"/>
  <c r="L56" i="2" s="1"/>
  <c r="G56" i="2"/>
  <c r="M56" i="2" s="1"/>
  <c r="D55" i="2"/>
  <c r="J55" i="2" s="1"/>
  <c r="E55" i="2"/>
  <c r="K55" i="2" s="1"/>
  <c r="F55" i="2"/>
  <c r="L55" i="2" s="1"/>
  <c r="G55" i="2"/>
  <c r="M55" i="2" s="1"/>
  <c r="D54" i="2"/>
  <c r="J54" i="2" s="1"/>
  <c r="E54" i="2"/>
  <c r="K54" i="2" s="1"/>
  <c r="F54" i="2"/>
  <c r="L54" i="2" s="1"/>
  <c r="G54" i="2"/>
  <c r="M54" i="2" s="1"/>
  <c r="C58" i="2"/>
  <c r="I58" i="2" s="1"/>
  <c r="C57" i="2"/>
  <c r="I57" i="2" s="1"/>
  <c r="C56" i="2"/>
  <c r="I56" i="2" s="1"/>
  <c r="C55" i="2"/>
  <c r="I55" i="2" s="1"/>
  <c r="C54" i="2"/>
  <c r="I54" i="2" s="1"/>
  <c r="D53" i="2"/>
  <c r="J53" i="2" s="1"/>
  <c r="E53" i="2"/>
  <c r="K53" i="2" s="1"/>
  <c r="F53" i="2"/>
  <c r="L53" i="2" s="1"/>
  <c r="G53" i="2"/>
  <c r="M53" i="2" s="1"/>
  <c r="C53" i="2"/>
  <c r="I53" i="2" s="1"/>
  <c r="D36" i="2"/>
  <c r="J36" i="2" s="1"/>
  <c r="E36" i="2"/>
  <c r="K36" i="2" s="1"/>
  <c r="F36" i="2"/>
  <c r="L36" i="2" s="1"/>
  <c r="G36" i="2"/>
  <c r="M36" i="2" s="1"/>
  <c r="D37" i="2"/>
  <c r="J37" i="2" s="1"/>
  <c r="E37" i="2"/>
  <c r="K37" i="2" s="1"/>
  <c r="F37" i="2"/>
  <c r="L37" i="2" s="1"/>
  <c r="G37" i="2"/>
  <c r="M37" i="2" s="1"/>
  <c r="D38" i="2"/>
  <c r="J38" i="2" s="1"/>
  <c r="E38" i="2"/>
  <c r="K38" i="2" s="1"/>
  <c r="F38" i="2"/>
  <c r="L38" i="2" s="1"/>
  <c r="G38" i="2"/>
  <c r="M38" i="2" s="1"/>
  <c r="D35" i="2"/>
  <c r="J35" i="2" s="1"/>
  <c r="E35" i="2"/>
  <c r="K35" i="2" s="1"/>
  <c r="F35" i="2"/>
  <c r="L35" i="2" s="1"/>
  <c r="G35" i="2"/>
  <c r="M35" i="2" s="1"/>
  <c r="D34" i="2"/>
  <c r="J34" i="2" s="1"/>
  <c r="E34" i="2"/>
  <c r="K34" i="2" s="1"/>
  <c r="F34" i="2"/>
  <c r="L34" i="2" s="1"/>
  <c r="G34" i="2"/>
  <c r="M34" i="2" s="1"/>
  <c r="C38" i="2"/>
  <c r="I38" i="2" s="1"/>
  <c r="C37" i="2"/>
  <c r="I37" i="2" s="1"/>
  <c r="C36" i="2"/>
  <c r="I36" i="2" s="1"/>
  <c r="C35" i="2"/>
  <c r="I35" i="2" s="1"/>
  <c r="C34" i="2"/>
  <c r="I34" i="2" s="1"/>
  <c r="G33" i="2"/>
  <c r="M33" i="2" s="1"/>
  <c r="F33" i="2"/>
  <c r="L33" i="2" s="1"/>
  <c r="E33" i="2"/>
  <c r="K33" i="2" s="1"/>
  <c r="D33" i="2"/>
  <c r="J33" i="2" s="1"/>
  <c r="C33" i="2"/>
  <c r="I33" i="2" s="1"/>
  <c r="D28" i="2"/>
  <c r="J28" i="2" s="1"/>
  <c r="E28" i="2"/>
  <c r="K28" i="2" s="1"/>
  <c r="F28" i="2"/>
  <c r="L28" i="2" s="1"/>
  <c r="G28" i="2"/>
  <c r="M28" i="2" s="1"/>
  <c r="D27" i="2"/>
  <c r="J27" i="2" s="1"/>
  <c r="E27" i="2"/>
  <c r="K27" i="2" s="1"/>
  <c r="F27" i="2"/>
  <c r="L27" i="2" s="1"/>
  <c r="G27" i="2"/>
  <c r="M27" i="2" s="1"/>
  <c r="D26" i="2"/>
  <c r="J26" i="2" s="1"/>
  <c r="E26" i="2"/>
  <c r="K26" i="2" s="1"/>
  <c r="F26" i="2"/>
  <c r="L26" i="2" s="1"/>
  <c r="G26" i="2"/>
  <c r="M26" i="2" s="1"/>
  <c r="C28" i="2"/>
  <c r="I28" i="2" s="1"/>
  <c r="C27" i="2"/>
  <c r="I27" i="2" s="1"/>
  <c r="C26" i="2"/>
  <c r="I26" i="2" s="1"/>
  <c r="D25" i="2"/>
  <c r="J25" i="2" s="1"/>
  <c r="E25" i="2"/>
  <c r="K25" i="2" s="1"/>
  <c r="F25" i="2"/>
  <c r="L25" i="2" s="1"/>
  <c r="G25" i="2"/>
  <c r="M25" i="2" s="1"/>
  <c r="C25" i="2"/>
  <c r="I25" i="2" s="1"/>
  <c r="E24" i="2"/>
  <c r="K24" i="2" s="1"/>
  <c r="F24" i="2"/>
  <c r="L24" i="2" s="1"/>
  <c r="G24" i="2"/>
  <c r="M24" i="2" s="1"/>
  <c r="D24" i="2"/>
  <c r="J24" i="2" s="1"/>
  <c r="C24" i="2"/>
  <c r="I24" i="2" s="1"/>
  <c r="D23" i="2"/>
  <c r="J23" i="2" s="1"/>
  <c r="E23" i="2"/>
  <c r="K23" i="2" s="1"/>
  <c r="F23" i="2"/>
  <c r="L23" i="2" s="1"/>
  <c r="G23" i="2"/>
  <c r="M23" i="2" s="1"/>
  <c r="C23" i="2"/>
  <c r="I23" i="2" s="1"/>
  <c r="C13" i="2"/>
  <c r="I13" i="2" s="1"/>
  <c r="M10" i="2" s="1"/>
  <c r="G18" i="6"/>
  <c r="F18" i="6"/>
  <c r="E18" i="6"/>
  <c r="K18" i="6" s="1"/>
  <c r="D18" i="6"/>
  <c r="C18" i="6"/>
  <c r="G17" i="6"/>
  <c r="F17" i="6"/>
  <c r="L17" i="6" s="1"/>
  <c r="E17" i="6"/>
  <c r="D17" i="6"/>
  <c r="C17" i="6"/>
  <c r="G16" i="6"/>
  <c r="M16" i="6" s="1"/>
  <c r="F16" i="6"/>
  <c r="E16" i="6"/>
  <c r="D16" i="6"/>
  <c r="C16" i="6"/>
  <c r="G15" i="6"/>
  <c r="F15" i="6"/>
  <c r="L15" i="6" s="1"/>
  <c r="E15" i="6"/>
  <c r="K15" i="6" s="1"/>
  <c r="D15" i="6"/>
  <c r="C15" i="6"/>
  <c r="G14" i="6"/>
  <c r="M14" i="6" s="1"/>
  <c r="F14" i="6"/>
  <c r="L14" i="6" s="1"/>
  <c r="E14" i="6"/>
  <c r="K14" i="6" s="1"/>
  <c r="D14" i="6"/>
  <c r="C14" i="6"/>
  <c r="I14" i="6" s="1"/>
  <c r="G13" i="6"/>
  <c r="F13" i="6"/>
  <c r="E13" i="6"/>
  <c r="D13" i="6"/>
  <c r="C13" i="6"/>
  <c r="G18" i="5"/>
  <c r="M18" i="5" s="1"/>
  <c r="F18" i="5"/>
  <c r="L18" i="5" s="1"/>
  <c r="E18" i="5"/>
  <c r="K18" i="5" s="1"/>
  <c r="D18" i="5"/>
  <c r="J18" i="5" s="1"/>
  <c r="C18" i="5"/>
  <c r="I18" i="5" s="1"/>
  <c r="G17" i="5"/>
  <c r="M17" i="5" s="1"/>
  <c r="F17" i="5"/>
  <c r="E17" i="5"/>
  <c r="D17" i="5"/>
  <c r="C17" i="5"/>
  <c r="G16" i="5"/>
  <c r="M16" i="5" s="1"/>
  <c r="F16" i="5"/>
  <c r="L16" i="5" s="1"/>
  <c r="E16" i="5"/>
  <c r="K16" i="5" s="1"/>
  <c r="D16" i="5"/>
  <c r="J16" i="5" s="1"/>
  <c r="C16" i="5"/>
  <c r="G15" i="5"/>
  <c r="F15" i="5"/>
  <c r="E15" i="5"/>
  <c r="D15" i="5"/>
  <c r="C15" i="5"/>
  <c r="G14" i="5"/>
  <c r="M14" i="5" s="1"/>
  <c r="F14" i="5"/>
  <c r="L14" i="5" s="1"/>
  <c r="E14" i="5"/>
  <c r="K14" i="5" s="1"/>
  <c r="D14" i="5"/>
  <c r="J14" i="5" s="1"/>
  <c r="C14" i="5"/>
  <c r="I14" i="5" s="1"/>
  <c r="G13" i="5"/>
  <c r="F13" i="5"/>
  <c r="E13" i="5"/>
  <c r="D13" i="5"/>
  <c r="C13" i="5"/>
  <c r="G18" i="4"/>
  <c r="F18" i="4"/>
  <c r="L18" i="4" s="1"/>
  <c r="E18" i="4"/>
  <c r="D18" i="4"/>
  <c r="C18" i="4"/>
  <c r="I18" i="4" s="1"/>
  <c r="J17" i="4"/>
  <c r="G17" i="4"/>
  <c r="M17" i="4" s="1"/>
  <c r="F17" i="4"/>
  <c r="E17" i="4"/>
  <c r="D17" i="4"/>
  <c r="C17" i="4"/>
  <c r="I17" i="4" s="1"/>
  <c r="G16" i="4"/>
  <c r="F16" i="4"/>
  <c r="L16" i="4" s="1"/>
  <c r="E16" i="4"/>
  <c r="D16" i="4"/>
  <c r="C16" i="4"/>
  <c r="G15" i="4"/>
  <c r="F15" i="4"/>
  <c r="L15" i="4" s="1"/>
  <c r="E15" i="4"/>
  <c r="K15" i="4" s="1"/>
  <c r="D15" i="4"/>
  <c r="C15" i="4"/>
  <c r="I15" i="4" s="1"/>
  <c r="G14" i="4"/>
  <c r="F14" i="4"/>
  <c r="L14" i="4" s="1"/>
  <c r="E14" i="4"/>
  <c r="K14" i="4" s="1"/>
  <c r="D14" i="4"/>
  <c r="J14" i="4" s="1"/>
  <c r="C14" i="4"/>
  <c r="I14" i="4" s="1"/>
  <c r="G13" i="4"/>
  <c r="F13" i="4"/>
  <c r="E13" i="4"/>
  <c r="K13" i="4" s="1"/>
  <c r="D13" i="4"/>
  <c r="J13" i="4" s="1"/>
  <c r="C13" i="4"/>
  <c r="G18" i="3"/>
  <c r="M18" i="3" s="1"/>
  <c r="F18" i="3"/>
  <c r="L18" i="3" s="1"/>
  <c r="E18" i="3"/>
  <c r="K18" i="3" s="1"/>
  <c r="D18" i="3"/>
  <c r="J18" i="3" s="1"/>
  <c r="C18" i="3"/>
  <c r="G17" i="3"/>
  <c r="M17" i="3" s="1"/>
  <c r="F17" i="3"/>
  <c r="L17" i="3" s="1"/>
  <c r="E17" i="3"/>
  <c r="K17" i="3" s="1"/>
  <c r="D17" i="3"/>
  <c r="J17" i="3" s="1"/>
  <c r="C17" i="3"/>
  <c r="I17" i="3" s="1"/>
  <c r="G16" i="3"/>
  <c r="F16" i="3"/>
  <c r="L16" i="3" s="1"/>
  <c r="E16" i="3"/>
  <c r="K16" i="3" s="1"/>
  <c r="D16" i="3"/>
  <c r="J16" i="3" s="1"/>
  <c r="C16" i="3"/>
  <c r="I16" i="3" s="1"/>
  <c r="G15" i="3"/>
  <c r="M15" i="3" s="1"/>
  <c r="F15" i="3"/>
  <c r="L15" i="3" s="1"/>
  <c r="E15" i="3"/>
  <c r="K15" i="3" s="1"/>
  <c r="D15" i="3"/>
  <c r="J15" i="3" s="1"/>
  <c r="C15" i="3"/>
  <c r="I15" i="3" s="1"/>
  <c r="G14" i="3"/>
  <c r="M14" i="3" s="1"/>
  <c r="F14" i="3"/>
  <c r="L14" i="3" s="1"/>
  <c r="E14" i="3"/>
  <c r="K14" i="3" s="1"/>
  <c r="D14" i="3"/>
  <c r="J14" i="3" s="1"/>
  <c r="C14" i="3"/>
  <c r="I14" i="3" s="1"/>
  <c r="G13" i="3"/>
  <c r="M13" i="3" s="1"/>
  <c r="F13" i="3"/>
  <c r="L13" i="3" s="1"/>
  <c r="E13" i="3"/>
  <c r="K13" i="3" s="1"/>
  <c r="D13" i="3"/>
  <c r="J13" i="3" s="1"/>
  <c r="C13" i="3"/>
  <c r="I13" i="3" s="1"/>
  <c r="F28" i="1"/>
  <c r="E28" i="1"/>
  <c r="D28" i="1"/>
  <c r="C28" i="1"/>
  <c r="B28" i="1"/>
  <c r="L27" i="1"/>
  <c r="K27" i="1"/>
  <c r="J27" i="1"/>
  <c r="I27" i="1"/>
  <c r="H27" i="1"/>
  <c r="F26" i="1"/>
  <c r="E26" i="1"/>
  <c r="D26" i="1"/>
  <c r="C26" i="1"/>
  <c r="B26" i="1"/>
  <c r="G18" i="2"/>
  <c r="M18" i="2" s="1"/>
  <c r="F18" i="2"/>
  <c r="L18" i="2" s="1"/>
  <c r="E18" i="2"/>
  <c r="K18" i="2" s="1"/>
  <c r="D18" i="2"/>
  <c r="J18" i="2" s="1"/>
  <c r="C18" i="2"/>
  <c r="I18" i="2" s="1"/>
  <c r="G17" i="2"/>
  <c r="M17" i="2" s="1"/>
  <c r="F17" i="2"/>
  <c r="L17" i="2" s="1"/>
  <c r="E17" i="2"/>
  <c r="K17" i="2" s="1"/>
  <c r="D17" i="2"/>
  <c r="J17" i="2" s="1"/>
  <c r="C17" i="2"/>
  <c r="I17" i="2" s="1"/>
  <c r="G16" i="2"/>
  <c r="M16" i="2" s="1"/>
  <c r="F16" i="2"/>
  <c r="L16" i="2" s="1"/>
  <c r="E16" i="2"/>
  <c r="K16" i="2" s="1"/>
  <c r="D16" i="2"/>
  <c r="J16" i="2" s="1"/>
  <c r="C16" i="2"/>
  <c r="I16" i="2" s="1"/>
  <c r="G15" i="2"/>
  <c r="M15" i="2" s="1"/>
  <c r="F15" i="2"/>
  <c r="L15" i="2" s="1"/>
  <c r="E15" i="2"/>
  <c r="K15" i="2" s="1"/>
  <c r="D15" i="2"/>
  <c r="J15" i="2" s="1"/>
  <c r="C15" i="2"/>
  <c r="I15" i="2" s="1"/>
  <c r="G14" i="2"/>
  <c r="M14" i="2" s="1"/>
  <c r="F14" i="2"/>
  <c r="L14" i="2" s="1"/>
  <c r="E14" i="2"/>
  <c r="K14" i="2" s="1"/>
  <c r="D14" i="2"/>
  <c r="J14" i="2" s="1"/>
  <c r="C14" i="2"/>
  <c r="I14" i="2" s="1"/>
  <c r="G13" i="2"/>
  <c r="M13" i="2" s="1"/>
  <c r="F13" i="2"/>
  <c r="L13" i="2" s="1"/>
  <c r="E13" i="2"/>
  <c r="K13" i="2" s="1"/>
  <c r="D13" i="2"/>
  <c r="J13" i="2" s="1"/>
  <c r="M10" i="3" l="1"/>
  <c r="K76" i="2"/>
  <c r="M23" i="4"/>
  <c r="J63" i="4"/>
  <c r="K64" i="4"/>
  <c r="I68" i="3"/>
  <c r="I67" i="3"/>
  <c r="I66" i="3"/>
  <c r="I65" i="3"/>
  <c r="I45" i="3"/>
  <c r="I44" i="3"/>
  <c r="I46" i="2"/>
  <c r="I45" i="2"/>
  <c r="L73" i="4"/>
  <c r="L77" i="4"/>
  <c r="L74" i="4"/>
  <c r="L76" i="4"/>
  <c r="L75" i="4"/>
  <c r="L78" i="4"/>
  <c r="K66" i="4"/>
  <c r="L64" i="4"/>
  <c r="L65" i="4"/>
  <c r="L67" i="4"/>
  <c r="K67" i="4"/>
  <c r="M13" i="4"/>
  <c r="L13" i="4"/>
  <c r="I16" i="4"/>
  <c r="I13" i="4"/>
  <c r="M10" i="4" s="1"/>
  <c r="J15" i="4"/>
  <c r="K63" i="4"/>
  <c r="M13" i="6"/>
  <c r="J16" i="6"/>
  <c r="J18" i="4"/>
  <c r="L63" i="4"/>
  <c r="I13" i="6"/>
  <c r="M10" i="6" s="1"/>
  <c r="K16" i="6"/>
  <c r="J13" i="6"/>
  <c r="J15" i="6"/>
  <c r="M17" i="6"/>
  <c r="J18" i="6"/>
  <c r="I18" i="6"/>
  <c r="J17" i="6"/>
  <c r="L68" i="4"/>
  <c r="I16" i="6"/>
  <c r="K18" i="4"/>
  <c r="L13" i="6"/>
  <c r="I17" i="6"/>
  <c r="K68" i="4"/>
  <c r="J16" i="4"/>
  <c r="K16" i="4"/>
  <c r="J14" i="6"/>
  <c r="K17" i="6"/>
  <c r="M15" i="4"/>
  <c r="I15" i="6"/>
  <c r="M18" i="4"/>
  <c r="M16" i="4"/>
  <c r="M16" i="3"/>
  <c r="L16" i="6"/>
  <c r="M15" i="6"/>
  <c r="M14" i="4"/>
  <c r="K17" i="4"/>
  <c r="L17" i="4"/>
  <c r="I18" i="3"/>
  <c r="K13" i="6"/>
  <c r="L18" i="6"/>
  <c r="M18" i="6"/>
  <c r="J74" i="4" l="1"/>
  <c r="J66" i="4"/>
  <c r="J78" i="4"/>
  <c r="J67" i="4"/>
  <c r="J73" i="4"/>
  <c r="J68" i="4"/>
  <c r="J65" i="4"/>
  <c r="J76" i="4"/>
  <c r="J77" i="4"/>
  <c r="J64" i="4"/>
  <c r="M84" i="3"/>
  <c r="I46" i="3"/>
  <c r="I47" i="2"/>
  <c r="I48" i="2"/>
  <c r="M64" i="4"/>
  <c r="M65" i="4"/>
  <c r="M68" i="4"/>
  <c r="M67" i="4"/>
  <c r="M63" i="4"/>
  <c r="M66" i="4"/>
  <c r="K73" i="4"/>
  <c r="K75" i="4"/>
  <c r="K77" i="4"/>
  <c r="K76" i="4"/>
  <c r="K74" i="4"/>
  <c r="K78" i="4"/>
  <c r="I67" i="4"/>
  <c r="I68" i="4"/>
  <c r="I65" i="4"/>
  <c r="I64" i="4"/>
  <c r="I63" i="4"/>
  <c r="I66" i="4"/>
  <c r="L88" i="4"/>
  <c r="L84" i="4"/>
  <c r="L87" i="4"/>
  <c r="L83" i="4"/>
  <c r="L86" i="4"/>
  <c r="L85" i="4"/>
  <c r="J87" i="4" l="1"/>
  <c r="J75" i="4"/>
  <c r="J86" i="4"/>
  <c r="J85" i="4"/>
  <c r="J83" i="4"/>
  <c r="J88" i="4"/>
  <c r="J84" i="4"/>
  <c r="M85" i="3"/>
  <c r="I47" i="3"/>
  <c r="I48" i="3"/>
  <c r="K88" i="4"/>
  <c r="K87" i="4"/>
  <c r="K84" i="4"/>
  <c r="K83" i="4"/>
  <c r="K86" i="4"/>
  <c r="K85" i="4"/>
  <c r="L96" i="4"/>
  <c r="L97" i="4"/>
  <c r="L93" i="4"/>
  <c r="L98" i="4"/>
  <c r="L95" i="4"/>
  <c r="L94" i="4"/>
  <c r="J94" i="4"/>
  <c r="J96" i="4"/>
  <c r="J98" i="4"/>
  <c r="J95" i="4"/>
  <c r="J97" i="4"/>
  <c r="J93" i="4"/>
  <c r="I73" i="4"/>
  <c r="I76" i="4"/>
  <c r="I75" i="4"/>
  <c r="I78" i="4"/>
  <c r="I77" i="4"/>
  <c r="I74" i="4"/>
  <c r="M75" i="4"/>
  <c r="M77" i="4"/>
  <c r="M74" i="4"/>
  <c r="M78" i="4"/>
  <c r="M73" i="4"/>
  <c r="M76" i="4"/>
  <c r="M86" i="3" l="1"/>
  <c r="I86" i="4"/>
  <c r="I88" i="4"/>
  <c r="I87" i="4"/>
  <c r="I84" i="4"/>
  <c r="I83" i="4"/>
  <c r="I85" i="4"/>
  <c r="M84" i="4"/>
  <c r="M87" i="4"/>
  <c r="M83" i="4"/>
  <c r="M88" i="4"/>
  <c r="M86" i="4"/>
  <c r="M85" i="4"/>
  <c r="K94" i="4"/>
  <c r="K96" i="4"/>
  <c r="K97" i="4"/>
  <c r="K93" i="4"/>
  <c r="K98" i="4"/>
  <c r="K95" i="4"/>
  <c r="M87" i="3" l="1"/>
  <c r="M94" i="4"/>
  <c r="M96" i="4"/>
  <c r="M97" i="4"/>
  <c r="M93" i="4"/>
  <c r="M98" i="4"/>
  <c r="M95" i="4"/>
  <c r="I97" i="4"/>
  <c r="I98" i="4"/>
  <c r="I95" i="4"/>
  <c r="I93" i="4"/>
  <c r="I96" i="4"/>
  <c r="I94" i="4"/>
  <c r="I43" i="3"/>
  <c r="M88" i="3" l="1"/>
</calcChain>
</file>

<file path=xl/sharedStrings.xml><?xml version="1.0" encoding="utf-8"?>
<sst xmlns="http://schemas.openxmlformats.org/spreadsheetml/2006/main" count="322" uniqueCount="57">
  <si>
    <t>P_x (Wh/day)</t>
  </si>
  <si>
    <t>a_x (hours/day)</t>
  </si>
  <si>
    <t>r_x (hours/day)</t>
  </si>
  <si>
    <t>R_x = μ * (r_x / a_x)</t>
  </si>
  <si>
    <t xml:space="preserve">AE = P_x * (1 - R_x) * D^n  </t>
  </si>
  <si>
    <t>μ = reliability coefficient (0.9–0.5)</t>
  </si>
  <si>
    <t>D = annual degradation factor (0.9–0.5)</t>
  </si>
  <si>
    <t>n = system age in years (1–5)</t>
  </si>
  <si>
    <t>Weighting assumption: highest weight between 6:30pm and 10:30pm (4 hours)</t>
  </si>
  <si>
    <t>AE^(w) uses ψ_x computed from weights: AE^(w) = P_x * ψ_x * (1 - R_x) * D^n</t>
  </si>
  <si>
    <t>μ</t>
  </si>
  <si>
    <t>AE</t>
  </si>
  <si>
    <t>AE^(w)</t>
  </si>
  <si>
    <t>Year (n)</t>
  </si>
  <si>
    <t>Hour band</t>
  </si>
  <si>
    <t>Tier 1</t>
  </si>
  <si>
    <t>Tier 2</t>
  </si>
  <si>
    <t>Tier 3</t>
  </si>
  <si>
    <t>Tier 4</t>
  </si>
  <si>
    <t>Tier 5</t>
  </si>
  <si>
    <t>a_h (Tier 1)</t>
  </si>
  <si>
    <t>a_h (Tier 2)</t>
  </si>
  <si>
    <t>a_h (Tier 3)</t>
  </si>
  <si>
    <t>a_h (Tier 4)</t>
  </si>
  <si>
    <t>a_h (Tier 5)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</si>
  <si>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</si>
  <si>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</si>
  <si>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</si>
  <si>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</si>
  <si>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</si>
  <si>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</si>
  <si>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</si>
  <si>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</si>
  <si>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</si>
  <si>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</si>
  <si>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</si>
  <si>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</si>
  <si>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</si>
  <si>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</si>
  <si>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</si>
  <si>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</si>
  <si>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</si>
  <si>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</si>
  <si>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</si>
  <si>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</si>
  <si>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</si>
  <si>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</si>
  <si>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</si>
  <si>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</si>
  <si>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Sum</t>
  </si>
  <si>
    <t>Ψ_x = Σ(w·a)</t>
  </si>
  <si>
    <t>Check Σw</t>
  </si>
  <si>
    <t>D=</t>
  </si>
  <si>
    <t xml:space="preserve"> </t>
  </si>
  <si>
    <r>
      <rPr>
        <b/>
        <sz val="10"/>
        <color theme="1"/>
        <rFont val="Times New Roman"/>
        <family val="1"/>
      </rPr>
      <t>AE</t>
    </r>
    <r>
      <rPr>
        <b/>
        <vertAlign val="superscript"/>
        <sz val="10"/>
        <color theme="1"/>
        <rFont val="Times New Roman"/>
        <family val="1"/>
      </rPr>
      <t>w</t>
    </r>
  </si>
  <si>
    <r>
      <t>AE</t>
    </r>
    <r>
      <rPr>
        <b/>
        <vertAlign val="superscript"/>
        <sz val="10"/>
        <color theme="1"/>
        <rFont val="Times New Roman"/>
        <family val="1"/>
      </rPr>
      <t>w</t>
    </r>
  </si>
  <si>
    <t>μ=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</si>
</sst>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" fontId="0" fillId="0" borderId="0" xfId="0" applyNumberFormat="1" applyAlignment="1">
      <alignment horizontal="center"/>
    </xf>
    <xf numFmtId="164" fontId="2" fillId="0" borderId="0" xfId="0" applyNumberFormat="1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0" xfId="0" applyFont="1"/>
    <xf numFmtId="166" fontId="0" fillId="0" borderId="0" xfId="1" applyNumberFormat="1" applyFont="1"/>
    <xf numFmtId="166" fontId="1" fillId="0" borderId="0" xfId="1" applyNumberFormat="1" applyFont="1"/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right"/>
    </xf>
    <xf numFmtId="9" fontId="5" fillId="3" borderId="0" xfId="1" applyFill="1"/>
    <xf numFmtId="0" fontId="6" fillId="0" borderId="0" xfId="0" applyFont="1"/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1: AE and AE^(w) trajectories (</a:t>
            </a:r>
            <a:r>
              <a:rPr lang="el-GR"/>
              <a:t>μ = 0.9)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02272727272728"/>
          <c:y val="0.13523148148148148"/>
          <c:w val="0.70013888888888887"/>
          <c:h val="0.78833333333333322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1'!$C$13:$C$18</c:f>
              <c:numCache>
                <c:formatCode>0.000</c:formatCode>
                <c:ptCount val="6"/>
                <c:pt idx="0">
                  <c:v>9.3000000000000007</c:v>
                </c:pt>
                <c:pt idx="1">
                  <c:v>8.370000000000001</c:v>
                </c:pt>
                <c:pt idx="2">
                  <c:v>7.5330000000000013</c:v>
                </c:pt>
                <c:pt idx="3">
                  <c:v>6.7797000000000009</c:v>
                </c:pt>
                <c:pt idx="4">
                  <c:v>6.1017300000000017</c:v>
                </c:pt>
                <c:pt idx="5">
                  <c:v>5.491557000000002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E0-486D-B30F-F9327933F4D4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1'!$D$13:$D$18</c:f>
              <c:numCache>
                <c:formatCode>0.000</c:formatCode>
                <c:ptCount val="6"/>
                <c:pt idx="0">
                  <c:v>9.3000000000000007</c:v>
                </c:pt>
                <c:pt idx="1">
                  <c:v>7.4400000000000013</c:v>
                </c:pt>
                <c:pt idx="2">
                  <c:v>5.9520000000000017</c:v>
                </c:pt>
                <c:pt idx="3">
                  <c:v>4.7616000000000014</c:v>
                </c:pt>
                <c:pt idx="4">
                  <c:v>3.809280000000002</c:v>
                </c:pt>
                <c:pt idx="5">
                  <c:v>3.0474240000000021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E0-486D-B30F-F9327933F4D4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1'!$E$13:$E$18</c:f>
              <c:numCache>
                <c:formatCode>0.000</c:formatCode>
                <c:ptCount val="6"/>
                <c:pt idx="0">
                  <c:v>9.3000000000000007</c:v>
                </c:pt>
                <c:pt idx="1">
                  <c:v>6.51</c:v>
                </c:pt>
                <c:pt idx="2">
                  <c:v>4.5569999999999995</c:v>
                </c:pt>
                <c:pt idx="3">
                  <c:v>3.1898999999999993</c:v>
                </c:pt>
                <c:pt idx="4">
                  <c:v>2.2329299999999996</c:v>
                </c:pt>
                <c:pt idx="5">
                  <c:v>1.5630509999999995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BE0-486D-B30F-F9327933F4D4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1'!$F$13:$F$18</c:f>
              <c:numCache>
                <c:formatCode>0.000</c:formatCode>
                <c:ptCount val="6"/>
                <c:pt idx="0">
                  <c:v>9.3000000000000007</c:v>
                </c:pt>
                <c:pt idx="1">
                  <c:v>5.58</c:v>
                </c:pt>
                <c:pt idx="2">
                  <c:v>3.3480000000000003</c:v>
                </c:pt>
                <c:pt idx="3">
                  <c:v>2.0087999999999999</c:v>
                </c:pt>
                <c:pt idx="4">
                  <c:v>1.2052800000000001</c:v>
                </c:pt>
                <c:pt idx="5">
                  <c:v>0.72316800000000003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BE0-486D-B30F-F9327933F4D4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1'!$G$13:$G$18</c:f>
              <c:numCache>
                <c:formatCode>0.000</c:formatCode>
                <c:ptCount val="6"/>
                <c:pt idx="0">
                  <c:v>9.3000000000000007</c:v>
                </c:pt>
                <c:pt idx="1">
                  <c:v>4.6500000000000004</c:v>
                </c:pt>
                <c:pt idx="2">
                  <c:v>2.3250000000000002</c:v>
                </c:pt>
                <c:pt idx="3">
                  <c:v>1.1625000000000001</c:v>
                </c:pt>
                <c:pt idx="4">
                  <c:v>0.58125000000000004</c:v>
                </c:pt>
                <c:pt idx="5">
                  <c:v>0.29062500000000002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BE0-486D-B30F-F9327933F4D4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1'!$I$13:$I$18</c:f>
              <c:numCache>
                <c:formatCode>0.000</c:formatCode>
                <c:ptCount val="6"/>
                <c:pt idx="0">
                  <c:v>6.6790909090909079</c:v>
                </c:pt>
                <c:pt idx="1">
                  <c:v>6.011181818181818</c:v>
                </c:pt>
                <c:pt idx="2">
                  <c:v>5.4100636363636365</c:v>
                </c:pt>
                <c:pt idx="3">
                  <c:v>4.8690572727272725</c:v>
                </c:pt>
                <c:pt idx="4">
                  <c:v>4.3821515454545459</c:v>
                </c:pt>
                <c:pt idx="5">
                  <c:v>3.9439363909090916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BE0-486D-B30F-F9327933F4D4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1'!$J$13:$J$18</c:f>
              <c:numCache>
                <c:formatCode>0.000</c:formatCode>
                <c:ptCount val="6"/>
                <c:pt idx="0">
                  <c:v>6.6790909090909079</c:v>
                </c:pt>
                <c:pt idx="1">
                  <c:v>5.3432727272727272</c:v>
                </c:pt>
                <c:pt idx="2">
                  <c:v>4.2746181818181821</c:v>
                </c:pt>
                <c:pt idx="3">
                  <c:v>3.4196945454545458</c:v>
                </c:pt>
                <c:pt idx="4">
                  <c:v>2.7357556363636371</c:v>
                </c:pt>
                <c:pt idx="5">
                  <c:v>2.1886045090909101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BE0-486D-B30F-F9327933F4D4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1'!$K$13:$K$18</c:f>
              <c:numCache>
                <c:formatCode>0.000</c:formatCode>
                <c:ptCount val="6"/>
                <c:pt idx="0">
                  <c:v>6.6790909090909079</c:v>
                </c:pt>
                <c:pt idx="1">
                  <c:v>4.6753636363636355</c:v>
                </c:pt>
                <c:pt idx="2">
                  <c:v>3.2727545454545446</c:v>
                </c:pt>
                <c:pt idx="3">
                  <c:v>2.290928181818181</c:v>
                </c:pt>
                <c:pt idx="4">
                  <c:v>1.6036497272727266</c:v>
                </c:pt>
                <c:pt idx="5">
                  <c:v>1.1225548090909085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BE0-486D-B30F-F9327933F4D4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1'!$L$13:$L$18</c:f>
              <c:numCache>
                <c:formatCode>0.000</c:formatCode>
                <c:ptCount val="6"/>
                <c:pt idx="0">
                  <c:v>6.6790909090909079</c:v>
                </c:pt>
                <c:pt idx="1">
                  <c:v>4.0074545454545447</c:v>
                </c:pt>
                <c:pt idx="2">
                  <c:v>2.4044727272727271</c:v>
                </c:pt>
                <c:pt idx="3">
                  <c:v>1.4426836363636359</c:v>
                </c:pt>
                <c:pt idx="4">
                  <c:v>0.86561018181818172</c:v>
                </c:pt>
                <c:pt idx="5">
                  <c:v>0.51936610909090897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BE0-486D-B30F-F9327933F4D4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1'!$A$13:$A$18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1'!$M$13:$M$18</c:f>
              <c:numCache>
                <c:formatCode>0.000</c:formatCode>
                <c:ptCount val="6"/>
                <c:pt idx="0">
                  <c:v>6.6790909090909079</c:v>
                </c:pt>
                <c:pt idx="1">
                  <c:v>3.3395454545454539</c:v>
                </c:pt>
                <c:pt idx="2">
                  <c:v>1.669772727272727</c:v>
                </c:pt>
                <c:pt idx="3">
                  <c:v>0.83488636363636348</c:v>
                </c:pt>
                <c:pt idx="4">
                  <c:v>0.41744318181818174</c:v>
                </c:pt>
                <c:pt idx="5">
                  <c:v>0.20872159090909087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0-486D-B30F-F9327933F4D4}"/>
            </c:ext>
          </c:extLst>
        </c:ser>
        <c:ser>
          <c:idx val="11"/>
          <c:order val="10"/>
          <c:tx>
            <c:strRef>
              <c:f>'Tier 1'!$P$12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>
                  <a:lumMod val="85000"/>
                  <a:lumOff val="15000"/>
                </a:schemeClr>
              </a:solidFill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E7-40F3-A10B-87F738F4B383}"/>
            </c:ext>
          </c:extLst>
        </c:ser>
        <c:ser>
          <c:idx val="10"/>
          <c:order val="11"/>
          <c:tx>
            <c:strRef>
              <c:f>'Tier 1'!$Q$12</c:f>
              <c:strCache>
                <c:ptCount val="1"/>
              </c:strCache>
            </c:strRef>
          </c:tx>
          <c:marker>
            <c:spPr>
              <a:solidFill>
                <a:schemeClr val="tx1"/>
              </a:solidFill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E7-40F3-A10B-87F738F4B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  <c:majorUnit val="1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3.3345454545454553E-2"/>
              <c:y val="0.34801157407407407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r"/>
      <c:legendEntry>
        <c:idx val="10"/>
        <c:delete val="1"/>
      </c:legendEntry>
      <c:legendEntry>
        <c:idx val="11"/>
        <c:delete val="1"/>
      </c:legendEntry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5: AE and AE^(w) trajectories (</a:t>
            </a:r>
            <a:r>
              <a:rPr lang="el-GR"/>
              <a:t>μ = 0.5)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669116161616161"/>
          <c:y val="9.4375462962962967E-2"/>
          <c:w val="0.71285505050505049"/>
          <c:h val="0.75539259259259262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5'!$C$53:$C$58</c:f>
              <c:numCache>
                <c:formatCode>0.00</c:formatCode>
                <c:ptCount val="6"/>
                <c:pt idx="0">
                  <c:v>1954.5454545454545</c:v>
                </c:pt>
                <c:pt idx="1">
                  <c:v>1759.090909090909</c:v>
                </c:pt>
                <c:pt idx="2">
                  <c:v>1583.1818181818182</c:v>
                </c:pt>
                <c:pt idx="3">
                  <c:v>1424.8636363636365</c:v>
                </c:pt>
                <c:pt idx="4">
                  <c:v>1282.3772727272728</c:v>
                </c:pt>
                <c:pt idx="5">
                  <c:v>1154.1395454545459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C0-48D5-89C3-BD34712903A0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5'!$D$53:$D$58</c:f>
              <c:numCache>
                <c:formatCode>0.00</c:formatCode>
                <c:ptCount val="6"/>
                <c:pt idx="0">
                  <c:v>1954.5454545454545</c:v>
                </c:pt>
                <c:pt idx="1">
                  <c:v>1563.6363636363637</c:v>
                </c:pt>
                <c:pt idx="2">
                  <c:v>1250.9090909090912</c:v>
                </c:pt>
                <c:pt idx="3">
                  <c:v>1000.727272727273</c:v>
                </c:pt>
                <c:pt idx="4">
                  <c:v>800.58181818181856</c:v>
                </c:pt>
                <c:pt idx="5">
                  <c:v>640.46545454545492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C0-48D5-89C3-BD34712903A0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5'!$E$53:$E$58</c:f>
              <c:numCache>
                <c:formatCode>0.00</c:formatCode>
                <c:ptCount val="6"/>
                <c:pt idx="0">
                  <c:v>1954.5454545454545</c:v>
                </c:pt>
                <c:pt idx="1">
                  <c:v>1368.181818181818</c:v>
                </c:pt>
                <c:pt idx="2">
                  <c:v>957.72727272727263</c:v>
                </c:pt>
                <c:pt idx="3">
                  <c:v>670.40909090909076</c:v>
                </c:pt>
                <c:pt idx="4">
                  <c:v>469.28636363636349</c:v>
                </c:pt>
                <c:pt idx="5">
                  <c:v>328.50045454545443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CC0-48D5-89C3-BD34712903A0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5'!$F$53:$F$58</c:f>
              <c:numCache>
                <c:formatCode>0.00</c:formatCode>
                <c:ptCount val="6"/>
                <c:pt idx="0">
                  <c:v>1954.5454545454545</c:v>
                </c:pt>
                <c:pt idx="1">
                  <c:v>1172.7272727272727</c:v>
                </c:pt>
                <c:pt idx="2">
                  <c:v>703.63636363636363</c:v>
                </c:pt>
                <c:pt idx="3">
                  <c:v>422.18181818181819</c:v>
                </c:pt>
                <c:pt idx="4">
                  <c:v>253.30909090909088</c:v>
                </c:pt>
                <c:pt idx="5">
                  <c:v>151.98545454545453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CC0-48D5-89C3-BD34712903A0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5'!$G$53:$G$58</c:f>
              <c:numCache>
                <c:formatCode>0.00</c:formatCode>
                <c:ptCount val="6"/>
                <c:pt idx="0">
                  <c:v>1954.5454545454545</c:v>
                </c:pt>
                <c:pt idx="1">
                  <c:v>977.27272727272725</c:v>
                </c:pt>
                <c:pt idx="2">
                  <c:v>488.63636363636363</c:v>
                </c:pt>
                <c:pt idx="3">
                  <c:v>244.31818181818181</c:v>
                </c:pt>
                <c:pt idx="4">
                  <c:v>122.15909090909091</c:v>
                </c:pt>
                <c:pt idx="5">
                  <c:v>61.079545454545453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CC0-48D5-89C3-BD34712903A0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5'!$I$53:$I$58</c:f>
              <c:numCache>
                <c:formatCode>0.00</c:formatCode>
                <c:ptCount val="6"/>
                <c:pt idx="0">
                  <c:v>1898.7012987012988</c:v>
                </c:pt>
                <c:pt idx="1">
                  <c:v>1708.831168831169</c:v>
                </c:pt>
                <c:pt idx="2">
                  <c:v>1537.9480519480521</c:v>
                </c:pt>
                <c:pt idx="3">
                  <c:v>1384.153246753247</c:v>
                </c:pt>
                <c:pt idx="4">
                  <c:v>1245.7379220779223</c:v>
                </c:pt>
                <c:pt idx="5">
                  <c:v>1121.1641298701304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CC0-48D5-89C3-BD34712903A0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5'!$J$53:$J$58</c:f>
              <c:numCache>
                <c:formatCode>0.00</c:formatCode>
                <c:ptCount val="6"/>
                <c:pt idx="0">
                  <c:v>1898.7012987012988</c:v>
                </c:pt>
                <c:pt idx="1">
                  <c:v>1518.9610389610393</c:v>
                </c:pt>
                <c:pt idx="2">
                  <c:v>1215.1688311688315</c:v>
                </c:pt>
                <c:pt idx="3">
                  <c:v>972.13506493506532</c:v>
                </c:pt>
                <c:pt idx="4">
                  <c:v>777.70805194805234</c:v>
                </c:pt>
                <c:pt idx="5">
                  <c:v>622.16644155844199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CC0-48D5-89C3-BD34712903A0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5'!$K$53:$K$58</c:f>
              <c:numCache>
                <c:formatCode>0.00</c:formatCode>
                <c:ptCount val="6"/>
                <c:pt idx="0">
                  <c:v>1898.7012987012988</c:v>
                </c:pt>
                <c:pt idx="1">
                  <c:v>1329.090909090909</c:v>
                </c:pt>
                <c:pt idx="2">
                  <c:v>930.36363636363637</c:v>
                </c:pt>
                <c:pt idx="3">
                  <c:v>651.25454545454534</c:v>
                </c:pt>
                <c:pt idx="4">
                  <c:v>455.8781818181817</c:v>
                </c:pt>
                <c:pt idx="5">
                  <c:v>319.11472727272718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CC0-48D5-89C3-BD34712903A0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5'!$L$53:$L$58</c:f>
              <c:numCache>
                <c:formatCode>0.00</c:formatCode>
                <c:ptCount val="6"/>
                <c:pt idx="0">
                  <c:v>1898.7012987012988</c:v>
                </c:pt>
                <c:pt idx="1">
                  <c:v>1139.2207792207794</c:v>
                </c:pt>
                <c:pt idx="2">
                  <c:v>683.53246753246765</c:v>
                </c:pt>
                <c:pt idx="3">
                  <c:v>410.11948051948059</c:v>
                </c:pt>
                <c:pt idx="4">
                  <c:v>246.07168831168832</c:v>
                </c:pt>
                <c:pt idx="5">
                  <c:v>147.64301298701298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CC0-48D5-89C3-BD34712903A0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5'!$M$53:$M$58</c:f>
              <c:numCache>
                <c:formatCode>0.00</c:formatCode>
                <c:ptCount val="6"/>
                <c:pt idx="0">
                  <c:v>1898.7012987012988</c:v>
                </c:pt>
                <c:pt idx="1">
                  <c:v>949.35064935064941</c:v>
                </c:pt>
                <c:pt idx="2">
                  <c:v>474.6753246753247</c:v>
                </c:pt>
                <c:pt idx="3">
                  <c:v>237.33766233766235</c:v>
                </c:pt>
                <c:pt idx="4">
                  <c:v>118.66883116883118</c:v>
                </c:pt>
                <c:pt idx="5">
                  <c:v>59.334415584415588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CC0-48D5-89C3-BD3471290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At val="0"/>
        <c:auto val="0"/>
        <c:lblOffset val="100"/>
        <c:baseTimeUnit val="days"/>
      </c:dateAx>
      <c:valAx>
        <c:axId val="100"/>
        <c:scaling>
          <c:orientation val="minMax"/>
          <c:max val="2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2.1375000000000005E-2"/>
              <c:y val="0.29950462962962959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  <c:majorUnit val="500"/>
        <c:minorUnit val="100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1: AE and AE^(w) trajectories (</a:t>
            </a:r>
            <a:r>
              <a:rPr lang="el-GR"/>
              <a:t>μ = 0.5)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4608585858585864E-2"/>
          <c:y val="0.11465277777777777"/>
          <c:w val="0.73702020202020202"/>
          <c:h val="0.74129629629629645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1'!$C$53:$C$58</c:f>
              <c:numCache>
                <c:formatCode>0.000</c:formatCode>
                <c:ptCount val="6"/>
                <c:pt idx="0">
                  <c:v>10.5</c:v>
                </c:pt>
                <c:pt idx="1">
                  <c:v>9.4500000000000011</c:v>
                </c:pt>
                <c:pt idx="2">
                  <c:v>8.5050000000000008</c:v>
                </c:pt>
                <c:pt idx="3">
                  <c:v>7.6545000000000005</c:v>
                </c:pt>
                <c:pt idx="4">
                  <c:v>6.889050000000001</c:v>
                </c:pt>
                <c:pt idx="5">
                  <c:v>6.2001450000000018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F1-43D1-B983-2E20A5AE7AE5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1'!$D$53:$D$58</c:f>
              <c:numCache>
                <c:formatCode>0.000</c:formatCode>
                <c:ptCount val="6"/>
                <c:pt idx="0">
                  <c:v>10.5</c:v>
                </c:pt>
                <c:pt idx="1">
                  <c:v>8.4</c:v>
                </c:pt>
                <c:pt idx="2">
                  <c:v>6.7200000000000015</c:v>
                </c:pt>
                <c:pt idx="3">
                  <c:v>5.3760000000000012</c:v>
                </c:pt>
                <c:pt idx="4">
                  <c:v>4.3008000000000024</c:v>
                </c:pt>
                <c:pt idx="5">
                  <c:v>3.4406400000000019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5F1-43D1-B983-2E20A5AE7AE5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1'!$E$53:$E$58</c:f>
              <c:numCache>
                <c:formatCode>0.000</c:formatCode>
                <c:ptCount val="6"/>
                <c:pt idx="0">
                  <c:v>10.5</c:v>
                </c:pt>
                <c:pt idx="1">
                  <c:v>7.35</c:v>
                </c:pt>
                <c:pt idx="2">
                  <c:v>5.1449999999999996</c:v>
                </c:pt>
                <c:pt idx="3">
                  <c:v>3.6014999999999993</c:v>
                </c:pt>
                <c:pt idx="4">
                  <c:v>2.5210499999999993</c:v>
                </c:pt>
                <c:pt idx="5">
                  <c:v>1.7647349999999995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F1-43D1-B983-2E20A5AE7AE5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1'!$F$53:$F$58</c:f>
              <c:numCache>
                <c:formatCode>0.000</c:formatCode>
                <c:ptCount val="6"/>
                <c:pt idx="0">
                  <c:v>10.5</c:v>
                </c:pt>
                <c:pt idx="1">
                  <c:v>6.3</c:v>
                </c:pt>
                <c:pt idx="2">
                  <c:v>3.78</c:v>
                </c:pt>
                <c:pt idx="3">
                  <c:v>2.2679999999999998</c:v>
                </c:pt>
                <c:pt idx="4">
                  <c:v>1.3608</c:v>
                </c:pt>
                <c:pt idx="5">
                  <c:v>0.81647999999999998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5F1-43D1-B983-2E20A5AE7AE5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1'!$G$53:$G$58</c:f>
              <c:numCache>
                <c:formatCode>0.000</c:formatCode>
                <c:ptCount val="6"/>
                <c:pt idx="0">
                  <c:v>10.5</c:v>
                </c:pt>
                <c:pt idx="1">
                  <c:v>5.25</c:v>
                </c:pt>
                <c:pt idx="2">
                  <c:v>2.625</c:v>
                </c:pt>
                <c:pt idx="3">
                  <c:v>1.3125</c:v>
                </c:pt>
                <c:pt idx="4">
                  <c:v>0.65625</c:v>
                </c:pt>
                <c:pt idx="5">
                  <c:v>0.328125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5F1-43D1-B983-2E20A5AE7AE5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1'!$I$53:$I$58</c:f>
              <c:numCache>
                <c:formatCode>0.000</c:formatCode>
                <c:ptCount val="6"/>
                <c:pt idx="0">
                  <c:v>7.5409090909090892</c:v>
                </c:pt>
                <c:pt idx="1">
                  <c:v>6.7868181818181812</c:v>
                </c:pt>
                <c:pt idx="2">
                  <c:v>6.1081363636363628</c:v>
                </c:pt>
                <c:pt idx="3">
                  <c:v>5.4973227272727261</c:v>
                </c:pt>
                <c:pt idx="4">
                  <c:v>4.9475904545454545</c:v>
                </c:pt>
                <c:pt idx="5">
                  <c:v>4.4528314090909094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5F1-43D1-B983-2E20A5AE7AE5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1'!$J$53:$J$58</c:f>
              <c:numCache>
                <c:formatCode>0.000</c:formatCode>
                <c:ptCount val="6"/>
                <c:pt idx="0">
                  <c:v>7.5409090909090892</c:v>
                </c:pt>
                <c:pt idx="1">
                  <c:v>6.0327272727272714</c:v>
                </c:pt>
                <c:pt idx="2">
                  <c:v>4.8261818181818184</c:v>
                </c:pt>
                <c:pt idx="3">
                  <c:v>3.8609454545454547</c:v>
                </c:pt>
                <c:pt idx="4">
                  <c:v>3.0887563636363646</c:v>
                </c:pt>
                <c:pt idx="5">
                  <c:v>2.4710050909090917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5F1-43D1-B983-2E20A5AE7AE5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1'!$K$53:$K$58</c:f>
              <c:numCache>
                <c:formatCode>0.000</c:formatCode>
                <c:ptCount val="6"/>
                <c:pt idx="0">
                  <c:v>7.5409090909090892</c:v>
                </c:pt>
                <c:pt idx="1">
                  <c:v>5.2786363636363625</c:v>
                </c:pt>
                <c:pt idx="2">
                  <c:v>3.6950454545454536</c:v>
                </c:pt>
                <c:pt idx="3">
                  <c:v>2.5865318181818173</c:v>
                </c:pt>
                <c:pt idx="4">
                  <c:v>1.8105722727272719</c:v>
                </c:pt>
                <c:pt idx="5">
                  <c:v>1.2674005909090902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5F1-43D1-B983-2E20A5AE7AE5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1'!$L$53:$L$58</c:f>
              <c:numCache>
                <c:formatCode>0.000</c:formatCode>
                <c:ptCount val="6"/>
                <c:pt idx="0">
                  <c:v>7.5409090909090892</c:v>
                </c:pt>
                <c:pt idx="1">
                  <c:v>4.5245454545454535</c:v>
                </c:pt>
                <c:pt idx="2">
                  <c:v>2.7147272727272722</c:v>
                </c:pt>
                <c:pt idx="3">
                  <c:v>1.6288363636363632</c:v>
                </c:pt>
                <c:pt idx="4">
                  <c:v>0.97730181818181794</c:v>
                </c:pt>
                <c:pt idx="5">
                  <c:v>0.58638109090909074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75F1-43D1-B983-2E20A5AE7AE5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1'!$A$53:$A$58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1'!$M$53:$M$58</c:f>
              <c:numCache>
                <c:formatCode>0.000</c:formatCode>
                <c:ptCount val="6"/>
                <c:pt idx="0">
                  <c:v>7.5409090909090892</c:v>
                </c:pt>
                <c:pt idx="1">
                  <c:v>3.7704545454545446</c:v>
                </c:pt>
                <c:pt idx="2">
                  <c:v>1.8852272727272723</c:v>
                </c:pt>
                <c:pt idx="3">
                  <c:v>0.94261363636363615</c:v>
                </c:pt>
                <c:pt idx="4">
                  <c:v>0.47130681818181808</c:v>
                </c:pt>
                <c:pt idx="5">
                  <c:v>0.23565340909090904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75F1-43D1-B983-2E20A5AE7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overlay val="1"/>
        </c:title>
        <c:numFmt formatCode="0" sourceLinked="0"/>
        <c:majorTickMark val="out"/>
        <c:minorTickMark val="none"/>
        <c:tickLblPos val="nextTo"/>
        <c:crossAx val="10"/>
        <c:crossesAt val="0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2: AE and AE^(w) trajectories (</a:t>
            </a:r>
            <a:r>
              <a:rPr lang="el-GR"/>
              <a:t>μ = 0.9)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1780303030303036E-2"/>
          <c:y val="0.11465277777777777"/>
          <c:w val="0.81719696969696964"/>
          <c:h val="0.67074074074074075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2'!$C$13:$C$18</c:f>
              <c:numCache>
                <c:formatCode>0.000</c:formatCode>
                <c:ptCount val="6"/>
                <c:pt idx="0">
                  <c:v>38.75</c:v>
                </c:pt>
                <c:pt idx="1">
                  <c:v>34.875</c:v>
                </c:pt>
                <c:pt idx="2">
                  <c:v>31.387500000000003</c:v>
                </c:pt>
                <c:pt idx="3">
                  <c:v>28.248750000000005</c:v>
                </c:pt>
                <c:pt idx="4">
                  <c:v>25.423875000000006</c:v>
                </c:pt>
                <c:pt idx="5">
                  <c:v>22.881487500000006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1B-424A-B6FA-1EA3F813ABC5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2'!$D$13:$D$18</c:f>
              <c:numCache>
                <c:formatCode>0.000</c:formatCode>
                <c:ptCount val="6"/>
                <c:pt idx="0">
                  <c:v>38.75</c:v>
                </c:pt>
                <c:pt idx="1">
                  <c:v>31</c:v>
                </c:pt>
                <c:pt idx="2">
                  <c:v>24.800000000000004</c:v>
                </c:pt>
                <c:pt idx="3">
                  <c:v>19.840000000000003</c:v>
                </c:pt>
                <c:pt idx="4">
                  <c:v>15.872000000000007</c:v>
                </c:pt>
                <c:pt idx="5">
                  <c:v>12.697600000000007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1B-424A-B6FA-1EA3F813ABC5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2'!$E$13:$E$18</c:f>
              <c:numCache>
                <c:formatCode>0.000</c:formatCode>
                <c:ptCount val="6"/>
                <c:pt idx="0">
                  <c:v>38.75</c:v>
                </c:pt>
                <c:pt idx="1">
                  <c:v>27.125</c:v>
                </c:pt>
                <c:pt idx="2">
                  <c:v>18.987499999999997</c:v>
                </c:pt>
                <c:pt idx="3">
                  <c:v>13.291249999999996</c:v>
                </c:pt>
                <c:pt idx="4">
                  <c:v>9.3038749999999979</c:v>
                </c:pt>
                <c:pt idx="5">
                  <c:v>6.5127124999999975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1B-424A-B6FA-1EA3F813ABC5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2'!$F$13:$F$18</c:f>
              <c:numCache>
                <c:formatCode>0.000</c:formatCode>
                <c:ptCount val="6"/>
                <c:pt idx="0">
                  <c:v>38.75</c:v>
                </c:pt>
                <c:pt idx="1">
                  <c:v>23.25</c:v>
                </c:pt>
                <c:pt idx="2">
                  <c:v>13.95</c:v>
                </c:pt>
                <c:pt idx="3">
                  <c:v>8.3699999999999992</c:v>
                </c:pt>
                <c:pt idx="4">
                  <c:v>5.0219999999999994</c:v>
                </c:pt>
                <c:pt idx="5">
                  <c:v>3.0131999999999999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01B-424A-B6FA-1EA3F813ABC5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2'!$G$13:$G$18</c:f>
              <c:numCache>
                <c:formatCode>0.000</c:formatCode>
                <c:ptCount val="6"/>
                <c:pt idx="0">
                  <c:v>38.75</c:v>
                </c:pt>
                <c:pt idx="1">
                  <c:v>19.375</c:v>
                </c:pt>
                <c:pt idx="2">
                  <c:v>9.6875</c:v>
                </c:pt>
                <c:pt idx="3">
                  <c:v>4.84375</c:v>
                </c:pt>
                <c:pt idx="4">
                  <c:v>2.421875</c:v>
                </c:pt>
                <c:pt idx="5">
                  <c:v>1.2109375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01B-424A-B6FA-1EA3F813ABC5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2'!$I$13:$I$18</c:f>
              <c:numCache>
                <c:formatCode>0.000</c:formatCode>
                <c:ptCount val="6"/>
                <c:pt idx="0">
                  <c:v>30.765151515151508</c:v>
                </c:pt>
                <c:pt idx="1">
                  <c:v>27.688636363636355</c:v>
                </c:pt>
                <c:pt idx="2">
                  <c:v>24.919772727272722</c:v>
                </c:pt>
                <c:pt idx="3">
                  <c:v>22.427795454545453</c:v>
                </c:pt>
                <c:pt idx="4">
                  <c:v>20.185015909090907</c:v>
                </c:pt>
                <c:pt idx="5">
                  <c:v>18.166514318181818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01B-424A-B6FA-1EA3F813ABC5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2'!$J$13:$J$18</c:f>
              <c:numCache>
                <c:formatCode>0.000</c:formatCode>
                <c:ptCount val="6"/>
                <c:pt idx="0">
                  <c:v>30.765151515151508</c:v>
                </c:pt>
                <c:pt idx="1">
                  <c:v>24.612121212121206</c:v>
                </c:pt>
                <c:pt idx="2">
                  <c:v>19.689696969696968</c:v>
                </c:pt>
                <c:pt idx="3">
                  <c:v>15.751757575757575</c:v>
                </c:pt>
                <c:pt idx="4">
                  <c:v>12.601406060606063</c:v>
                </c:pt>
                <c:pt idx="5">
                  <c:v>10.081124848484851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01B-424A-B6FA-1EA3F813ABC5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2'!$K$13:$K$18</c:f>
              <c:numCache>
                <c:formatCode>0.000</c:formatCode>
                <c:ptCount val="6"/>
                <c:pt idx="0">
                  <c:v>30.765151515151508</c:v>
                </c:pt>
                <c:pt idx="1">
                  <c:v>21.535606060606053</c:v>
                </c:pt>
                <c:pt idx="2">
                  <c:v>15.074924242424236</c:v>
                </c:pt>
                <c:pt idx="3">
                  <c:v>10.552446969696964</c:v>
                </c:pt>
                <c:pt idx="4">
                  <c:v>7.3867128787878755</c:v>
                </c:pt>
                <c:pt idx="5">
                  <c:v>5.170699015151512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01B-424A-B6FA-1EA3F813ABC5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2'!$L$13:$L$18</c:f>
              <c:numCache>
                <c:formatCode>0.000</c:formatCode>
                <c:ptCount val="6"/>
                <c:pt idx="0">
                  <c:v>30.765151515151508</c:v>
                </c:pt>
                <c:pt idx="1">
                  <c:v>18.459090909090904</c:v>
                </c:pt>
                <c:pt idx="2">
                  <c:v>11.075454545454543</c:v>
                </c:pt>
                <c:pt idx="3">
                  <c:v>6.645272727272725</c:v>
                </c:pt>
                <c:pt idx="4">
                  <c:v>3.9871636363636349</c:v>
                </c:pt>
                <c:pt idx="5">
                  <c:v>2.3922981818181812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201B-424A-B6FA-1EA3F813ABC5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2'!$M$13:$M$18</c:f>
              <c:numCache>
                <c:formatCode>0.000</c:formatCode>
                <c:ptCount val="6"/>
                <c:pt idx="0">
                  <c:v>30.765151515151508</c:v>
                </c:pt>
                <c:pt idx="1">
                  <c:v>15.382575757575754</c:v>
                </c:pt>
                <c:pt idx="2">
                  <c:v>7.6912878787878771</c:v>
                </c:pt>
                <c:pt idx="3">
                  <c:v>3.8456439393939386</c:v>
                </c:pt>
                <c:pt idx="4">
                  <c:v>1.9228219696969693</c:v>
                </c:pt>
                <c:pt idx="5">
                  <c:v>0.96141098484848464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01B-424A-B6FA-1EA3F813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#,##0" sourceLinked="0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1.7310101010101019E-2"/>
              <c:y val="0.3303726851851852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3713952020202019"/>
          <c:y val="0.88144073827506253"/>
          <c:w val="0.75298106060606063"/>
          <c:h val="0.10106655035467506"/>
        </c:manualLayout>
      </c:layout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2: AE and AE^(w) trajectories (</a:t>
            </a:r>
            <a:r>
              <a:rPr lang="el-GR"/>
              <a:t>μ = 0.5)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583333333333333"/>
          <c:y val="0.1411111111111111"/>
          <c:w val="0.79474747474747476"/>
          <c:h val="0.65557370057936948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2'!$C$53:$C$58</c:f>
              <c:numCache>
                <c:formatCode>0.00</c:formatCode>
                <c:ptCount val="6"/>
                <c:pt idx="0">
                  <c:v>43.75</c:v>
                </c:pt>
                <c:pt idx="1">
                  <c:v>39.375</c:v>
                </c:pt>
                <c:pt idx="2">
                  <c:v>35.4375</c:v>
                </c:pt>
                <c:pt idx="3">
                  <c:v>31.893750000000004</c:v>
                </c:pt>
                <c:pt idx="4">
                  <c:v>28.704375000000006</c:v>
                </c:pt>
                <c:pt idx="5">
                  <c:v>25.833937500000008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A1-4624-BCD3-B63478BEC763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2'!$D$53:$D$58</c:f>
              <c:numCache>
                <c:formatCode>0.00</c:formatCode>
                <c:ptCount val="6"/>
                <c:pt idx="0">
                  <c:v>43.75</c:v>
                </c:pt>
                <c:pt idx="1">
                  <c:v>35</c:v>
                </c:pt>
                <c:pt idx="2">
                  <c:v>28.000000000000007</c:v>
                </c:pt>
                <c:pt idx="3">
                  <c:v>22.400000000000006</c:v>
                </c:pt>
                <c:pt idx="4">
                  <c:v>17.920000000000009</c:v>
                </c:pt>
                <c:pt idx="5">
                  <c:v>14.336000000000009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A1-4624-BCD3-B63478BEC763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2'!$E$53:$E$58</c:f>
              <c:numCache>
                <c:formatCode>0.00</c:formatCode>
                <c:ptCount val="6"/>
                <c:pt idx="0">
                  <c:v>43.75</c:v>
                </c:pt>
                <c:pt idx="1">
                  <c:v>30.624999999999996</c:v>
                </c:pt>
                <c:pt idx="2">
                  <c:v>21.437499999999996</c:v>
                </c:pt>
                <c:pt idx="3">
                  <c:v>15.006249999999996</c:v>
                </c:pt>
                <c:pt idx="4">
                  <c:v>10.504374999999996</c:v>
                </c:pt>
                <c:pt idx="5">
                  <c:v>7.3530624999999974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8A1-4624-BCD3-B63478BEC763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2'!$F$53:$F$58</c:f>
              <c:numCache>
                <c:formatCode>0.00</c:formatCode>
                <c:ptCount val="6"/>
                <c:pt idx="0">
                  <c:v>43.75</c:v>
                </c:pt>
                <c:pt idx="1">
                  <c:v>26.25</c:v>
                </c:pt>
                <c:pt idx="2">
                  <c:v>15.75</c:v>
                </c:pt>
                <c:pt idx="3">
                  <c:v>9.4499999999999993</c:v>
                </c:pt>
                <c:pt idx="4">
                  <c:v>5.67</c:v>
                </c:pt>
                <c:pt idx="5">
                  <c:v>3.4019999999999997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8A1-4624-BCD3-B63478BEC763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2'!$G$53:$G$58</c:f>
              <c:numCache>
                <c:formatCode>0.00</c:formatCode>
                <c:ptCount val="6"/>
                <c:pt idx="0">
                  <c:v>43.75</c:v>
                </c:pt>
                <c:pt idx="1">
                  <c:v>21.875</c:v>
                </c:pt>
                <c:pt idx="2">
                  <c:v>10.9375</c:v>
                </c:pt>
                <c:pt idx="3">
                  <c:v>5.46875</c:v>
                </c:pt>
                <c:pt idx="4">
                  <c:v>2.734375</c:v>
                </c:pt>
                <c:pt idx="5">
                  <c:v>1.3671875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8A1-4624-BCD3-B63478BEC763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2'!$I$53:$I$58</c:f>
              <c:numCache>
                <c:formatCode>0.00</c:formatCode>
                <c:ptCount val="6"/>
                <c:pt idx="0">
                  <c:v>34.734848484848477</c:v>
                </c:pt>
                <c:pt idx="1">
                  <c:v>31.26136363636363</c:v>
                </c:pt>
                <c:pt idx="2">
                  <c:v>28.135227272727263</c:v>
                </c:pt>
                <c:pt idx="3">
                  <c:v>25.321704545454541</c:v>
                </c:pt>
                <c:pt idx="4">
                  <c:v>22.78953409090909</c:v>
                </c:pt>
                <c:pt idx="5">
                  <c:v>20.510580681818183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8A1-4624-BCD3-B63478BEC763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2'!$J$53:$J$58</c:f>
              <c:numCache>
                <c:formatCode>0.00</c:formatCode>
                <c:ptCount val="6"/>
                <c:pt idx="0">
                  <c:v>34.734848484848477</c:v>
                </c:pt>
                <c:pt idx="1">
                  <c:v>27.787878787878782</c:v>
                </c:pt>
                <c:pt idx="2">
                  <c:v>22.23030303030303</c:v>
                </c:pt>
                <c:pt idx="3">
                  <c:v>17.784242424242425</c:v>
                </c:pt>
                <c:pt idx="4">
                  <c:v>14.227393939393943</c:v>
                </c:pt>
                <c:pt idx="5">
                  <c:v>11.381915151515155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8A1-4624-BCD3-B63478BEC763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2'!$K$53:$K$58</c:f>
              <c:numCache>
                <c:formatCode>0.00</c:formatCode>
                <c:ptCount val="6"/>
                <c:pt idx="0">
                  <c:v>34.734848484848477</c:v>
                </c:pt>
                <c:pt idx="1">
                  <c:v>24.314393939393931</c:v>
                </c:pt>
                <c:pt idx="2">
                  <c:v>17.02007575757575</c:v>
                </c:pt>
                <c:pt idx="3">
                  <c:v>11.914053030303023</c:v>
                </c:pt>
                <c:pt idx="4">
                  <c:v>8.3398371212121152</c:v>
                </c:pt>
                <c:pt idx="5">
                  <c:v>5.837885984848481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8A1-4624-BCD3-B63478BEC763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2'!$L$53:$L$58</c:f>
              <c:numCache>
                <c:formatCode>0.00</c:formatCode>
                <c:ptCount val="6"/>
                <c:pt idx="0">
                  <c:v>34.734848484848477</c:v>
                </c:pt>
                <c:pt idx="1">
                  <c:v>20.840909090909086</c:v>
                </c:pt>
                <c:pt idx="2">
                  <c:v>12.50454545454545</c:v>
                </c:pt>
                <c:pt idx="3">
                  <c:v>7.5027272727272702</c:v>
                </c:pt>
                <c:pt idx="4">
                  <c:v>4.5016363636363623</c:v>
                </c:pt>
                <c:pt idx="5">
                  <c:v>2.700981818181817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B8A1-4624-BCD3-B63478BEC763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2'!$A$53:$A$58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2'!$M$53:$M$58</c:f>
              <c:numCache>
                <c:formatCode>0.00</c:formatCode>
                <c:ptCount val="6"/>
                <c:pt idx="0">
                  <c:v>34.734848484848477</c:v>
                </c:pt>
                <c:pt idx="1">
                  <c:v>17.367424242424239</c:v>
                </c:pt>
                <c:pt idx="2">
                  <c:v>8.6837121212121193</c:v>
                </c:pt>
                <c:pt idx="3">
                  <c:v>4.3418560606060597</c:v>
                </c:pt>
                <c:pt idx="4">
                  <c:v>2.1709280303030298</c:v>
                </c:pt>
                <c:pt idx="5">
                  <c:v>1.0854640151515149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8A1-4624-BCD3-B63478BE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3.8156060606060603E-2"/>
              <c:y val="0.35095138888888883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3: AE and AE^(w) trajectories (</a:t>
            </a:r>
            <a:r>
              <a:rPr lang="el-GR"/>
              <a:t>μ = 0.9)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66414141414144E-2"/>
          <c:y val="0.12377361111111111"/>
          <c:w val="0.73209747474747477"/>
          <c:h val="0.74966250000000012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3'!$C$13:$C$18</c:f>
              <c:numCache>
                <c:formatCode>0.00</c:formatCode>
                <c:ptCount val="6"/>
                <c:pt idx="0">
                  <c:v>177.5</c:v>
                </c:pt>
                <c:pt idx="1">
                  <c:v>159.75</c:v>
                </c:pt>
                <c:pt idx="2">
                  <c:v>143.77500000000001</c:v>
                </c:pt>
                <c:pt idx="3">
                  <c:v>129.39750000000001</c:v>
                </c:pt>
                <c:pt idx="4">
                  <c:v>116.45775000000002</c:v>
                </c:pt>
                <c:pt idx="5">
                  <c:v>104.81197500000003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859-4A98-9148-CD03D203BE33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3'!$D$13:$D$18</c:f>
              <c:numCache>
                <c:formatCode>0.00</c:formatCode>
                <c:ptCount val="6"/>
                <c:pt idx="0">
                  <c:v>177.5</c:v>
                </c:pt>
                <c:pt idx="1">
                  <c:v>142</c:v>
                </c:pt>
                <c:pt idx="2">
                  <c:v>113.60000000000002</c:v>
                </c:pt>
                <c:pt idx="3">
                  <c:v>90.880000000000024</c:v>
                </c:pt>
                <c:pt idx="4">
                  <c:v>72.704000000000036</c:v>
                </c:pt>
                <c:pt idx="5">
                  <c:v>58.163200000000032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859-4A98-9148-CD03D203BE33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3'!$E$13:$E$18</c:f>
              <c:numCache>
                <c:formatCode>0.00</c:formatCode>
                <c:ptCount val="6"/>
                <c:pt idx="0">
                  <c:v>177.5</c:v>
                </c:pt>
                <c:pt idx="1">
                  <c:v>124.24999999999999</c:v>
                </c:pt>
                <c:pt idx="2">
                  <c:v>86.974999999999994</c:v>
                </c:pt>
                <c:pt idx="3">
                  <c:v>60.882499999999986</c:v>
                </c:pt>
                <c:pt idx="4">
                  <c:v>42.617749999999987</c:v>
                </c:pt>
                <c:pt idx="5">
                  <c:v>29.83242499999999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859-4A98-9148-CD03D203BE33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3'!$F$13:$F$18</c:f>
              <c:numCache>
                <c:formatCode>0.00</c:formatCode>
                <c:ptCount val="6"/>
                <c:pt idx="0">
                  <c:v>177.5</c:v>
                </c:pt>
                <c:pt idx="1">
                  <c:v>106.5</c:v>
                </c:pt>
                <c:pt idx="2">
                  <c:v>63.9</c:v>
                </c:pt>
                <c:pt idx="3">
                  <c:v>38.339999999999996</c:v>
                </c:pt>
                <c:pt idx="4">
                  <c:v>23.003999999999998</c:v>
                </c:pt>
                <c:pt idx="5">
                  <c:v>13.802399999999999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859-4A98-9148-CD03D203BE33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3'!$G$13:$G$18</c:f>
              <c:numCache>
                <c:formatCode>0.00</c:formatCode>
                <c:ptCount val="6"/>
                <c:pt idx="0">
                  <c:v>177.5</c:v>
                </c:pt>
                <c:pt idx="1">
                  <c:v>88.75</c:v>
                </c:pt>
                <c:pt idx="2">
                  <c:v>44.375</c:v>
                </c:pt>
                <c:pt idx="3">
                  <c:v>22.1875</c:v>
                </c:pt>
                <c:pt idx="4">
                  <c:v>11.09375</c:v>
                </c:pt>
                <c:pt idx="5">
                  <c:v>5.546875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859-4A98-9148-CD03D203BE33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3'!$I$13:$I$18</c:f>
              <c:numCache>
                <c:formatCode>0.00</c:formatCode>
                <c:ptCount val="6"/>
                <c:pt idx="0">
                  <c:v>150.7879901960784</c:v>
                </c:pt>
                <c:pt idx="1">
                  <c:v>135.70919117647057</c:v>
                </c:pt>
                <c:pt idx="2">
                  <c:v>122.13827205882352</c:v>
                </c:pt>
                <c:pt idx="3">
                  <c:v>109.92444485294116</c:v>
                </c:pt>
                <c:pt idx="4">
                  <c:v>98.932000367647063</c:v>
                </c:pt>
                <c:pt idx="5">
                  <c:v>89.038800330882367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859-4A98-9148-CD03D203BE33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3'!$J$13:$J$18</c:f>
              <c:numCache>
                <c:formatCode>0.00</c:formatCode>
                <c:ptCount val="6"/>
                <c:pt idx="0">
                  <c:v>150.7879901960784</c:v>
                </c:pt>
                <c:pt idx="1">
                  <c:v>120.63039215686273</c:v>
                </c:pt>
                <c:pt idx="2">
                  <c:v>96.504313725490206</c:v>
                </c:pt>
                <c:pt idx="3">
                  <c:v>77.203450980392162</c:v>
                </c:pt>
                <c:pt idx="4">
                  <c:v>61.762760784313748</c:v>
                </c:pt>
                <c:pt idx="5">
                  <c:v>49.410208627450999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859-4A98-9148-CD03D203BE33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3'!$K$13:$K$18</c:f>
              <c:numCache>
                <c:formatCode>0.00</c:formatCode>
                <c:ptCount val="6"/>
                <c:pt idx="0">
                  <c:v>150.7879901960784</c:v>
                </c:pt>
                <c:pt idx="1">
                  <c:v>105.55159313725487</c:v>
                </c:pt>
                <c:pt idx="2">
                  <c:v>73.886115196078421</c:v>
                </c:pt>
                <c:pt idx="3">
                  <c:v>51.720280637254881</c:v>
                </c:pt>
                <c:pt idx="4">
                  <c:v>36.204196446078413</c:v>
                </c:pt>
                <c:pt idx="5">
                  <c:v>25.342937512254888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859-4A98-9148-CD03D203BE33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3'!$L$13:$L$18</c:f>
              <c:numCache>
                <c:formatCode>0.00</c:formatCode>
                <c:ptCount val="6"/>
                <c:pt idx="0">
                  <c:v>150.7879901960784</c:v>
                </c:pt>
                <c:pt idx="1">
                  <c:v>90.472794117647041</c:v>
                </c:pt>
                <c:pt idx="2">
                  <c:v>54.283676470588226</c:v>
                </c:pt>
                <c:pt idx="3">
                  <c:v>32.57020588235293</c:v>
                </c:pt>
                <c:pt idx="4">
                  <c:v>19.542123529411761</c:v>
                </c:pt>
                <c:pt idx="5">
                  <c:v>11.725274117647055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8859-4A98-9148-CD03D203BE33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3'!$M$13:$M$18</c:f>
              <c:numCache>
                <c:formatCode>0.00</c:formatCode>
                <c:ptCount val="6"/>
                <c:pt idx="0">
                  <c:v>150.7879901960784</c:v>
                </c:pt>
                <c:pt idx="1">
                  <c:v>75.393995098039198</c:v>
                </c:pt>
                <c:pt idx="2">
                  <c:v>37.696997549019599</c:v>
                </c:pt>
                <c:pt idx="3">
                  <c:v>18.8484987745098</c:v>
                </c:pt>
                <c:pt idx="4">
                  <c:v>9.4242493872548998</c:v>
                </c:pt>
                <c:pt idx="5">
                  <c:v>4.7121246936274499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8859-4A98-9148-CD03D203B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2.2978535353535359E-2"/>
              <c:y val="0.32603773148148146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3: AE and AE^(w) trajectories (</a:t>
            </a:r>
            <a:r>
              <a:rPr lang="el-GR"/>
              <a:t>μ = 0.5)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200025252525253"/>
          <c:y val="0.13553287037037037"/>
          <c:w val="0.72197777777777761"/>
          <c:h val="0.70247592592592589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3'!$C$53:$C$58</c:f>
              <c:numCache>
                <c:formatCode>0.00</c:formatCode>
                <c:ptCount val="6"/>
                <c:pt idx="0">
                  <c:v>187.5</c:v>
                </c:pt>
                <c:pt idx="1">
                  <c:v>168.75</c:v>
                </c:pt>
                <c:pt idx="2">
                  <c:v>151.875</c:v>
                </c:pt>
                <c:pt idx="3">
                  <c:v>136.68750000000003</c:v>
                </c:pt>
                <c:pt idx="4">
                  <c:v>123.01875000000003</c:v>
                </c:pt>
                <c:pt idx="5">
                  <c:v>110.71687500000003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33-4484-A967-4AC4EDE29F7A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3'!$D$53:$D$58</c:f>
              <c:numCache>
                <c:formatCode>0.00</c:formatCode>
                <c:ptCount val="6"/>
                <c:pt idx="0">
                  <c:v>187.5</c:v>
                </c:pt>
                <c:pt idx="1">
                  <c:v>150</c:v>
                </c:pt>
                <c:pt idx="2">
                  <c:v>120.00000000000003</c:v>
                </c:pt>
                <c:pt idx="3">
                  <c:v>96.000000000000028</c:v>
                </c:pt>
                <c:pt idx="4">
                  <c:v>76.80000000000004</c:v>
                </c:pt>
                <c:pt idx="5">
                  <c:v>61.440000000000033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833-4484-A967-4AC4EDE29F7A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3'!$E$53:$E$58</c:f>
              <c:numCache>
                <c:formatCode>0.00</c:formatCode>
                <c:ptCount val="6"/>
                <c:pt idx="0">
                  <c:v>187.5</c:v>
                </c:pt>
                <c:pt idx="1">
                  <c:v>131.25</c:v>
                </c:pt>
                <c:pt idx="2">
                  <c:v>91.874999999999986</c:v>
                </c:pt>
                <c:pt idx="3">
                  <c:v>64.312499999999986</c:v>
                </c:pt>
                <c:pt idx="4">
                  <c:v>45.018749999999983</c:v>
                </c:pt>
                <c:pt idx="5">
                  <c:v>31.513124999999988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833-4484-A967-4AC4EDE29F7A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3'!$F$53:$F$58</c:f>
              <c:numCache>
                <c:formatCode>0.00</c:formatCode>
                <c:ptCount val="6"/>
                <c:pt idx="0">
                  <c:v>187.5</c:v>
                </c:pt>
                <c:pt idx="1">
                  <c:v>112.5</c:v>
                </c:pt>
                <c:pt idx="2">
                  <c:v>67.5</c:v>
                </c:pt>
                <c:pt idx="3">
                  <c:v>40.5</c:v>
                </c:pt>
                <c:pt idx="4">
                  <c:v>24.299999999999997</c:v>
                </c:pt>
                <c:pt idx="5">
                  <c:v>14.58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833-4484-A967-4AC4EDE29F7A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3'!$G$53:$G$58</c:f>
              <c:numCache>
                <c:formatCode>0.00</c:formatCode>
                <c:ptCount val="6"/>
                <c:pt idx="0">
                  <c:v>187.5</c:v>
                </c:pt>
                <c:pt idx="1">
                  <c:v>93.75</c:v>
                </c:pt>
                <c:pt idx="2">
                  <c:v>46.875</c:v>
                </c:pt>
                <c:pt idx="3">
                  <c:v>23.4375</c:v>
                </c:pt>
                <c:pt idx="4">
                  <c:v>11.71875</c:v>
                </c:pt>
                <c:pt idx="5">
                  <c:v>5.859375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833-4484-A967-4AC4EDE29F7A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3'!$I$53:$I$58</c:f>
              <c:numCache>
                <c:formatCode>0.00</c:formatCode>
                <c:ptCount val="6"/>
                <c:pt idx="0">
                  <c:v>159.28308823529409</c:v>
                </c:pt>
                <c:pt idx="1">
                  <c:v>143.3547794117647</c:v>
                </c:pt>
                <c:pt idx="2">
                  <c:v>129.0193014705882</c:v>
                </c:pt>
                <c:pt idx="3">
                  <c:v>116.11737132352941</c:v>
                </c:pt>
                <c:pt idx="4">
                  <c:v>104.50563419117648</c:v>
                </c:pt>
                <c:pt idx="5">
                  <c:v>94.055070772058841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833-4484-A967-4AC4EDE29F7A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3'!$J$53:$J$58</c:f>
              <c:numCache>
                <c:formatCode>0.00</c:formatCode>
                <c:ptCount val="6"/>
                <c:pt idx="0">
                  <c:v>159.28308823529409</c:v>
                </c:pt>
                <c:pt idx="1">
                  <c:v>127.42647058823528</c:v>
                </c:pt>
                <c:pt idx="2">
                  <c:v>101.94117647058825</c:v>
                </c:pt>
                <c:pt idx="3">
                  <c:v>81.552941176470597</c:v>
                </c:pt>
                <c:pt idx="4">
                  <c:v>65.242352941176492</c:v>
                </c:pt>
                <c:pt idx="5">
                  <c:v>52.193882352941195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833-4484-A967-4AC4EDE29F7A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3'!$K$53:$K$58</c:f>
              <c:numCache>
                <c:formatCode>0.00</c:formatCode>
                <c:ptCount val="6"/>
                <c:pt idx="0">
                  <c:v>159.28308823529409</c:v>
                </c:pt>
                <c:pt idx="1">
                  <c:v>111.49816176470587</c:v>
                </c:pt>
                <c:pt idx="2">
                  <c:v>78.048713235294088</c:v>
                </c:pt>
                <c:pt idx="3">
                  <c:v>54.63409926470586</c:v>
                </c:pt>
                <c:pt idx="4">
                  <c:v>38.243869485294098</c:v>
                </c:pt>
                <c:pt idx="5">
                  <c:v>26.77070863970587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833-4484-A967-4AC4EDE29F7A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3'!$L$53:$L$58</c:f>
              <c:numCache>
                <c:formatCode>0.00</c:formatCode>
                <c:ptCount val="6"/>
                <c:pt idx="0">
                  <c:v>159.28308823529409</c:v>
                </c:pt>
                <c:pt idx="1">
                  <c:v>95.56985294117645</c:v>
                </c:pt>
                <c:pt idx="2">
                  <c:v>57.341911764705877</c:v>
                </c:pt>
                <c:pt idx="3">
                  <c:v>34.405147058823523</c:v>
                </c:pt>
                <c:pt idx="4">
                  <c:v>20.643088235294112</c:v>
                </c:pt>
                <c:pt idx="5">
                  <c:v>12.385852941176468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833-4484-A967-4AC4EDE29F7A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3'!$A$53:$A$58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3'!$M$53:$M$58</c:f>
              <c:numCache>
                <c:formatCode>0.00</c:formatCode>
                <c:ptCount val="6"/>
                <c:pt idx="0">
                  <c:v>159.28308823529409</c:v>
                </c:pt>
                <c:pt idx="1">
                  <c:v>79.641544117647044</c:v>
                </c:pt>
                <c:pt idx="2">
                  <c:v>39.820772058823522</c:v>
                </c:pt>
                <c:pt idx="3">
                  <c:v>19.910386029411761</c:v>
                </c:pt>
                <c:pt idx="4">
                  <c:v>9.9551930147058805</c:v>
                </c:pt>
                <c:pt idx="5">
                  <c:v>4.9775965073529402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833-4484-A967-4AC4EDE29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overlay val="1"/>
        </c:title>
        <c:numFmt formatCode="0" sourceLinked="0"/>
        <c:majorTickMark val="out"/>
        <c:minorTickMark val="none"/>
        <c:tickLblPos val="nextTo"/>
        <c:crossAx val="10"/>
        <c:crossesAt val="0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4: AE and AE^(w) trajectories (</a:t>
            </a:r>
            <a:r>
              <a:rPr lang="el-GR"/>
              <a:t>μ = 0.9)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638131313131316E-2"/>
          <c:y val="8.8495833333333329E-2"/>
          <c:w val="0.72247626262626263"/>
          <c:h val="0.75260231481481488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4'!$C$13:$C$18</c:f>
              <c:numCache>
                <c:formatCode>0.00</c:formatCode>
                <c:ptCount val="6"/>
                <c:pt idx="0">
                  <c:v>755</c:v>
                </c:pt>
                <c:pt idx="1">
                  <c:v>679.5</c:v>
                </c:pt>
                <c:pt idx="2">
                  <c:v>611.55000000000007</c:v>
                </c:pt>
                <c:pt idx="3">
                  <c:v>550.3950000000001</c:v>
                </c:pt>
                <c:pt idx="4">
                  <c:v>495.35550000000012</c:v>
                </c:pt>
                <c:pt idx="5">
                  <c:v>445.81995000000012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6E-4060-89B1-B7E715F3E7CD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4'!$D$13:$D$18</c:f>
              <c:numCache>
                <c:formatCode>0.00</c:formatCode>
                <c:ptCount val="6"/>
                <c:pt idx="0">
                  <c:v>755</c:v>
                </c:pt>
                <c:pt idx="1">
                  <c:v>604</c:v>
                </c:pt>
                <c:pt idx="2">
                  <c:v>483.2000000000001</c:v>
                </c:pt>
                <c:pt idx="3">
                  <c:v>386.56000000000012</c:v>
                </c:pt>
                <c:pt idx="4">
                  <c:v>309.24800000000016</c:v>
                </c:pt>
                <c:pt idx="5">
                  <c:v>247.39840000000015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16E-4060-89B1-B7E715F3E7CD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4'!$E$13:$E$18</c:f>
              <c:numCache>
                <c:formatCode>0.00</c:formatCode>
                <c:ptCount val="6"/>
                <c:pt idx="0">
                  <c:v>755</c:v>
                </c:pt>
                <c:pt idx="1">
                  <c:v>528.5</c:v>
                </c:pt>
                <c:pt idx="2">
                  <c:v>369.94999999999993</c:v>
                </c:pt>
                <c:pt idx="3">
                  <c:v>258.96499999999992</c:v>
                </c:pt>
                <c:pt idx="4">
                  <c:v>181.27549999999994</c:v>
                </c:pt>
                <c:pt idx="5">
                  <c:v>126.89284999999995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6E-4060-89B1-B7E715F3E7CD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4'!$F$13:$F$18</c:f>
              <c:numCache>
                <c:formatCode>0.00</c:formatCode>
                <c:ptCount val="6"/>
                <c:pt idx="0">
                  <c:v>755</c:v>
                </c:pt>
                <c:pt idx="1">
                  <c:v>453</c:v>
                </c:pt>
                <c:pt idx="2">
                  <c:v>271.8</c:v>
                </c:pt>
                <c:pt idx="3">
                  <c:v>163.07999999999998</c:v>
                </c:pt>
                <c:pt idx="4">
                  <c:v>97.847999999999999</c:v>
                </c:pt>
                <c:pt idx="5">
                  <c:v>58.708799999999997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16E-4060-89B1-B7E715F3E7CD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4'!$G$13:$G$18</c:f>
              <c:numCache>
                <c:formatCode>0.00</c:formatCode>
                <c:ptCount val="6"/>
                <c:pt idx="0">
                  <c:v>755</c:v>
                </c:pt>
                <c:pt idx="1">
                  <c:v>377.5</c:v>
                </c:pt>
                <c:pt idx="2">
                  <c:v>188.75</c:v>
                </c:pt>
                <c:pt idx="3">
                  <c:v>94.375</c:v>
                </c:pt>
                <c:pt idx="4">
                  <c:v>47.1875</c:v>
                </c:pt>
                <c:pt idx="5">
                  <c:v>23.59375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16E-4060-89B1-B7E715F3E7CD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4'!$I$13:$I$18</c:f>
              <c:numCache>
                <c:formatCode>0.00</c:formatCode>
                <c:ptCount val="6"/>
                <c:pt idx="0">
                  <c:v>715.47352941176462</c:v>
                </c:pt>
                <c:pt idx="1">
                  <c:v>643.92617647058819</c:v>
                </c:pt>
                <c:pt idx="2">
                  <c:v>579.53355882352935</c:v>
                </c:pt>
                <c:pt idx="3">
                  <c:v>521.58020294117648</c:v>
                </c:pt>
                <c:pt idx="4">
                  <c:v>469.42218264705889</c:v>
                </c:pt>
                <c:pt idx="5">
                  <c:v>422.47996438235299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16E-4060-89B1-B7E715F3E7CD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4'!$J$13:$J$18</c:f>
              <c:numCache>
                <c:formatCode>0.00</c:formatCode>
                <c:ptCount val="6"/>
                <c:pt idx="0">
                  <c:v>715.47352941176462</c:v>
                </c:pt>
                <c:pt idx="1">
                  <c:v>572.37882352941165</c:v>
                </c:pt>
                <c:pt idx="2">
                  <c:v>457.90305882352942</c:v>
                </c:pt>
                <c:pt idx="3">
                  <c:v>366.32244705882357</c:v>
                </c:pt>
                <c:pt idx="4">
                  <c:v>293.05795764705891</c:v>
                </c:pt>
                <c:pt idx="5">
                  <c:v>234.44636611764716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16E-4060-89B1-B7E715F3E7CD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4'!$K$13:$K$18</c:f>
              <c:numCache>
                <c:formatCode>0.00</c:formatCode>
                <c:ptCount val="6"/>
                <c:pt idx="0">
                  <c:v>715.47352941176462</c:v>
                </c:pt>
                <c:pt idx="1">
                  <c:v>500.83147058823522</c:v>
                </c:pt>
                <c:pt idx="2">
                  <c:v>350.58202941176461</c:v>
                </c:pt>
                <c:pt idx="3">
                  <c:v>245.4074205882352</c:v>
                </c:pt>
                <c:pt idx="4">
                  <c:v>171.78519441176462</c:v>
                </c:pt>
                <c:pt idx="5">
                  <c:v>120.24963608823523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6E-4060-89B1-B7E715F3E7CD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4'!$L$13:$L$18</c:f>
              <c:numCache>
                <c:formatCode>0.00</c:formatCode>
                <c:ptCount val="6"/>
                <c:pt idx="0">
                  <c:v>715.47352941176462</c:v>
                </c:pt>
                <c:pt idx="1">
                  <c:v>429.28411764705879</c:v>
                </c:pt>
                <c:pt idx="2">
                  <c:v>257.57047058823525</c:v>
                </c:pt>
                <c:pt idx="3">
                  <c:v>154.54228235294113</c:v>
                </c:pt>
                <c:pt idx="4">
                  <c:v>92.725369411764689</c:v>
                </c:pt>
                <c:pt idx="5">
                  <c:v>55.635221647058813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16E-4060-89B1-B7E715F3E7CD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4'!$M$13:$M$18</c:f>
              <c:numCache>
                <c:formatCode>0.00</c:formatCode>
                <c:ptCount val="6"/>
                <c:pt idx="0">
                  <c:v>715.47352941176462</c:v>
                </c:pt>
                <c:pt idx="1">
                  <c:v>357.73676470588231</c:v>
                </c:pt>
                <c:pt idx="2">
                  <c:v>178.86838235294115</c:v>
                </c:pt>
                <c:pt idx="3">
                  <c:v>89.434191176470577</c:v>
                </c:pt>
                <c:pt idx="4">
                  <c:v>44.717095588235289</c:v>
                </c:pt>
                <c:pt idx="5">
                  <c:v>22.358547794117644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16E-4060-89B1-B7E715F3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1.6564393939393945E-2"/>
              <c:y val="0.29810949074074072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4: AE and AE^(w) trajectories (</a:t>
            </a:r>
            <a:r>
              <a:rPr lang="el-GR"/>
              <a:t>μ = 0.5)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845202020202016E-2"/>
          <c:y val="0.10907453703703704"/>
          <c:w val="0.72889040404040406"/>
          <c:h val="0.75539259259259262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4'!$C$53:$C$58</c:f>
              <c:numCache>
                <c:formatCode>0.00</c:formatCode>
                <c:ptCount val="6"/>
                <c:pt idx="0">
                  <c:v>775</c:v>
                </c:pt>
                <c:pt idx="1">
                  <c:v>697.5</c:v>
                </c:pt>
                <c:pt idx="2">
                  <c:v>627.75</c:v>
                </c:pt>
                <c:pt idx="3">
                  <c:v>564.97500000000002</c:v>
                </c:pt>
                <c:pt idx="4">
                  <c:v>508.47750000000008</c:v>
                </c:pt>
                <c:pt idx="5">
                  <c:v>457.62975000000012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16-4A1C-97C9-2BBEE4C70768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4'!$D$53:$D$58</c:f>
              <c:numCache>
                <c:formatCode>0.00</c:formatCode>
                <c:ptCount val="6"/>
                <c:pt idx="0">
                  <c:v>775</c:v>
                </c:pt>
                <c:pt idx="1">
                  <c:v>620</c:v>
                </c:pt>
                <c:pt idx="2">
                  <c:v>496.00000000000011</c:v>
                </c:pt>
                <c:pt idx="3">
                  <c:v>396.80000000000007</c:v>
                </c:pt>
                <c:pt idx="4">
                  <c:v>317.44000000000017</c:v>
                </c:pt>
                <c:pt idx="5">
                  <c:v>253.95200000000014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16-4A1C-97C9-2BBEE4C70768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4'!$E$53:$E$58</c:f>
              <c:numCache>
                <c:formatCode>0.00</c:formatCode>
                <c:ptCount val="6"/>
                <c:pt idx="0">
                  <c:v>775</c:v>
                </c:pt>
                <c:pt idx="1">
                  <c:v>542.5</c:v>
                </c:pt>
                <c:pt idx="2">
                  <c:v>379.74999999999994</c:v>
                </c:pt>
                <c:pt idx="3">
                  <c:v>265.82499999999993</c:v>
                </c:pt>
                <c:pt idx="4">
                  <c:v>186.07749999999993</c:v>
                </c:pt>
                <c:pt idx="5">
                  <c:v>130.25424999999996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A16-4A1C-97C9-2BBEE4C70768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4'!$F$53:$F$58</c:f>
              <c:numCache>
                <c:formatCode>0.00</c:formatCode>
                <c:ptCount val="6"/>
                <c:pt idx="0">
                  <c:v>775</c:v>
                </c:pt>
                <c:pt idx="1">
                  <c:v>465</c:v>
                </c:pt>
                <c:pt idx="2">
                  <c:v>279</c:v>
                </c:pt>
                <c:pt idx="3">
                  <c:v>167.4</c:v>
                </c:pt>
                <c:pt idx="4">
                  <c:v>100.44</c:v>
                </c:pt>
                <c:pt idx="5">
                  <c:v>60.263999999999996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16-4A1C-97C9-2BBEE4C70768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4'!$G$53:$G$58</c:f>
              <c:numCache>
                <c:formatCode>0.00</c:formatCode>
                <c:ptCount val="6"/>
                <c:pt idx="0">
                  <c:v>775</c:v>
                </c:pt>
                <c:pt idx="1">
                  <c:v>387.5</c:v>
                </c:pt>
                <c:pt idx="2">
                  <c:v>193.75</c:v>
                </c:pt>
                <c:pt idx="3">
                  <c:v>96.875</c:v>
                </c:pt>
                <c:pt idx="4">
                  <c:v>48.4375</c:v>
                </c:pt>
                <c:pt idx="5">
                  <c:v>24.21875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A16-4A1C-97C9-2BBEE4C70768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4'!$I$53:$I$58</c:f>
              <c:numCache>
                <c:formatCode>0.00</c:formatCode>
                <c:ptCount val="6"/>
                <c:pt idx="0">
                  <c:v>734.42647058823525</c:v>
                </c:pt>
                <c:pt idx="1">
                  <c:v>660.98382352941167</c:v>
                </c:pt>
                <c:pt idx="2">
                  <c:v>594.88544117647052</c:v>
                </c:pt>
                <c:pt idx="3">
                  <c:v>535.39689705882347</c:v>
                </c:pt>
                <c:pt idx="4">
                  <c:v>481.8572073529412</c:v>
                </c:pt>
                <c:pt idx="5">
                  <c:v>433.67148661764713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A16-4A1C-97C9-2BBEE4C70768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4'!$J$53:$J$58</c:f>
              <c:numCache>
                <c:formatCode>0.00</c:formatCode>
                <c:ptCount val="6"/>
                <c:pt idx="0">
                  <c:v>734.42647058823525</c:v>
                </c:pt>
                <c:pt idx="1">
                  <c:v>587.5411764705882</c:v>
                </c:pt>
                <c:pt idx="2">
                  <c:v>470.03294117647062</c:v>
                </c:pt>
                <c:pt idx="3">
                  <c:v>376.02635294117647</c:v>
                </c:pt>
                <c:pt idx="4">
                  <c:v>300.82108235294129</c:v>
                </c:pt>
                <c:pt idx="5">
                  <c:v>240.65686588235303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A16-4A1C-97C9-2BBEE4C70768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4'!$K$53:$K$58</c:f>
              <c:numCache>
                <c:formatCode>0.00</c:formatCode>
                <c:ptCount val="6"/>
                <c:pt idx="0">
                  <c:v>734.42647058823525</c:v>
                </c:pt>
                <c:pt idx="1">
                  <c:v>514.09852941176462</c:v>
                </c:pt>
                <c:pt idx="2">
                  <c:v>359.86897058823519</c:v>
                </c:pt>
                <c:pt idx="3">
                  <c:v>251.9082794117646</c:v>
                </c:pt>
                <c:pt idx="4">
                  <c:v>176.33579558823521</c:v>
                </c:pt>
                <c:pt idx="5">
                  <c:v>123.43505691176465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A16-4A1C-97C9-2BBEE4C70768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4'!$L$53:$L$58</c:f>
              <c:numCache>
                <c:formatCode>0.00</c:formatCode>
                <c:ptCount val="6"/>
                <c:pt idx="0">
                  <c:v>734.42647058823525</c:v>
                </c:pt>
                <c:pt idx="1">
                  <c:v>440.65588235294109</c:v>
                </c:pt>
                <c:pt idx="2">
                  <c:v>264.39352941176469</c:v>
                </c:pt>
                <c:pt idx="3">
                  <c:v>158.6361176470588</c:v>
                </c:pt>
                <c:pt idx="4">
                  <c:v>95.181670588235278</c:v>
                </c:pt>
                <c:pt idx="5">
                  <c:v>57.109002352941168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A16-4A1C-97C9-2BBEE4C70768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4'!$A$53:$A$58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4'!$M$53:$M$58</c:f>
              <c:numCache>
                <c:formatCode>0.00</c:formatCode>
                <c:ptCount val="6"/>
                <c:pt idx="0">
                  <c:v>734.42647058823525</c:v>
                </c:pt>
                <c:pt idx="1">
                  <c:v>367.21323529411762</c:v>
                </c:pt>
                <c:pt idx="2">
                  <c:v>183.60661764705881</c:v>
                </c:pt>
                <c:pt idx="3">
                  <c:v>91.803308823529406</c:v>
                </c:pt>
                <c:pt idx="4">
                  <c:v>45.901654411764703</c:v>
                </c:pt>
                <c:pt idx="5">
                  <c:v>22.950827205882351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A16-4A1C-97C9-2BBEE4C7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1.6564393939393938E-2"/>
              <c:y val="0.32008333333333333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Tier 5: AE and AE^(w) trajectories (</a:t>
            </a:r>
            <a:r>
              <a:rPr lang="el-GR"/>
              <a:t>μ = 0.9)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069949494949501E-2"/>
          <c:y val="0.11201435185185184"/>
          <c:w val="0.73049393939393936"/>
          <c:h val="0.73790324074074087"/>
        </c:manualLayout>
      </c:layout>
      <c:lineChart>
        <c:grouping val="standard"/>
        <c:varyColors val="1"/>
        <c:ser>
          <c:idx val="0"/>
          <c:order val="0"/>
          <c:tx>
            <c:v>AE D=0.9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5'!$C$13:$C$18</c:f>
              <c:numCache>
                <c:formatCode>0.00</c:formatCode>
                <c:ptCount val="6"/>
                <c:pt idx="0">
                  <c:v>1918.1818181818182</c:v>
                </c:pt>
                <c:pt idx="1">
                  <c:v>1726.3636363636365</c:v>
                </c:pt>
                <c:pt idx="2">
                  <c:v>1553.727272727273</c:v>
                </c:pt>
                <c:pt idx="3">
                  <c:v>1398.3545454545456</c:v>
                </c:pt>
                <c:pt idx="4">
                  <c:v>1258.5190909090911</c:v>
                </c:pt>
                <c:pt idx="5">
                  <c:v>1132.6671818181821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EE-4276-BE0B-5913ED3EC86A}"/>
            </c:ext>
          </c:extLst>
        </c:ser>
        <c:ser>
          <c:idx val="1"/>
          <c:order val="1"/>
          <c:tx>
            <c:v>AE D=0.8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5'!$D$13:$D$18</c:f>
              <c:numCache>
                <c:formatCode>0.00</c:formatCode>
                <c:ptCount val="6"/>
                <c:pt idx="0">
                  <c:v>1918.1818181818182</c:v>
                </c:pt>
                <c:pt idx="1">
                  <c:v>1534.5454545454547</c:v>
                </c:pt>
                <c:pt idx="2">
                  <c:v>1227.636363636364</c:v>
                </c:pt>
                <c:pt idx="3">
                  <c:v>982.10909090909115</c:v>
                </c:pt>
                <c:pt idx="4">
                  <c:v>785.68727272727313</c:v>
                </c:pt>
                <c:pt idx="5">
                  <c:v>628.54981818181852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EE-4276-BE0B-5913ED3EC86A}"/>
            </c:ext>
          </c:extLst>
        </c:ser>
        <c:ser>
          <c:idx val="2"/>
          <c:order val="2"/>
          <c:tx>
            <c:v>AE D=0.7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5'!$E$13:$E$18</c:f>
              <c:numCache>
                <c:formatCode>0.00</c:formatCode>
                <c:ptCount val="6"/>
                <c:pt idx="0">
                  <c:v>1918.1818181818182</c:v>
                </c:pt>
                <c:pt idx="1">
                  <c:v>1342.7272727272727</c:v>
                </c:pt>
                <c:pt idx="2">
                  <c:v>939.90909090909076</c:v>
                </c:pt>
                <c:pt idx="3">
                  <c:v>657.93636363636347</c:v>
                </c:pt>
                <c:pt idx="4">
                  <c:v>460.55545454545444</c:v>
                </c:pt>
                <c:pt idx="5">
                  <c:v>322.38881818181807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EE-4276-BE0B-5913ED3EC86A}"/>
            </c:ext>
          </c:extLst>
        </c:ser>
        <c:ser>
          <c:idx val="3"/>
          <c:order val="3"/>
          <c:tx>
            <c:v>AE D=0.6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5'!$F$13:$F$18</c:f>
              <c:numCache>
                <c:formatCode>0.00</c:formatCode>
                <c:ptCount val="6"/>
                <c:pt idx="0">
                  <c:v>1918.1818181818182</c:v>
                </c:pt>
                <c:pt idx="1">
                  <c:v>1150.909090909091</c:v>
                </c:pt>
                <c:pt idx="2">
                  <c:v>690.5454545454545</c:v>
                </c:pt>
                <c:pt idx="3">
                  <c:v>414.32727272727271</c:v>
                </c:pt>
                <c:pt idx="4">
                  <c:v>248.59636363636363</c:v>
                </c:pt>
                <c:pt idx="5">
                  <c:v>149.15781818181819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EE-4276-BE0B-5913ED3EC86A}"/>
            </c:ext>
          </c:extLst>
        </c:ser>
        <c:ser>
          <c:idx val="4"/>
          <c:order val="4"/>
          <c:tx>
            <c:v>AE D=0.5</c:v>
          </c:tx>
          <c:spPr>
            <a:ln w="19050">
              <a:solidFill>
                <a:srgbClr val="1F4E79"/>
              </a:solidFill>
              <a:prstDash val="solid"/>
            </a:ln>
          </c:spPr>
          <c:marker>
            <c:symbol val="x"/>
            <c:size val="6"/>
            <c:spPr>
              <a:solidFill>
                <a:srgbClr val="1F4E79"/>
              </a:solidFill>
              <a:ln>
                <a:solidFill>
                  <a:srgbClr val="1F4E79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5'!$G$13:$G$18</c:f>
              <c:numCache>
                <c:formatCode>0.00</c:formatCode>
                <c:ptCount val="6"/>
                <c:pt idx="0">
                  <c:v>1918.1818181818182</c:v>
                </c:pt>
                <c:pt idx="1">
                  <c:v>959.09090909090912</c:v>
                </c:pt>
                <c:pt idx="2">
                  <c:v>479.54545454545456</c:v>
                </c:pt>
                <c:pt idx="3">
                  <c:v>239.77272727272728</c:v>
                </c:pt>
                <c:pt idx="4">
                  <c:v>119.88636363636364</c:v>
                </c:pt>
                <c:pt idx="5">
                  <c:v>59.94318181818182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AEE-4276-BE0B-5913ED3EC86A}"/>
            </c:ext>
          </c:extLst>
        </c:ser>
        <c:ser>
          <c:idx val="5"/>
          <c:order val="5"/>
          <c:tx>
            <c:v>AE^(w) D=0.9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5'!$I$13:$I$18</c:f>
              <c:numCache>
                <c:formatCode>0.00</c:formatCode>
                <c:ptCount val="6"/>
                <c:pt idx="0">
                  <c:v>1863.3766233766237</c:v>
                </c:pt>
                <c:pt idx="1">
                  <c:v>1677.0389610389614</c:v>
                </c:pt>
                <c:pt idx="2">
                  <c:v>1509.3350649350652</c:v>
                </c:pt>
                <c:pt idx="3">
                  <c:v>1358.4015584415588</c:v>
                </c:pt>
                <c:pt idx="4">
                  <c:v>1222.561402597403</c:v>
                </c:pt>
                <c:pt idx="5">
                  <c:v>1100.3052623376627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AEE-4276-BE0B-5913ED3EC86A}"/>
            </c:ext>
          </c:extLst>
        </c:ser>
        <c:ser>
          <c:idx val="6"/>
          <c:order val="6"/>
          <c:tx>
            <c:v>AE^(w) D=0.8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5'!$J$13:$J$18</c:f>
              <c:numCache>
                <c:formatCode>0.00</c:formatCode>
                <c:ptCount val="6"/>
                <c:pt idx="0">
                  <c:v>1863.3766233766237</c:v>
                </c:pt>
                <c:pt idx="1">
                  <c:v>1490.701298701299</c:v>
                </c:pt>
                <c:pt idx="2">
                  <c:v>1192.5610389610395</c:v>
                </c:pt>
                <c:pt idx="3">
                  <c:v>954.0488311688315</c:v>
                </c:pt>
                <c:pt idx="4">
                  <c:v>763.23906493506536</c:v>
                </c:pt>
                <c:pt idx="5">
                  <c:v>610.59125194805233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AEE-4276-BE0B-5913ED3EC86A}"/>
            </c:ext>
          </c:extLst>
        </c:ser>
        <c:ser>
          <c:idx val="7"/>
          <c:order val="7"/>
          <c:tx>
            <c:v>AE^(w) D=0.7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5'!$K$13:$K$18</c:f>
              <c:numCache>
                <c:formatCode>0.00</c:formatCode>
                <c:ptCount val="6"/>
                <c:pt idx="0">
                  <c:v>1863.3766233766237</c:v>
                </c:pt>
                <c:pt idx="1">
                  <c:v>1304.3636363636365</c:v>
                </c:pt>
                <c:pt idx="2">
                  <c:v>913.0545454545454</c:v>
                </c:pt>
                <c:pt idx="3">
                  <c:v>639.13818181818169</c:v>
                </c:pt>
                <c:pt idx="4">
                  <c:v>447.39672727272722</c:v>
                </c:pt>
                <c:pt idx="5">
                  <c:v>313.17770909090899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AEE-4276-BE0B-5913ED3EC86A}"/>
            </c:ext>
          </c:extLst>
        </c:ser>
        <c:ser>
          <c:idx val="8"/>
          <c:order val="8"/>
          <c:tx>
            <c:v>AE^(w) D=0.6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5'!$L$13:$L$18</c:f>
              <c:numCache>
                <c:formatCode>0.00</c:formatCode>
                <c:ptCount val="6"/>
                <c:pt idx="0">
                  <c:v>1863.3766233766237</c:v>
                </c:pt>
                <c:pt idx="1">
                  <c:v>1118.0259740259742</c:v>
                </c:pt>
                <c:pt idx="2">
                  <c:v>670.81558441558445</c:v>
                </c:pt>
                <c:pt idx="3">
                  <c:v>402.48935064935068</c:v>
                </c:pt>
                <c:pt idx="4">
                  <c:v>241.49361038961041</c:v>
                </c:pt>
                <c:pt idx="5">
                  <c:v>144.89616623376625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2AEE-4276-BE0B-5913ED3EC86A}"/>
            </c:ext>
          </c:extLst>
        </c:ser>
        <c:ser>
          <c:idx val="9"/>
          <c:order val="9"/>
          <c:tx>
            <c:v>AE^(w) D=0.5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x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'Tier 5'!$A$13:$A$18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'Tier 5'!$M$13:$M$18</c:f>
              <c:numCache>
                <c:formatCode>0.00</c:formatCode>
                <c:ptCount val="6"/>
                <c:pt idx="0">
                  <c:v>1863.3766233766237</c:v>
                </c:pt>
                <c:pt idx="1">
                  <c:v>931.68831168831184</c:v>
                </c:pt>
                <c:pt idx="2">
                  <c:v>465.84415584415592</c:v>
                </c:pt>
                <c:pt idx="3">
                  <c:v>232.92207792207796</c:v>
                </c:pt>
                <c:pt idx="4">
                  <c:v>116.46103896103898</c:v>
                </c:pt>
                <c:pt idx="5">
                  <c:v>58.23051948051949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AEE-4276-BE0B-5913ED3E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dateAx>
        <c:axId val="10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System age, n (years)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0"/>
        <c:crosses val="autoZero"/>
        <c:auto val="0"/>
        <c:lblOffset val="100"/>
        <c:baseTimeUnit val="day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Available energy (Wh/day)</a:t>
                </a:r>
              </a:p>
            </c:rich>
          </c:tx>
          <c:layout>
            <c:manualLayout>
              <c:xMode val="edge"/>
              <c:yMode val="edge"/>
              <c:x val="1.1753787878787883E-2"/>
              <c:y val="0.31721828703703697"/>
            </c:manualLayout>
          </c:layout>
          <c:overlay val="1"/>
        </c:title>
        <c:numFmt formatCode="0" sourceLinked="0"/>
        <c:majorTickMark val="out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16</xdr:row>
      <xdr:rowOff>25400</xdr:rowOff>
    </xdr:from>
    <xdr:ext cx="792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952500</xdr:colOff>
      <xdr:row>43</xdr:row>
      <xdr:rowOff>12700</xdr:rowOff>
    </xdr:from>
    <xdr:ext cx="792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4</xdr:row>
      <xdr:rowOff>0</xdr:rowOff>
    </xdr:from>
    <xdr:ext cx="7920000" cy="435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12700</xdr:colOff>
      <xdr:row>29</xdr:row>
      <xdr:rowOff>6350</xdr:rowOff>
    </xdr:from>
    <xdr:ext cx="7920000" cy="4806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4</xdr:row>
      <xdr:rowOff>0</xdr:rowOff>
    </xdr:from>
    <xdr:ext cx="792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0</xdr:colOff>
      <xdr:row>29</xdr:row>
      <xdr:rowOff>0</xdr:rowOff>
    </xdr:from>
    <xdr:ext cx="792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4</xdr:row>
      <xdr:rowOff>0</xdr:rowOff>
    </xdr:from>
    <xdr:ext cx="792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0</xdr:colOff>
      <xdr:row>29</xdr:row>
      <xdr:rowOff>0</xdr:rowOff>
    </xdr:from>
    <xdr:ext cx="792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311150</xdr:colOff>
      <xdr:row>7</xdr:row>
      <xdr:rowOff>57150</xdr:rowOff>
    </xdr:from>
    <xdr:ext cx="7608850" cy="3710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14</xdr:col>
      <xdr:colOff>368300</xdr:colOff>
      <xdr:row>30</xdr:row>
      <xdr:rowOff>139700</xdr:rowOff>
    </xdr:from>
    <xdr:ext cx="7551700" cy="39961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F31" sqref="F31"/>
    </sheetView>
  </sheetViews>
  <sheetFormatPr defaultRowHeight="14.5" x14ac:dyDescent="0.35"/>
  <cols>
    <col min="1" max="1" width="14" customWidth="1"/>
    <col min="2" max="12" width="12" customWidth="1"/>
  </cols>
  <sheetData>
    <row r="1" spans="1:12" x14ac:dyDescent="0.3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</row>
    <row r="2" spans="1:12" x14ac:dyDescent="0.35">
      <c r="A2" t="s">
        <v>25</v>
      </c>
      <c r="B2" s="13">
        <v>0</v>
      </c>
      <c r="C2" s="13">
        <v>0</v>
      </c>
      <c r="D2" s="13">
        <v>0</v>
      </c>
      <c r="E2" s="13">
        <v>0</v>
      </c>
      <c r="F2" s="13">
        <v>1.428571428571429E-2</v>
      </c>
      <c r="H2" s="6">
        <v>0</v>
      </c>
      <c r="I2" s="6">
        <v>0</v>
      </c>
      <c r="J2" s="6">
        <v>0</v>
      </c>
      <c r="K2" s="6">
        <v>0</v>
      </c>
      <c r="L2" s="6">
        <v>1</v>
      </c>
    </row>
    <row r="3" spans="1:12" x14ac:dyDescent="0.35">
      <c r="A3" t="s">
        <v>26</v>
      </c>
      <c r="B3" s="13">
        <v>0</v>
      </c>
      <c r="C3" s="13">
        <v>0</v>
      </c>
      <c r="D3" s="13">
        <v>0</v>
      </c>
      <c r="E3" s="13">
        <v>0</v>
      </c>
      <c r="F3" s="13">
        <v>1.428571428571429E-2</v>
      </c>
      <c r="H3" s="6">
        <v>0</v>
      </c>
      <c r="I3" s="6">
        <v>0</v>
      </c>
      <c r="J3" s="6">
        <v>0</v>
      </c>
      <c r="K3" s="6">
        <v>0</v>
      </c>
      <c r="L3" s="6">
        <v>0</v>
      </c>
    </row>
    <row r="4" spans="1:12" x14ac:dyDescent="0.35">
      <c r="A4" t="s">
        <v>27</v>
      </c>
      <c r="B4" s="13">
        <v>0</v>
      </c>
      <c r="C4" s="13">
        <v>0</v>
      </c>
      <c r="D4" s="13">
        <v>0</v>
      </c>
      <c r="E4" s="13">
        <v>0</v>
      </c>
      <c r="F4" s="13">
        <v>1.428571428571429E-2</v>
      </c>
      <c r="H4" s="6">
        <v>0</v>
      </c>
      <c r="I4" s="6">
        <v>0</v>
      </c>
      <c r="J4" s="6">
        <v>0</v>
      </c>
      <c r="K4" s="6">
        <v>0</v>
      </c>
      <c r="L4" s="6">
        <v>0</v>
      </c>
    </row>
    <row r="5" spans="1:12" x14ac:dyDescent="0.35">
      <c r="A5" t="s">
        <v>28</v>
      </c>
      <c r="B5" s="13">
        <v>0</v>
      </c>
      <c r="C5" s="13">
        <v>0</v>
      </c>
      <c r="D5" s="13">
        <v>0</v>
      </c>
      <c r="E5" s="13">
        <v>0</v>
      </c>
      <c r="F5" s="13">
        <v>1.428571428571429E-2</v>
      </c>
      <c r="H5" s="6">
        <v>0</v>
      </c>
      <c r="I5" s="6">
        <v>0</v>
      </c>
      <c r="J5" s="6">
        <v>0</v>
      </c>
      <c r="K5" s="6">
        <v>0</v>
      </c>
      <c r="L5" s="6">
        <v>1</v>
      </c>
    </row>
    <row r="6" spans="1:12" x14ac:dyDescent="0.35">
      <c r="A6" t="s">
        <v>29</v>
      </c>
      <c r="B6" s="13">
        <v>0</v>
      </c>
      <c r="C6" s="13">
        <v>0</v>
      </c>
      <c r="D6" s="13">
        <v>0</v>
      </c>
      <c r="E6" s="13">
        <v>0</v>
      </c>
      <c r="F6" s="13">
        <v>1.428571428571429E-2</v>
      </c>
      <c r="H6" s="6">
        <v>0</v>
      </c>
      <c r="I6" s="6">
        <v>0</v>
      </c>
      <c r="J6" s="6">
        <v>0</v>
      </c>
      <c r="K6" s="6">
        <v>0</v>
      </c>
      <c r="L6" s="6">
        <v>1</v>
      </c>
    </row>
    <row r="7" spans="1:12" x14ac:dyDescent="0.35">
      <c r="A7" t="s">
        <v>30</v>
      </c>
      <c r="B7" s="13">
        <v>0</v>
      </c>
      <c r="C7" s="13">
        <v>0</v>
      </c>
      <c r="D7" s="13">
        <v>0</v>
      </c>
      <c r="E7" s="13">
        <v>0</v>
      </c>
      <c r="F7" s="13">
        <v>1.428571428571429E-2</v>
      </c>
      <c r="H7" s="6">
        <v>0</v>
      </c>
      <c r="I7" s="6">
        <v>0</v>
      </c>
      <c r="J7" s="6">
        <v>0</v>
      </c>
      <c r="K7" s="6">
        <v>0</v>
      </c>
      <c r="L7" s="6">
        <v>1</v>
      </c>
    </row>
    <row r="8" spans="1:12" x14ac:dyDescent="0.35">
      <c r="A8" t="s">
        <v>31</v>
      </c>
      <c r="B8" s="13">
        <v>0</v>
      </c>
      <c r="C8" s="13">
        <v>0</v>
      </c>
      <c r="D8" s="13">
        <v>1.7450980392156871E-2</v>
      </c>
      <c r="E8" s="13">
        <v>1.7450980392156871E-2</v>
      </c>
      <c r="F8" s="13">
        <v>0.04</v>
      </c>
      <c r="H8" s="6">
        <v>0</v>
      </c>
      <c r="I8" s="6">
        <v>0</v>
      </c>
      <c r="J8" s="6">
        <v>0</v>
      </c>
      <c r="K8" s="6">
        <v>0</v>
      </c>
      <c r="L8" s="6">
        <v>1</v>
      </c>
    </row>
    <row r="9" spans="1:12" x14ac:dyDescent="0.35">
      <c r="A9" t="s">
        <v>32</v>
      </c>
      <c r="B9" s="13">
        <v>0</v>
      </c>
      <c r="C9" s="13">
        <v>0</v>
      </c>
      <c r="D9" s="13">
        <v>1.7450980392156871E-2</v>
      </c>
      <c r="E9" s="13">
        <v>1.7450980392156871E-2</v>
      </c>
      <c r="F9" s="13">
        <v>0.04</v>
      </c>
      <c r="H9" s="6">
        <v>0</v>
      </c>
      <c r="I9" s="6">
        <v>0</v>
      </c>
      <c r="J9" s="6">
        <v>0</v>
      </c>
      <c r="K9" s="6">
        <v>0</v>
      </c>
      <c r="L9" s="6">
        <v>1</v>
      </c>
    </row>
    <row r="10" spans="1:12" x14ac:dyDescent="0.35">
      <c r="A10" t="s">
        <v>33</v>
      </c>
      <c r="B10" s="13">
        <v>0</v>
      </c>
      <c r="C10" s="13">
        <v>0</v>
      </c>
      <c r="D10" s="13">
        <v>1.7450980392156871E-2</v>
      </c>
      <c r="E10" s="13">
        <v>1.7450980392156871E-2</v>
      </c>
      <c r="F10" s="13">
        <v>0.04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</row>
    <row r="11" spans="1:12" x14ac:dyDescent="0.35">
      <c r="A11" t="s">
        <v>34</v>
      </c>
      <c r="B11" s="13">
        <v>0</v>
      </c>
      <c r="C11" s="13">
        <v>0</v>
      </c>
      <c r="D11" s="13">
        <v>1.7450980392156871E-2</v>
      </c>
      <c r="E11" s="13">
        <v>1.7450980392156871E-2</v>
      </c>
      <c r="F11" s="13">
        <v>2.6666666666666668E-2</v>
      </c>
      <c r="H11" s="6">
        <v>0</v>
      </c>
      <c r="I11" s="6">
        <v>0</v>
      </c>
      <c r="J11" s="6">
        <v>0</v>
      </c>
      <c r="K11" s="6">
        <v>1</v>
      </c>
      <c r="L11" s="6">
        <v>1</v>
      </c>
    </row>
    <row r="12" spans="1:12" x14ac:dyDescent="0.35">
      <c r="A12" t="s">
        <v>35</v>
      </c>
      <c r="B12" s="13">
        <v>0</v>
      </c>
      <c r="C12" s="13">
        <v>0</v>
      </c>
      <c r="D12" s="13">
        <v>1.7450980392156871E-2</v>
      </c>
      <c r="E12" s="13">
        <v>1.7450980392156871E-2</v>
      </c>
      <c r="F12" s="13">
        <v>2.6666666666666668E-2</v>
      </c>
      <c r="H12" s="6">
        <v>0</v>
      </c>
      <c r="I12" s="6">
        <v>0</v>
      </c>
      <c r="J12" s="6">
        <v>0</v>
      </c>
      <c r="K12" s="6">
        <v>1</v>
      </c>
      <c r="L12" s="6">
        <v>1</v>
      </c>
    </row>
    <row r="13" spans="1:12" x14ac:dyDescent="0.35">
      <c r="A13" t="s">
        <v>36</v>
      </c>
      <c r="B13" s="13">
        <v>0</v>
      </c>
      <c r="C13" s="13">
        <v>0</v>
      </c>
      <c r="D13" s="13">
        <v>1.7450980392156871E-2</v>
      </c>
      <c r="E13" s="13">
        <v>1.7450980392156871E-2</v>
      </c>
      <c r="F13" s="13">
        <v>2.6666666666666668E-2</v>
      </c>
      <c r="H13" s="6">
        <v>0</v>
      </c>
      <c r="I13" s="6">
        <v>0</v>
      </c>
      <c r="J13" s="6">
        <v>0</v>
      </c>
      <c r="K13" s="6">
        <v>1</v>
      </c>
      <c r="L13" s="6">
        <v>1</v>
      </c>
    </row>
    <row r="14" spans="1:12" x14ac:dyDescent="0.35">
      <c r="A14" t="s">
        <v>37</v>
      </c>
      <c r="B14" s="13">
        <v>3.787878787878788E-2</v>
      </c>
      <c r="C14" s="13">
        <v>3.787878787878788E-2</v>
      </c>
      <c r="D14" s="13">
        <v>4.5784313725490203E-2</v>
      </c>
      <c r="E14" s="13">
        <v>4.5784313725490203E-2</v>
      </c>
      <c r="F14" s="13">
        <v>0.04</v>
      </c>
      <c r="H14" s="6">
        <v>0</v>
      </c>
      <c r="I14" s="6">
        <v>0</v>
      </c>
      <c r="J14" s="6">
        <v>0</v>
      </c>
      <c r="K14" s="6">
        <v>1</v>
      </c>
      <c r="L14" s="6">
        <v>1</v>
      </c>
    </row>
    <row r="15" spans="1:12" x14ac:dyDescent="0.35">
      <c r="A15" t="s">
        <v>38</v>
      </c>
      <c r="B15" s="13">
        <v>3.787878787878788E-2</v>
      </c>
      <c r="C15" s="13">
        <v>3.787878787878788E-2</v>
      </c>
      <c r="D15" s="13">
        <v>4.5784313725490203E-2</v>
      </c>
      <c r="E15" s="13">
        <v>4.5784313725490203E-2</v>
      </c>
      <c r="F15" s="13">
        <v>0.04</v>
      </c>
      <c r="H15" s="6">
        <v>0</v>
      </c>
      <c r="I15" s="6">
        <v>0</v>
      </c>
      <c r="J15" s="6">
        <v>1</v>
      </c>
      <c r="K15" s="6">
        <v>1</v>
      </c>
      <c r="L15" s="6">
        <v>1</v>
      </c>
    </row>
    <row r="16" spans="1:12" x14ac:dyDescent="0.35">
      <c r="A16" t="s">
        <v>39</v>
      </c>
      <c r="B16" s="13">
        <v>3.787878787878788E-2</v>
      </c>
      <c r="C16" s="13">
        <v>3.787878787878788E-2</v>
      </c>
      <c r="D16" s="13">
        <v>4.5784313725490203E-2</v>
      </c>
      <c r="E16" s="13">
        <v>4.5784313725490203E-2</v>
      </c>
      <c r="F16" s="13">
        <v>0.05</v>
      </c>
      <c r="H16" s="6">
        <v>0</v>
      </c>
      <c r="I16" s="6">
        <v>0</v>
      </c>
      <c r="J16" s="6">
        <v>1</v>
      </c>
      <c r="K16" s="6">
        <v>1</v>
      </c>
      <c r="L16" s="6">
        <v>1</v>
      </c>
    </row>
    <row r="17" spans="1:12" x14ac:dyDescent="0.35">
      <c r="A17" t="s">
        <v>40</v>
      </c>
      <c r="B17" s="13">
        <v>3.787878787878788E-2</v>
      </c>
      <c r="C17" s="13">
        <v>3.787878787878788E-2</v>
      </c>
      <c r="D17" s="13">
        <v>4.5784313725490203E-2</v>
      </c>
      <c r="E17" s="13">
        <v>4.5784313725490203E-2</v>
      </c>
      <c r="F17" s="13">
        <v>0.05</v>
      </c>
      <c r="H17" s="6">
        <v>0</v>
      </c>
      <c r="I17" s="6">
        <v>0</v>
      </c>
      <c r="J17" s="6">
        <v>1</v>
      </c>
      <c r="K17" s="6">
        <v>1</v>
      </c>
      <c r="L17" s="6">
        <v>1</v>
      </c>
    </row>
    <row r="18" spans="1:12" x14ac:dyDescent="0.35">
      <c r="A18" t="s">
        <v>41</v>
      </c>
      <c r="B18" s="13">
        <v>3.787878787878788E-2</v>
      </c>
      <c r="C18" s="13">
        <v>3.787878787878788E-2</v>
      </c>
      <c r="D18" s="13">
        <v>4.5784313725490203E-2</v>
      </c>
      <c r="E18" s="13">
        <v>4.5784313725490203E-2</v>
      </c>
      <c r="F18" s="13">
        <v>0.05</v>
      </c>
      <c r="H18" s="6">
        <v>0</v>
      </c>
      <c r="I18" s="6">
        <v>1</v>
      </c>
      <c r="J18" s="6">
        <v>1</v>
      </c>
      <c r="K18" s="6">
        <v>1</v>
      </c>
      <c r="L18" s="6">
        <v>1</v>
      </c>
    </row>
    <row r="19" spans="1:12" x14ac:dyDescent="0.35">
      <c r="A19" t="s">
        <v>42</v>
      </c>
      <c r="B19" s="13">
        <v>3.787878787878788E-2</v>
      </c>
      <c r="C19" s="13">
        <v>3.787878787878788E-2</v>
      </c>
      <c r="D19" s="13">
        <v>4.5784313725490203E-2</v>
      </c>
      <c r="E19" s="13">
        <v>4.5784313725490203E-2</v>
      </c>
      <c r="F19" s="13">
        <v>0.05</v>
      </c>
      <c r="H19" s="6">
        <v>0</v>
      </c>
      <c r="I19" s="6">
        <v>1</v>
      </c>
      <c r="J19" s="6">
        <v>1</v>
      </c>
      <c r="K19" s="6">
        <v>1</v>
      </c>
      <c r="L19" s="6">
        <v>1</v>
      </c>
    </row>
    <row r="20" spans="1:12" x14ac:dyDescent="0.35">
      <c r="A20" t="s">
        <v>43</v>
      </c>
      <c r="B20" s="13">
        <v>0.17954545454545451</v>
      </c>
      <c r="C20" s="13">
        <v>0.17954545454545451</v>
      </c>
      <c r="D20" s="13">
        <v>0.14161764705882349</v>
      </c>
      <c r="E20" s="13">
        <v>0.14161764705882349</v>
      </c>
      <c r="F20" s="13">
        <v>8.7499999999999994E-2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</row>
    <row r="21" spans="1:12" x14ac:dyDescent="0.35">
      <c r="A21" t="s">
        <v>44</v>
      </c>
      <c r="B21" s="13">
        <v>0.17954545454545451</v>
      </c>
      <c r="C21" s="13">
        <v>0.17954545454545451</v>
      </c>
      <c r="D21" s="13">
        <v>0.14161764705882349</v>
      </c>
      <c r="E21" s="13">
        <v>0.14161764705882349</v>
      </c>
      <c r="F21" s="13">
        <v>8.7499999999999994E-2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</row>
    <row r="22" spans="1:12" x14ac:dyDescent="0.35">
      <c r="A22" t="s">
        <v>45</v>
      </c>
      <c r="B22" s="13">
        <v>0.17954545454545451</v>
      </c>
      <c r="C22" s="13">
        <v>0.17954545454545451</v>
      </c>
      <c r="D22" s="13">
        <v>0.14161764705882349</v>
      </c>
      <c r="E22" s="13">
        <v>0.14161764705882349</v>
      </c>
      <c r="F22" s="13">
        <v>8.7499999999999994E-2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</row>
    <row r="23" spans="1:12" x14ac:dyDescent="0.35">
      <c r="A23" t="s">
        <v>46</v>
      </c>
      <c r="B23" s="13">
        <v>0.17954545454545451</v>
      </c>
      <c r="C23" s="13">
        <v>0.17954545454545451</v>
      </c>
      <c r="D23" s="13">
        <v>0.14161764705882349</v>
      </c>
      <c r="E23" s="13">
        <v>0.14161764705882349</v>
      </c>
      <c r="F23" s="13">
        <v>8.7499999999999994E-2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</row>
    <row r="24" spans="1:12" x14ac:dyDescent="0.35">
      <c r="A24" t="s">
        <v>47</v>
      </c>
      <c r="B24" s="13">
        <v>5.454545454545455E-2</v>
      </c>
      <c r="C24" s="13">
        <v>5.454545454545455E-2</v>
      </c>
      <c r="D24" s="13">
        <v>5.4117647058823527E-2</v>
      </c>
      <c r="E24" s="13">
        <v>5.4117647058823527E-2</v>
      </c>
      <c r="F24" s="13">
        <v>7.0000000000000007E-2</v>
      </c>
      <c r="H24" s="6">
        <v>0</v>
      </c>
      <c r="I24" s="6">
        <v>0</v>
      </c>
      <c r="J24" s="6">
        <v>1</v>
      </c>
      <c r="K24" s="6">
        <v>1</v>
      </c>
      <c r="L24" s="6">
        <v>1</v>
      </c>
    </row>
    <row r="25" spans="1:12" x14ac:dyDescent="0.35">
      <c r="A25" t="s">
        <v>48</v>
      </c>
      <c r="B25" s="13">
        <v>0</v>
      </c>
      <c r="C25" s="13">
        <v>0</v>
      </c>
      <c r="D25" s="13">
        <v>0</v>
      </c>
      <c r="E25" s="13">
        <v>0</v>
      </c>
      <c r="F25" s="13">
        <v>1.428571428571429E-2</v>
      </c>
      <c r="H25" s="6">
        <v>0</v>
      </c>
      <c r="I25" s="6">
        <v>0</v>
      </c>
      <c r="J25" s="6">
        <v>1</v>
      </c>
      <c r="K25" s="6">
        <v>1</v>
      </c>
      <c r="L25" s="6">
        <v>1</v>
      </c>
    </row>
    <row r="26" spans="1:12" x14ac:dyDescent="0.35">
      <c r="A26" s="2" t="s">
        <v>49</v>
      </c>
      <c r="B26" s="14">
        <f>SUM(B2:B25)</f>
        <v>0.99999999999999967</v>
      </c>
      <c r="C26" s="14">
        <f>SUM(C2:C25)</f>
        <v>0.99999999999999967</v>
      </c>
      <c r="D26" s="14">
        <f>SUM(D2:D25)</f>
        <v>0.99999999999999989</v>
      </c>
      <c r="E26" s="14">
        <f>SUM(E2:E25)</f>
        <v>0.99999999999999989</v>
      </c>
      <c r="F26" s="14">
        <f>SUM(F2:F25)</f>
        <v>1</v>
      </c>
    </row>
    <row r="27" spans="1:12" x14ac:dyDescent="0.35">
      <c r="G27" s="8" t="s">
        <v>50</v>
      </c>
      <c r="H27" s="7">
        <f>SUMPRODUCT(B2:B25,H2:H25)</f>
        <v>0.71818181818181803</v>
      </c>
      <c r="I27" s="7">
        <f>SUMPRODUCT(C2:C25,I2:I25)</f>
        <v>0.79393939393939372</v>
      </c>
      <c r="J27" s="7">
        <f>SUMPRODUCT(D2:D25,J2:J25)</f>
        <v>0.8495098039215685</v>
      </c>
      <c r="K27" s="7">
        <f>SUMPRODUCT(E2:E25,K2:K25)</f>
        <v>0.94764705882352929</v>
      </c>
      <c r="L27" s="7">
        <f>SUMPRODUCT(F2:F25,L2:L25)</f>
        <v>0.97142857142857153</v>
      </c>
    </row>
    <row r="28" spans="1:12" x14ac:dyDescent="0.35">
      <c r="A28" s="5" t="s">
        <v>51</v>
      </c>
      <c r="B28" s="4">
        <f>SUM(B2:B25)</f>
        <v>0.99999999999999967</v>
      </c>
      <c r="C28" s="4">
        <f>SUM(C2:C25)</f>
        <v>0.99999999999999967</v>
      </c>
      <c r="D28" s="4">
        <f>SUM(D2:D25)</f>
        <v>0.99999999999999989</v>
      </c>
      <c r="E28" s="4">
        <f>SUM(E2:E25)</f>
        <v>0.99999999999999989</v>
      </c>
      <c r="F28" s="4">
        <f>SUM(F2:F25)</f>
        <v>1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8"/>
  <sheetViews>
    <sheetView zoomScale="85" zoomScaleNormal="85" workbookViewId="0">
      <selection activeCell="O11" sqref="O11"/>
    </sheetView>
  </sheetViews>
  <sheetFormatPr defaultRowHeight="14.5" x14ac:dyDescent="0.35"/>
  <cols>
    <col min="1" max="1" width="15.81640625" customWidth="1"/>
    <col min="2" max="7" width="9.08984375" customWidth="1"/>
    <col min="8" max="8" width="4.90625" customWidth="1"/>
    <col min="9" max="13" width="9.08984375" customWidth="1"/>
    <col min="14" max="14" width="14" customWidth="1"/>
    <col min="15" max="16" width="16" customWidth="1"/>
  </cols>
  <sheetData>
    <row r="1" spans="1:13" x14ac:dyDescent="0.35">
      <c r="A1" s="12" t="s">
        <v>0</v>
      </c>
      <c r="B1">
        <v>12</v>
      </c>
    </row>
    <row r="2" spans="1:13" x14ac:dyDescent="0.35">
      <c r="A2" s="12" t="s">
        <v>1</v>
      </c>
      <c r="B2">
        <v>4</v>
      </c>
    </row>
    <row r="3" spans="1:13" x14ac:dyDescent="0.35">
      <c r="A3" s="12" t="s">
        <v>2</v>
      </c>
      <c r="B3">
        <v>1</v>
      </c>
    </row>
    <row r="4" spans="1:13" x14ac:dyDescent="0.35">
      <c r="A4" s="12" t="s">
        <v>3</v>
      </c>
    </row>
    <row r="5" spans="1:13" x14ac:dyDescent="0.35">
      <c r="A5" s="12" t="s">
        <v>4</v>
      </c>
      <c r="C5" s="21"/>
      <c r="D5" s="21"/>
      <c r="E5" s="21"/>
      <c r="F5" s="21"/>
      <c r="G5" s="21"/>
      <c r="J5" s="21"/>
      <c r="K5" s="21"/>
      <c r="L5" s="21"/>
      <c r="M5" s="21"/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</v>
      </c>
    </row>
    <row r="9" spans="1:13" x14ac:dyDescent="0.35">
      <c r="A9" s="12" t="s">
        <v>8</v>
      </c>
      <c r="D9" s="2"/>
    </row>
    <row r="10" spans="1:13" x14ac:dyDescent="0.35">
      <c r="A10" s="12" t="s">
        <v>9</v>
      </c>
      <c r="D10" s="2"/>
      <c r="M10" s="17">
        <f>(C13-I13)/C13</f>
        <v>0.28181818181818202</v>
      </c>
    </row>
    <row r="11" spans="1:13" ht="15.5" x14ac:dyDescent="0.35">
      <c r="A11" s="19" t="s">
        <v>56</v>
      </c>
      <c r="B11" s="1">
        <v>0.9</v>
      </c>
      <c r="C11" s="20" t="s">
        <v>11</v>
      </c>
      <c r="D11" s="20"/>
      <c r="E11" s="20"/>
      <c r="F11" s="20"/>
      <c r="G11" s="20"/>
      <c r="I11" s="22" t="s">
        <v>55</v>
      </c>
      <c r="J11" s="22"/>
      <c r="K11" s="22"/>
      <c r="L11" s="22"/>
      <c r="M11" s="22"/>
    </row>
    <row r="12" spans="1:13" x14ac:dyDescent="0.35">
      <c r="A12" s="3" t="s">
        <v>13</v>
      </c>
      <c r="B12" s="16" t="s">
        <v>52</v>
      </c>
      <c r="C12" s="9">
        <v>0.9</v>
      </c>
      <c r="D12" s="9">
        <v>0.8</v>
      </c>
      <c r="E12" s="9">
        <v>0.7</v>
      </c>
      <c r="F12" s="9">
        <v>0.6</v>
      </c>
      <c r="G12" s="9">
        <v>0.5</v>
      </c>
      <c r="H12" s="10"/>
      <c r="I12" s="9">
        <v>0.9</v>
      </c>
      <c r="J12" s="9">
        <v>0.8</v>
      </c>
      <c r="K12" s="9">
        <v>0.7</v>
      </c>
      <c r="L12" s="9">
        <v>0.6</v>
      </c>
      <c r="M12" s="9">
        <v>0.5</v>
      </c>
    </row>
    <row r="13" spans="1:13" x14ac:dyDescent="0.35">
      <c r="A13" s="1">
        <v>0</v>
      </c>
      <c r="C13" s="11">
        <f>$B$1*(1-(B11*($B$3/$B$2)))*POWER(C12,$A$13)</f>
        <v>9.3000000000000007</v>
      </c>
      <c r="D13" s="11">
        <f>$B$1*(1-(B11*($B$3/$B$2)))*POWER(D12,$A$13)</f>
        <v>9.3000000000000007</v>
      </c>
      <c r="E13" s="11">
        <f>$B$1*(1-(B11*($B$3/$B$2)))*POWER(E12,$A$13)</f>
        <v>9.3000000000000007</v>
      </c>
      <c r="F13" s="11">
        <f>$B$1*(1-(B11*($B$3/$B$2)))*POWER(F12,$A$13)</f>
        <v>9.3000000000000007</v>
      </c>
      <c r="G13" s="11">
        <f>$B$1*(1-(B11*($B$3/$B$2)))*POWER(G12,$A$13)</f>
        <v>9.3000000000000007</v>
      </c>
      <c r="I13" s="11">
        <f>C13*'Hourly demand weights'!H27</f>
        <v>6.6790909090909079</v>
      </c>
      <c r="J13" s="11">
        <f>D13*'Hourly demand weights'!H27</f>
        <v>6.6790909090909079</v>
      </c>
      <c r="K13" s="11">
        <f>E13*'Hourly demand weights'!H27</f>
        <v>6.6790909090909079</v>
      </c>
      <c r="L13" s="11">
        <f>F13*'Hourly demand weights'!H27</f>
        <v>6.6790909090909079</v>
      </c>
      <c r="M13" s="11">
        <f>G13*'Hourly demand weights'!H27</f>
        <v>6.6790909090909079</v>
      </c>
    </row>
    <row r="14" spans="1:13" x14ac:dyDescent="0.35">
      <c r="A14" s="1">
        <v>1</v>
      </c>
      <c r="C14" s="11">
        <f>$B$1*(1-(B11*($B$3/$B$2)))*POWER(C12,$A$14)</f>
        <v>8.370000000000001</v>
      </c>
      <c r="D14" s="11">
        <f>$B$1*(1-(B11*($B$3/$B$2)))*POWER(D12,$A$14)</f>
        <v>7.4400000000000013</v>
      </c>
      <c r="E14" s="11">
        <f>$B$1*(1-(B11*($B$3/$B$2)))*POWER(E12,$A$14)</f>
        <v>6.51</v>
      </c>
      <c r="F14" s="11">
        <f>$B$1*(1-(B11*($B$3/$B$2)))*POWER(F12,$A$14)</f>
        <v>5.58</v>
      </c>
      <c r="G14" s="11">
        <f>$B$1*(1-(B11*($B$3/$B$2)))*POWER(G12,$A$14)</f>
        <v>4.6500000000000004</v>
      </c>
      <c r="H14" s="10"/>
      <c r="I14" s="11">
        <f>C14*'Hourly demand weights'!H27</f>
        <v>6.011181818181818</v>
      </c>
      <c r="J14" s="11">
        <f>D14*'Hourly demand weights'!H27</f>
        <v>5.3432727272727272</v>
      </c>
      <c r="K14" s="11">
        <f>E14*'Hourly demand weights'!H27</f>
        <v>4.6753636363636355</v>
      </c>
      <c r="L14" s="11">
        <f>F14*'Hourly demand weights'!H27</f>
        <v>4.0074545454545447</v>
      </c>
      <c r="M14" s="11">
        <f>G14*'Hourly demand weights'!H27</f>
        <v>3.3395454545454539</v>
      </c>
    </row>
    <row r="15" spans="1:13" x14ac:dyDescent="0.35">
      <c r="A15" s="1">
        <v>2</v>
      </c>
      <c r="C15" s="11">
        <f>$B$1*(1-(B11*($B$3/$B$2)))*POWER(C12,$A$15)</f>
        <v>7.5330000000000013</v>
      </c>
      <c r="D15" s="11">
        <f>$B$1*(1-(B11*($B$3/$B$2)))*POWER(D12,$A$15)</f>
        <v>5.9520000000000017</v>
      </c>
      <c r="E15" s="11">
        <f>$B$1*(1-(B11*($B$3/$B$2)))*POWER(E12,$A$15)</f>
        <v>4.5569999999999995</v>
      </c>
      <c r="F15" s="11">
        <f>$B$1*(1-(B11*($B$3/$B$2)))*POWER(F12,$A$15)</f>
        <v>3.3480000000000003</v>
      </c>
      <c r="G15" s="11">
        <f>$B$1*(1-(B11*($B$3/$B$2)))*POWER(G12,$A$15)</f>
        <v>2.3250000000000002</v>
      </c>
      <c r="H15" s="10"/>
      <c r="I15" s="11">
        <f>C15*'Hourly demand weights'!H27</f>
        <v>5.4100636363636365</v>
      </c>
      <c r="J15" s="11">
        <f>D15*'Hourly demand weights'!H27</f>
        <v>4.2746181818181821</v>
      </c>
      <c r="K15" s="11">
        <f>E15*'Hourly demand weights'!H27</f>
        <v>3.2727545454545446</v>
      </c>
      <c r="L15" s="11">
        <f>F15*'Hourly demand weights'!H27</f>
        <v>2.4044727272727271</v>
      </c>
      <c r="M15" s="11">
        <f>G15*'Hourly demand weights'!H27</f>
        <v>1.669772727272727</v>
      </c>
    </row>
    <row r="16" spans="1:13" x14ac:dyDescent="0.35">
      <c r="A16" s="1">
        <v>3</v>
      </c>
      <c r="C16" s="11">
        <f>$B$1*(1-(B11*($B$3/$B$2)))*POWER(C12,$A$16)</f>
        <v>6.7797000000000009</v>
      </c>
      <c r="D16" s="11">
        <f>$B$1*(1-(B11*($B$3/$B$2)))*POWER(D12,$A$16)</f>
        <v>4.7616000000000014</v>
      </c>
      <c r="E16" s="11">
        <f>$B$1*(1-(B11*($B$3/$B$2)))*POWER(E12,$A$16)</f>
        <v>3.1898999999999993</v>
      </c>
      <c r="F16" s="11">
        <f>$B$1*(1-(B11*($B$3/$B$2)))*POWER(F12,$A$16)</f>
        <v>2.0087999999999999</v>
      </c>
      <c r="G16" s="11">
        <f>$B$1*(1-(B11*($B$3/$B$2)))*POWER(G12,$A$16)</f>
        <v>1.1625000000000001</v>
      </c>
      <c r="H16" s="10"/>
      <c r="I16" s="11">
        <f>C16*'Hourly demand weights'!H27</f>
        <v>4.8690572727272725</v>
      </c>
      <c r="J16" s="11">
        <f>D16*'Hourly demand weights'!H27</f>
        <v>3.4196945454545458</v>
      </c>
      <c r="K16" s="11">
        <f>E16*'Hourly demand weights'!H27</f>
        <v>2.290928181818181</v>
      </c>
      <c r="L16" s="11">
        <f>F16*'Hourly demand weights'!H27</f>
        <v>1.4426836363636359</v>
      </c>
      <c r="M16" s="11">
        <f>G16*'Hourly demand weights'!H27</f>
        <v>0.83488636363636348</v>
      </c>
    </row>
    <row r="17" spans="1:13" x14ac:dyDescent="0.35">
      <c r="A17" s="1">
        <v>4</v>
      </c>
      <c r="C17" s="11">
        <f>$B$1*(1-(B11*($B$3/$B$2)))*POWER(C12,$A$17)</f>
        <v>6.1017300000000017</v>
      </c>
      <c r="D17" s="11">
        <f>$B$1*(1-(B11*($B$3/$B$2)))*POWER(D12,$A$17)</f>
        <v>3.809280000000002</v>
      </c>
      <c r="E17" s="11">
        <f>$B$1*(1-(B11*($B$3/$B$2)))*POWER(E12,$A$17)</f>
        <v>2.2329299999999996</v>
      </c>
      <c r="F17" s="11">
        <f>$B$1*(1-(B11*($B$3/$B$2)))*POWER(F12,$A$17)</f>
        <v>1.2052800000000001</v>
      </c>
      <c r="G17" s="11">
        <f>$B$1*(1-(B11*($B$3/$B$2)))*POWER(G12,$A$17)</f>
        <v>0.58125000000000004</v>
      </c>
      <c r="H17" s="10"/>
      <c r="I17" s="11">
        <f>C17*'Hourly demand weights'!H27</f>
        <v>4.3821515454545459</v>
      </c>
      <c r="J17" s="11">
        <f>D17*'Hourly demand weights'!H27</f>
        <v>2.7357556363636371</v>
      </c>
      <c r="K17" s="11">
        <f>E17*'Hourly demand weights'!H27</f>
        <v>1.6036497272727266</v>
      </c>
      <c r="L17" s="11">
        <f>F17*'Hourly demand weights'!H27</f>
        <v>0.86561018181818172</v>
      </c>
      <c r="M17" s="11">
        <f>G17*'Hourly demand weights'!H27</f>
        <v>0.41744318181818174</v>
      </c>
    </row>
    <row r="18" spans="1:13" x14ac:dyDescent="0.35">
      <c r="A18" s="1">
        <v>5</v>
      </c>
      <c r="C18" s="11">
        <f>$B$1*(1-(B11*($B$3/$B$2)))*POWER(C12,$A$18)</f>
        <v>5.491557000000002</v>
      </c>
      <c r="D18" s="11">
        <f>$B$1*(1-(B11*($B$3/$B$2)))*POWER(D12,$A$18)</f>
        <v>3.0474240000000021</v>
      </c>
      <c r="E18" s="11">
        <f>$B$1*(1-(B11*($B$3/$B$2)))*POWER(E12,$A$18)</f>
        <v>1.5630509999999995</v>
      </c>
      <c r="F18" s="11">
        <f>$B$1*(1-(B11*($B$3/$B$2)))*POWER(F12,$A$18)</f>
        <v>0.72316800000000003</v>
      </c>
      <c r="G18" s="11">
        <f>$B$1*(1-(B11*($B$3/$B$2)))*POWER(G12,$A$18)</f>
        <v>0.29062500000000002</v>
      </c>
      <c r="H18" s="10"/>
      <c r="I18" s="11">
        <f>C18*'Hourly demand weights'!H27</f>
        <v>3.9439363909090916</v>
      </c>
      <c r="J18" s="11">
        <f>D18*'Hourly demand weights'!H27</f>
        <v>2.1886045090909101</v>
      </c>
      <c r="K18" s="11">
        <f>E18*'Hourly demand weights'!H27</f>
        <v>1.1225548090909085</v>
      </c>
      <c r="L18" s="11">
        <f>F18*'Hourly demand weights'!H27</f>
        <v>0.51936610909090897</v>
      </c>
      <c r="M18" s="11">
        <f>G18*'Hourly demand weights'!H27</f>
        <v>0.20872159090909087</v>
      </c>
    </row>
    <row r="19" spans="1:13" x14ac:dyDescent="0.35">
      <c r="A19" s="1"/>
      <c r="C19" s="11"/>
      <c r="D19" s="11"/>
      <c r="E19" s="11"/>
      <c r="F19" s="11"/>
      <c r="G19" s="11"/>
      <c r="H19" s="10"/>
      <c r="J19" s="11"/>
      <c r="K19" s="11"/>
      <c r="L19" s="11"/>
      <c r="M19" s="11"/>
    </row>
    <row r="20" spans="1:13" x14ac:dyDescent="0.35">
      <c r="A20" s="1"/>
      <c r="C20" s="11"/>
      <c r="D20" s="11"/>
      <c r="E20" s="11"/>
      <c r="F20" s="11"/>
      <c r="G20" s="11"/>
      <c r="H20" s="10"/>
      <c r="I20" s="11"/>
      <c r="J20" s="11"/>
      <c r="K20" s="11"/>
      <c r="L20" s="11"/>
      <c r="M20" s="11"/>
    </row>
    <row r="21" spans="1:13" ht="15.5" x14ac:dyDescent="0.35">
      <c r="A21" s="19" t="s">
        <v>56</v>
      </c>
      <c r="B21" s="1">
        <v>0.8</v>
      </c>
      <c r="C21" s="20" t="s">
        <v>11</v>
      </c>
      <c r="D21" s="20"/>
      <c r="E21" s="20"/>
      <c r="F21" s="20"/>
      <c r="G21" s="20"/>
      <c r="I21" s="20" t="s">
        <v>54</v>
      </c>
      <c r="J21" s="20"/>
      <c r="K21" s="20"/>
      <c r="L21" s="20"/>
      <c r="M21" s="20"/>
    </row>
    <row r="22" spans="1:13" x14ac:dyDescent="0.35">
      <c r="A22" s="3" t="s">
        <v>13</v>
      </c>
      <c r="B22" s="16" t="s">
        <v>52</v>
      </c>
      <c r="C22" s="9">
        <v>0.9</v>
      </c>
      <c r="D22" s="9">
        <v>0.8</v>
      </c>
      <c r="E22" s="9">
        <v>0.7</v>
      </c>
      <c r="F22" s="9">
        <v>0.6</v>
      </c>
      <c r="G22" s="9">
        <v>0.5</v>
      </c>
      <c r="H22" s="10"/>
      <c r="I22" s="9">
        <v>0.9</v>
      </c>
      <c r="J22" s="9">
        <v>0.8</v>
      </c>
      <c r="K22" s="9">
        <v>0.7</v>
      </c>
      <c r="L22" s="9">
        <v>0.6</v>
      </c>
      <c r="M22" s="9">
        <v>0.5</v>
      </c>
    </row>
    <row r="23" spans="1:13" x14ac:dyDescent="0.35">
      <c r="A23" s="1">
        <v>0</v>
      </c>
      <c r="C23" s="11">
        <f>$B$1*(1-($B$21*($B$3/$B$2)))*POWER(C22,$A$23)</f>
        <v>9.6000000000000014</v>
      </c>
      <c r="D23" s="11">
        <f>$B$1*(1-($B$21*($B$3/$B$2)))*POWER(D22,$A$23)</f>
        <v>9.6000000000000014</v>
      </c>
      <c r="E23" s="11">
        <f>$B$1*(1-($B$21*($B$3/$B$2)))*POWER(E22,$A$23)</f>
        <v>9.6000000000000014</v>
      </c>
      <c r="F23" s="11">
        <f>$B$1*(1-($B$21*($B$3/$B$2)))*POWER(F22,$A$23)</f>
        <v>9.6000000000000014</v>
      </c>
      <c r="G23" s="11">
        <f>$B$1*(1-($B$21*($B$3/$B$2)))*POWER(G22,$A$23)</f>
        <v>9.6000000000000014</v>
      </c>
      <c r="I23" s="11">
        <f>C23*'Hourly demand weights'!$H$27</f>
        <v>6.8945454545454545</v>
      </c>
      <c r="J23" s="11">
        <f>D23*'Hourly demand weights'!$H$27</f>
        <v>6.8945454545454545</v>
      </c>
      <c r="K23" s="11">
        <f>E23*'Hourly demand weights'!$H$27</f>
        <v>6.8945454545454545</v>
      </c>
      <c r="L23" s="11">
        <f>F23*'Hourly demand weights'!$H$27</f>
        <v>6.8945454545454545</v>
      </c>
      <c r="M23" s="11">
        <f>G23*'Hourly demand weights'!$H$27</f>
        <v>6.8945454545454545</v>
      </c>
    </row>
    <row r="24" spans="1:13" x14ac:dyDescent="0.35">
      <c r="A24" s="1">
        <v>1</v>
      </c>
      <c r="C24" s="11">
        <f>$B$1*(1-($B$21*($B$3/$B$2)))*POWER($C$22,$A$24)</f>
        <v>8.6400000000000023</v>
      </c>
      <c r="D24" s="11">
        <f>$B$1*(1-($B$21*($B$3/$B$2)))*POWER(D$22,$A$24)</f>
        <v>7.6800000000000015</v>
      </c>
      <c r="E24" s="11">
        <f>$B$1*(1-($B$21*($B$3/$B$2)))*POWER(E$22,$A$24)</f>
        <v>6.7200000000000006</v>
      </c>
      <c r="F24" s="11">
        <f>$B$1*(1-($B$21*($B$3/$B$2)))*POWER(F$22,$A$24)</f>
        <v>5.7600000000000007</v>
      </c>
      <c r="G24" s="11">
        <f>$B$1*(1-($B$21*($B$3/$B$2)))*POWER(G$22,$A$24)</f>
        <v>4.8000000000000007</v>
      </c>
      <c r="H24" s="10"/>
      <c r="I24" s="11">
        <f>C24*'Hourly demand weights'!$H$27</f>
        <v>6.2050909090909094</v>
      </c>
      <c r="J24" s="11">
        <f>D24*'Hourly demand weights'!$H$27</f>
        <v>5.5156363636363634</v>
      </c>
      <c r="K24" s="11">
        <f>E24*'Hourly demand weights'!$H$27</f>
        <v>4.8261818181818175</v>
      </c>
      <c r="L24" s="11">
        <f>F24*'Hourly demand weights'!$H$27</f>
        <v>4.1367272727272724</v>
      </c>
      <c r="M24" s="11">
        <f>G24*'Hourly demand weights'!$H$27</f>
        <v>3.4472727272727273</v>
      </c>
    </row>
    <row r="25" spans="1:13" x14ac:dyDescent="0.35">
      <c r="A25" s="1">
        <v>2</v>
      </c>
      <c r="C25" s="11">
        <f>$B$1*(1-($B$21*($B$3/$B$2)))*POWER(C$22,$A$25)</f>
        <v>7.7760000000000016</v>
      </c>
      <c r="D25" s="11">
        <f>$B$1*(1-($B$21*($B$3/$B$2)))*POWER(D$22,$A$25)</f>
        <v>6.1440000000000019</v>
      </c>
      <c r="E25" s="11">
        <f>$B$1*(1-($B$21*($B$3/$B$2)))*POWER(E$22,$A$25)</f>
        <v>4.7039999999999997</v>
      </c>
      <c r="F25" s="11">
        <f>$B$1*(1-($B$21*($B$3/$B$2)))*POWER(F$22,$A$25)</f>
        <v>3.4560000000000004</v>
      </c>
      <c r="G25" s="11">
        <f>$B$1*(1-($B$21*($B$3/$B$2)))*POWER(G$22,$A$25)</f>
        <v>2.4000000000000004</v>
      </c>
      <c r="H25" s="10"/>
      <c r="I25" s="11">
        <f>C25*'Hourly demand weights'!$H$27</f>
        <v>5.5845818181818183</v>
      </c>
      <c r="J25" s="11">
        <f>D25*'Hourly demand weights'!$H$27</f>
        <v>4.4125090909090909</v>
      </c>
      <c r="K25" s="11">
        <f>E25*'Hourly demand weights'!$H$27</f>
        <v>3.378327272727272</v>
      </c>
      <c r="L25" s="11">
        <f>F25*'Hourly demand weights'!$H$27</f>
        <v>2.4820363636363636</v>
      </c>
      <c r="M25" s="11">
        <f>G25*'Hourly demand weights'!$H$27</f>
        <v>1.7236363636363636</v>
      </c>
    </row>
    <row r="26" spans="1:13" x14ac:dyDescent="0.35">
      <c r="A26" s="1">
        <v>3</v>
      </c>
      <c r="C26" s="11">
        <f>$B$1*(1-($B$21*($B$3/$B$2)))*POWER(C$22,$A$26)</f>
        <v>6.998400000000002</v>
      </c>
      <c r="D26" s="11">
        <f>$B$1*(1-($B$21*($B$3/$B$2)))*POWER(D$22,$A$26)</f>
        <v>4.9152000000000022</v>
      </c>
      <c r="E26" s="11">
        <f>$B$1*(1-($B$21*($B$3/$B$2)))*POWER(E$22,$A$26)</f>
        <v>3.2927999999999997</v>
      </c>
      <c r="F26" s="11">
        <f>$B$1*(1-($B$21*($B$3/$B$2)))*POWER(F$22,$A$26)</f>
        <v>2.0736000000000003</v>
      </c>
      <c r="G26" s="11">
        <f>$B$1*(1-($B$21*($B$3/$B$2)))*POWER(G$22,$A$26)</f>
        <v>1.2000000000000002</v>
      </c>
      <c r="H26" s="10"/>
      <c r="I26" s="11">
        <f>C26*'Hourly demand weights'!$H$27</f>
        <v>5.0261236363636366</v>
      </c>
      <c r="J26" s="11">
        <f>D26*'Hourly demand weights'!$H$27</f>
        <v>3.5300072727272735</v>
      </c>
      <c r="K26" s="11">
        <f>E26*'Hourly demand weights'!$H$27</f>
        <v>2.3648290909090903</v>
      </c>
      <c r="L26" s="11">
        <f>F26*'Hourly demand weights'!$H$27</f>
        <v>1.4892218181818182</v>
      </c>
      <c r="M26" s="11">
        <f>G26*'Hourly demand weights'!$H$27</f>
        <v>0.86181818181818182</v>
      </c>
    </row>
    <row r="27" spans="1:13" x14ac:dyDescent="0.35">
      <c r="A27" s="1">
        <v>4</v>
      </c>
      <c r="C27" s="11">
        <f>$B$1*(1-($B$21*($B$3/$B$2)))*POWER(C$22,$A$27)</f>
        <v>6.2985600000000019</v>
      </c>
      <c r="D27" s="11">
        <f>$B$1*(1-($B$21*($B$3/$B$2)))*POWER(D$22,$A$27)</f>
        <v>3.9321600000000023</v>
      </c>
      <c r="E27" s="11">
        <f>$B$1*(1-($B$21*($B$3/$B$2)))*POWER(E$22,$A$27)</f>
        <v>2.3049599999999995</v>
      </c>
      <c r="F27" s="11">
        <f>$B$1*(1-($B$21*($B$3/$B$2)))*POWER(F$22,$A$27)</f>
        <v>1.2441600000000002</v>
      </c>
      <c r="G27" s="11">
        <f>$B$1*(1-($B$21*($B$3/$B$2)))*POWER(G$22,$A$27)</f>
        <v>0.60000000000000009</v>
      </c>
      <c r="H27" s="10"/>
      <c r="I27" s="11">
        <f>C27*'Hourly demand weights'!$H$27</f>
        <v>4.5235112727272728</v>
      </c>
      <c r="J27" s="11">
        <f>D27*'Hourly demand weights'!$H$27</f>
        <v>2.8240058181818193</v>
      </c>
      <c r="K27" s="11">
        <f>E27*'Hourly demand weights'!$H$27</f>
        <v>1.6553803636363629</v>
      </c>
      <c r="L27" s="11">
        <f>F27*'Hourly demand weights'!$H$27</f>
        <v>0.89353309090909083</v>
      </c>
      <c r="M27" s="11">
        <f>G27*'Hourly demand weights'!$H$27</f>
        <v>0.43090909090909091</v>
      </c>
    </row>
    <row r="28" spans="1:13" x14ac:dyDescent="0.35">
      <c r="A28" s="1">
        <v>5</v>
      </c>
      <c r="C28" s="11">
        <f>$B$1*(1-($B$21*($B$3/$B$2)))*POWER(C$22,$A$28)</f>
        <v>5.6687040000000026</v>
      </c>
      <c r="D28" s="11">
        <f>$B$1*(1-($B$21*($B$3/$B$2)))*POWER(D$22,$A$28)</f>
        <v>3.1457280000000023</v>
      </c>
      <c r="E28" s="11">
        <f>$B$1*(1-($B$21*($B$3/$B$2)))*POWER(E$22,$A$28)</f>
        <v>1.6134719999999996</v>
      </c>
      <c r="F28" s="11">
        <f>$B$1*(1-($B$21*($B$3/$B$2)))*POWER(F$22,$A$28)</f>
        <v>0.74649600000000005</v>
      </c>
      <c r="G28" s="11">
        <f>$B$1*(1-($B$21*($B$3/$B$2)))*POWER(G$22,$A$28)</f>
        <v>0.30000000000000004</v>
      </c>
      <c r="H28" s="10"/>
      <c r="I28" s="11">
        <f>C28*'Hourly demand weights'!$H$27</f>
        <v>4.0711601454545461</v>
      </c>
      <c r="J28" s="11">
        <f>D28*'Hourly demand weights'!$H$27</f>
        <v>2.2592046545454556</v>
      </c>
      <c r="K28" s="11">
        <f>E28*'Hourly demand weights'!$H$27</f>
        <v>1.158766254545454</v>
      </c>
      <c r="L28" s="11">
        <f>F28*'Hourly demand weights'!$H$27</f>
        <v>0.53611985454545452</v>
      </c>
      <c r="M28" s="11">
        <f>G28*'Hourly demand weights'!$H$27</f>
        <v>0.21545454545454545</v>
      </c>
    </row>
    <row r="29" spans="1:13" x14ac:dyDescent="0.35">
      <c r="A29" s="1"/>
      <c r="C29" s="11"/>
      <c r="D29" s="11"/>
      <c r="E29" s="11"/>
      <c r="F29" s="11"/>
      <c r="G29" s="11"/>
      <c r="H29" s="10"/>
      <c r="I29" s="11"/>
      <c r="J29" s="11"/>
      <c r="K29" s="11"/>
      <c r="L29" s="11"/>
      <c r="M29" s="11"/>
    </row>
    <row r="30" spans="1:13" x14ac:dyDescent="0.35">
      <c r="A30" s="1"/>
      <c r="C30" s="11"/>
      <c r="D30" s="11"/>
      <c r="E30" s="11"/>
      <c r="F30" s="11"/>
      <c r="G30" s="11"/>
      <c r="H30" s="10"/>
      <c r="I30" s="11"/>
      <c r="J30" s="11"/>
      <c r="K30" s="11"/>
      <c r="L30" s="11"/>
      <c r="M30" s="11"/>
    </row>
    <row r="31" spans="1:13" ht="15.5" x14ac:dyDescent="0.35">
      <c r="A31" s="19" t="s">
        <v>56</v>
      </c>
      <c r="B31" s="1">
        <v>0.7</v>
      </c>
      <c r="C31" s="20" t="s">
        <v>11</v>
      </c>
      <c r="D31" s="20"/>
      <c r="E31" s="20"/>
      <c r="F31" s="20"/>
      <c r="G31" s="20"/>
      <c r="H31" s="10"/>
      <c r="I31" s="20" t="s">
        <v>54</v>
      </c>
      <c r="J31" s="20"/>
      <c r="K31" s="20"/>
      <c r="L31" s="20"/>
      <c r="M31" s="20"/>
    </row>
    <row r="32" spans="1:13" x14ac:dyDescent="0.35">
      <c r="A32" s="3" t="s">
        <v>13</v>
      </c>
      <c r="B32" s="16" t="s">
        <v>52</v>
      </c>
      <c r="C32" s="9">
        <v>0.9</v>
      </c>
      <c r="D32" s="9">
        <v>0.8</v>
      </c>
      <c r="E32" s="9">
        <v>0.7</v>
      </c>
      <c r="F32" s="9">
        <v>0.6</v>
      </c>
      <c r="G32" s="9">
        <v>0.5</v>
      </c>
      <c r="H32" s="10"/>
      <c r="I32" s="9">
        <v>0.9</v>
      </c>
      <c r="J32" s="9">
        <v>0.8</v>
      </c>
      <c r="K32" s="9">
        <v>0.7</v>
      </c>
      <c r="L32" s="9">
        <v>0.6</v>
      </c>
      <c r="M32" s="9">
        <v>0.5</v>
      </c>
    </row>
    <row r="33" spans="1:13" x14ac:dyDescent="0.35">
      <c r="A33" s="1">
        <v>0</v>
      </c>
      <c r="C33" s="11">
        <f>$B$1*(1-(B31*($B$3/$B$2)))*POWER(C32,$A$33)</f>
        <v>9.8999999999999986</v>
      </c>
      <c r="D33" s="11">
        <f>$B$1*(1-(B31*($B$3/$B$2)))*POWER(D32,$A$33)</f>
        <v>9.8999999999999986</v>
      </c>
      <c r="E33" s="11">
        <f>$B$1*(1-(B31*($B$3/$B$2)))*POWER(E32,$A$33)</f>
        <v>9.8999999999999986</v>
      </c>
      <c r="F33" s="11">
        <f>$B$1*(1-(B31*($B$3/$B$2)))*POWER(F32,$A$33)</f>
        <v>9.8999999999999986</v>
      </c>
      <c r="G33" s="11">
        <f>$B$1*(1-(B31*($B$3/$B$2)))*POWER(G32,$A$33)</f>
        <v>9.8999999999999986</v>
      </c>
      <c r="I33" s="11">
        <f>C33*'Hourly demand weights'!$H$27</f>
        <v>7.1099999999999977</v>
      </c>
      <c r="J33" s="11">
        <f>D33*'Hourly demand weights'!$H$27</f>
        <v>7.1099999999999977</v>
      </c>
      <c r="K33" s="11">
        <f>E33*'Hourly demand weights'!$H$27</f>
        <v>7.1099999999999977</v>
      </c>
      <c r="L33" s="11">
        <f>F33*'Hourly demand weights'!$H$27</f>
        <v>7.1099999999999977</v>
      </c>
      <c r="M33" s="11">
        <f>G33*'Hourly demand weights'!$H$27</f>
        <v>7.1099999999999977</v>
      </c>
    </row>
    <row r="34" spans="1:13" x14ac:dyDescent="0.35">
      <c r="A34" s="1">
        <v>1</v>
      </c>
      <c r="C34" s="11">
        <f>$B$1*(1-($B$31*($B$3/$B$2)))*POWER(C32,$A$34)</f>
        <v>8.9099999999999984</v>
      </c>
      <c r="D34" s="11">
        <f>$B$1*(1-($B$31*($B$3/$B$2)))*POWER(D32,$A$34)</f>
        <v>7.919999999999999</v>
      </c>
      <c r="E34" s="11">
        <f>$B$1*(1-($B$31*($B$3/$B$2)))*POWER(E32,$A$34)</f>
        <v>6.9299999999999988</v>
      </c>
      <c r="F34" s="11">
        <f>$B$1*(1-($B$31*($B$3/$B$2)))*POWER(F32,$A$34)</f>
        <v>5.9399999999999986</v>
      </c>
      <c r="G34" s="11">
        <f>$B$1*(1-($B$31*($B$3/$B$2)))*POWER(G32,$A$34)</f>
        <v>4.9499999999999993</v>
      </c>
      <c r="H34" s="10"/>
      <c r="I34" s="11">
        <f>C34*'Hourly demand weights'!$H$27</f>
        <v>6.3989999999999974</v>
      </c>
      <c r="J34" s="11">
        <f>D34*'Hourly demand weights'!$H$27</f>
        <v>5.6879999999999979</v>
      </c>
      <c r="K34" s="11">
        <f>E34*'Hourly demand weights'!$H$27</f>
        <v>4.9769999999999985</v>
      </c>
      <c r="L34" s="11">
        <f>F34*'Hourly demand weights'!$H$27</f>
        <v>4.2659999999999982</v>
      </c>
      <c r="M34" s="11">
        <f>G34*'Hourly demand weights'!$H$27</f>
        <v>3.5549999999999988</v>
      </c>
    </row>
    <row r="35" spans="1:13" x14ac:dyDescent="0.35">
      <c r="A35" s="1">
        <v>2</v>
      </c>
      <c r="C35" s="11">
        <f>$B$1*(1-($B$31*($B$3/$B$2)))*POWER(C32,$A$35)</f>
        <v>8.0190000000000001</v>
      </c>
      <c r="D35" s="11">
        <f>$B$1*(1-($B$31*($B$3/$B$2)))*POWER(D32,$A$35)</f>
        <v>6.3360000000000003</v>
      </c>
      <c r="E35" s="11">
        <f>$B$1*(1-($B$31*($B$3/$B$2)))*POWER(E32,$A$35)</f>
        <v>4.8509999999999991</v>
      </c>
      <c r="F35" s="11">
        <f>$B$1*(1-($B$31*($B$3/$B$2)))*POWER(F32,$A$35)</f>
        <v>3.5639999999999992</v>
      </c>
      <c r="G35" s="11">
        <f>$B$1*(1-($B$31*($B$3/$B$2)))*POWER(G32,$A$35)</f>
        <v>2.4749999999999996</v>
      </c>
      <c r="H35" s="10"/>
      <c r="I35" s="11">
        <f>C35*'Hourly demand weights'!$H$27</f>
        <v>5.7590999999999992</v>
      </c>
      <c r="J35" s="11">
        <f>D35*'Hourly demand weights'!$H$27</f>
        <v>4.5503999999999989</v>
      </c>
      <c r="K35" s="11">
        <f>E35*'Hourly demand weights'!$H$27</f>
        <v>3.4838999999999984</v>
      </c>
      <c r="L35" s="11">
        <f>F35*'Hourly demand weights'!$H$27</f>
        <v>2.5595999999999988</v>
      </c>
      <c r="M35" s="11">
        <f>G35*'Hourly demand weights'!$H$27</f>
        <v>1.7774999999999994</v>
      </c>
    </row>
    <row r="36" spans="1:13" x14ac:dyDescent="0.35">
      <c r="A36" s="1">
        <v>3</v>
      </c>
      <c r="C36" s="11">
        <f>$B$1*(1-($B$31*($B$3/$B$2)))*POWER(C32,$A$36)</f>
        <v>7.2171000000000003</v>
      </c>
      <c r="D36" s="11">
        <f>$B$1*(1-($B$31*($B$3/$B$2)))*POWER(D32,$A$36)</f>
        <v>5.0688000000000004</v>
      </c>
      <c r="E36" s="11">
        <f>$B$1*(1-($B$31*($B$3/$B$2)))*POWER(E32,$A$36)</f>
        <v>3.3956999999999988</v>
      </c>
      <c r="F36" s="11">
        <f>$B$1*(1-($B$31*($B$3/$B$2)))*POWER(F32,$A$36)</f>
        <v>2.1383999999999999</v>
      </c>
      <c r="G36" s="11">
        <f>$B$1*(1-($B$31*($B$3/$B$2)))*POWER(G32,$A$36)</f>
        <v>1.2374999999999998</v>
      </c>
      <c r="H36" s="10"/>
      <c r="I36" s="11">
        <f>C36*'Hourly demand weights'!$H$27</f>
        <v>5.1831899999999989</v>
      </c>
      <c r="J36" s="11">
        <f>D36*'Hourly demand weights'!$H$27</f>
        <v>3.6403199999999996</v>
      </c>
      <c r="K36" s="11">
        <f>E36*'Hourly demand weights'!$H$27</f>
        <v>2.4387299999999987</v>
      </c>
      <c r="L36" s="11">
        <f>F36*'Hourly demand weights'!$H$27</f>
        <v>1.5357599999999996</v>
      </c>
      <c r="M36" s="11">
        <f>G36*'Hourly demand weights'!$H$27</f>
        <v>0.88874999999999971</v>
      </c>
    </row>
    <row r="37" spans="1:13" x14ac:dyDescent="0.35">
      <c r="A37" s="1">
        <v>4</v>
      </c>
      <c r="C37" s="11">
        <f>$B$1*(1-($B$31*($B$3/$B$2)))*POWER(C32,$A$37)</f>
        <v>6.4953900000000004</v>
      </c>
      <c r="D37" s="11">
        <f>$B$1*(1-($B$31*($B$3/$B$2)))*POWER(D32,$A$37)</f>
        <v>4.0550400000000009</v>
      </c>
      <c r="E37" s="11">
        <f>$B$1*(1-($B$31*($B$3/$B$2)))*POWER(E32,$A$37)</f>
        <v>2.3769899999999988</v>
      </c>
      <c r="F37" s="11">
        <f>$B$1*(1-($B$31*($B$3/$B$2)))*POWER(F32,$A$37)</f>
        <v>1.2830399999999997</v>
      </c>
      <c r="G37" s="11">
        <f>$B$1*(1-($B$31*($B$3/$B$2)))*POWER(G32,$A$37)</f>
        <v>0.61874999999999991</v>
      </c>
      <c r="H37" s="10"/>
      <c r="I37" s="11">
        <f>C37*'Hourly demand weights'!$H$27</f>
        <v>4.6648709999999998</v>
      </c>
      <c r="J37" s="11">
        <f>D37*'Hourly demand weights'!$H$27</f>
        <v>2.9122560000000002</v>
      </c>
      <c r="K37" s="11">
        <f>E37*'Hourly demand weights'!$H$27</f>
        <v>1.7071109999999987</v>
      </c>
      <c r="L37" s="11">
        <f>F37*'Hourly demand weights'!$H$27</f>
        <v>0.92145599999999961</v>
      </c>
      <c r="M37" s="11">
        <f>G37*'Hourly demand weights'!$H$27</f>
        <v>0.44437499999999985</v>
      </c>
    </row>
    <row r="38" spans="1:13" x14ac:dyDescent="0.35">
      <c r="A38" s="1">
        <v>5</v>
      </c>
      <c r="C38" s="11">
        <f>$B$1*(1-($B$31*($B$3/$B$2)))*POWER(C32,$A$38)</f>
        <v>5.8458510000000006</v>
      </c>
      <c r="D38" s="11">
        <f>$B$1*(1-($B$31*($B$3/$B$2)))*POWER(D32,$A$38)</f>
        <v>3.2440320000000016</v>
      </c>
      <c r="E38" s="11">
        <f>$B$1*(1-($B$31*($B$3/$B$2)))*POWER(E32,$A$38)</f>
        <v>1.6638929999999992</v>
      </c>
      <c r="F38" s="11">
        <f>$B$1*(1-($B$31*($B$3/$B$2)))*POWER(F32,$A$38)</f>
        <v>0.76982399999999984</v>
      </c>
      <c r="G38" s="11">
        <f>$B$1*(1-($B$31*($B$3/$B$2)))*POWER(G32,$A$38)</f>
        <v>0.30937499999999996</v>
      </c>
      <c r="H38" s="10"/>
      <c r="I38" s="11">
        <f>C38*'Hourly demand weights'!$H$27</f>
        <v>4.1983838999999996</v>
      </c>
      <c r="J38" s="11">
        <f>D38*'Hourly demand weights'!$H$27</f>
        <v>2.3298048000000007</v>
      </c>
      <c r="K38" s="11">
        <f>E38*'Hourly demand weights'!$H$27</f>
        <v>1.1949776999999993</v>
      </c>
      <c r="L38" s="11">
        <f>F38*'Hourly demand weights'!$H$27</f>
        <v>0.55287359999999974</v>
      </c>
      <c r="M38" s="11">
        <f>G38*'Hourly demand weights'!$H$27</f>
        <v>0.22218749999999993</v>
      </c>
    </row>
    <row r="39" spans="1:13" x14ac:dyDescent="0.35">
      <c r="A39" s="1"/>
      <c r="C39" s="11"/>
      <c r="D39" s="11"/>
      <c r="E39" s="11"/>
      <c r="F39" s="11"/>
      <c r="G39" s="11"/>
      <c r="H39" s="10"/>
      <c r="I39" s="11"/>
      <c r="J39" s="11"/>
      <c r="K39" s="11"/>
      <c r="L39" s="11"/>
      <c r="M39" s="11"/>
    </row>
    <row r="40" spans="1:13" x14ac:dyDescent="0.35">
      <c r="C40" s="10"/>
      <c r="D40" s="10"/>
      <c r="E40" s="10"/>
      <c r="F40" s="10"/>
      <c r="G40" s="10"/>
      <c r="H40" s="10" t="s">
        <v>53</v>
      </c>
      <c r="I40" s="10"/>
      <c r="J40" s="10"/>
      <c r="K40" s="10"/>
      <c r="L40" s="10"/>
      <c r="M40" s="10"/>
    </row>
    <row r="41" spans="1:13" ht="15.5" x14ac:dyDescent="0.35">
      <c r="A41" s="19" t="s">
        <v>56</v>
      </c>
      <c r="B41" s="1">
        <v>0.6</v>
      </c>
      <c r="C41" s="20" t="s">
        <v>11</v>
      </c>
      <c r="D41" s="20"/>
      <c r="E41" s="20"/>
      <c r="F41" s="20"/>
      <c r="G41" s="20"/>
      <c r="H41" s="10"/>
      <c r="I41" s="20" t="s">
        <v>54</v>
      </c>
      <c r="J41" s="20"/>
      <c r="K41" s="20"/>
      <c r="L41" s="20"/>
      <c r="M41" s="20"/>
    </row>
    <row r="42" spans="1:13" x14ac:dyDescent="0.35">
      <c r="A42" s="3" t="s">
        <v>13</v>
      </c>
      <c r="B42" s="16" t="s">
        <v>52</v>
      </c>
      <c r="C42" s="9">
        <v>0.9</v>
      </c>
      <c r="D42" s="9">
        <v>0.8</v>
      </c>
      <c r="E42" s="9">
        <v>0.7</v>
      </c>
      <c r="F42" s="9">
        <v>0.6</v>
      </c>
      <c r="G42" s="9">
        <v>0.5</v>
      </c>
      <c r="H42" s="10"/>
      <c r="I42" s="9">
        <v>0.9</v>
      </c>
      <c r="J42" s="9">
        <v>0.8</v>
      </c>
      <c r="K42" s="9">
        <v>0.7</v>
      </c>
      <c r="L42" s="9">
        <v>0.6</v>
      </c>
      <c r="M42" s="9">
        <v>0.5</v>
      </c>
    </row>
    <row r="43" spans="1:13" x14ac:dyDescent="0.35">
      <c r="A43" s="1">
        <v>0</v>
      </c>
      <c r="C43" s="11">
        <f>$B$1*(1-($B$41*($B$3/$B$2)))*POWER(C42,$A$43)</f>
        <v>10.199999999999999</v>
      </c>
      <c r="D43" s="11">
        <f>$B$1*(1-($B$41*($B$3/$B$2)))*POWER(D42,$A$43)</f>
        <v>10.199999999999999</v>
      </c>
      <c r="E43" s="11">
        <f>$B$1*(1-($B$41*($B$3/$B$2)))*POWER(E42,$A$43)</f>
        <v>10.199999999999999</v>
      </c>
      <c r="F43" s="11">
        <f>$B$1*(1-($B$41*($B$3/$B$2)))*POWER(F42,$A$43)</f>
        <v>10.199999999999999</v>
      </c>
      <c r="G43" s="11">
        <f>$B$1*(1-($B$41*($B$3/$B$2)))*POWER(G42,$A$43)</f>
        <v>10.199999999999999</v>
      </c>
      <c r="I43" s="11">
        <f>C43*'Hourly demand weights'!$H$27</f>
        <v>7.3254545454545434</v>
      </c>
      <c r="J43" s="11">
        <f>D43*'Hourly demand weights'!$H$27</f>
        <v>7.3254545454545434</v>
      </c>
      <c r="K43" s="11">
        <f>E43*'Hourly demand weights'!$H$27</f>
        <v>7.3254545454545434</v>
      </c>
      <c r="L43" s="11">
        <f>F43*'Hourly demand weights'!$H$27</f>
        <v>7.3254545454545434</v>
      </c>
      <c r="M43" s="11">
        <f>G43*'Hourly demand weights'!$H$27</f>
        <v>7.3254545454545434</v>
      </c>
    </row>
    <row r="44" spans="1:13" x14ac:dyDescent="0.35">
      <c r="A44" s="1">
        <v>1</v>
      </c>
      <c r="C44" s="11">
        <f>$B$1*(1-($B$41*($B$3/$B$2)))*POWER(C42,$A$44)</f>
        <v>9.18</v>
      </c>
      <c r="D44" s="11">
        <f>$B$1*(1-($B$41*($B$3/$B$2)))*POWER(D42,$A$44)</f>
        <v>8.16</v>
      </c>
      <c r="E44" s="11">
        <f>$B$1*(1-($B$41*($B$3/$B$2)))*POWER(E42,$A$44)</f>
        <v>7.1399999999999988</v>
      </c>
      <c r="F44" s="11">
        <f>$B$1*(1-($B$41*($B$3/$B$2)))*POWER(F42,$A$44)</f>
        <v>6.1199999999999992</v>
      </c>
      <c r="G44" s="11">
        <f>$B$1*(1-($B$41*($B$3/$B$2)))*POWER(G42,$A$44)</f>
        <v>5.0999999999999996</v>
      </c>
      <c r="H44" s="10"/>
      <c r="I44" s="11">
        <f>C44*'Hourly demand weights'!$H$27</f>
        <v>6.5929090909090897</v>
      </c>
      <c r="J44" s="11">
        <f>D44*'Hourly demand weights'!$H$27</f>
        <v>5.8603636363636351</v>
      </c>
      <c r="K44" s="11">
        <f>E44*'Hourly demand weights'!$H$27</f>
        <v>5.1278181818181796</v>
      </c>
      <c r="L44" s="11">
        <f>F44*'Hourly demand weights'!$H$27</f>
        <v>4.3952727272727259</v>
      </c>
      <c r="M44" s="11">
        <f>G44*'Hourly demand weights'!$H$27</f>
        <v>3.6627272727272717</v>
      </c>
    </row>
    <row r="45" spans="1:13" x14ac:dyDescent="0.35">
      <c r="A45" s="1">
        <v>2</v>
      </c>
      <c r="C45" s="11">
        <f>$B$1*(1-($B$41*($B$3/$B$2)))*POWER(C42,$A$45)</f>
        <v>8.2620000000000005</v>
      </c>
      <c r="D45" s="11">
        <f>$B$1*(1-($B$41*($B$3/$B$2)))*POWER(D42,$A$45)</f>
        <v>6.5280000000000005</v>
      </c>
      <c r="E45" s="11">
        <f>$B$1*(1-($B$41*($B$3/$B$2)))*POWER(E42,$A$45)</f>
        <v>4.9979999999999993</v>
      </c>
      <c r="F45" s="11">
        <f>$B$1*(1-($B$41*($B$3/$B$2)))*POWER(F42,$A$45)</f>
        <v>3.6719999999999997</v>
      </c>
      <c r="G45" s="11">
        <f>$B$1*(1-($B$41*($B$3/$B$2)))*POWER(G42,$A$45)</f>
        <v>2.5499999999999998</v>
      </c>
      <c r="H45" s="10"/>
      <c r="I45" s="11">
        <f>C45*'Hourly demand weights'!$H$27</f>
        <v>5.933618181818181</v>
      </c>
      <c r="J45" s="11">
        <f>D45*'Hourly demand weights'!$H$27</f>
        <v>4.6882909090909086</v>
      </c>
      <c r="K45" s="11">
        <f>E45*'Hourly demand weights'!$H$27</f>
        <v>3.5894727272727263</v>
      </c>
      <c r="L45" s="11">
        <f>F45*'Hourly demand weights'!$H$27</f>
        <v>2.6371636363636357</v>
      </c>
      <c r="M45" s="11">
        <f>G45*'Hourly demand weights'!$H$27</f>
        <v>1.8313636363636359</v>
      </c>
    </row>
    <row r="46" spans="1:13" x14ac:dyDescent="0.35">
      <c r="A46" s="1">
        <v>3</v>
      </c>
      <c r="C46" s="11">
        <f>$B$1*(1-($B$41*($B$3/$B$2)))*POWER(C42,$A$46)</f>
        <v>7.4358000000000004</v>
      </c>
      <c r="D46" s="11">
        <f>$B$1*(1-($B$41*($B$3/$B$2)))*POWER(D42,$A$46)</f>
        <v>5.2224000000000013</v>
      </c>
      <c r="E46" s="11">
        <f>$B$1*(1-($B$41*($B$3/$B$2)))*POWER(E42,$A$46)</f>
        <v>3.4985999999999988</v>
      </c>
      <c r="F46" s="11">
        <f>$B$1*(1-($B$41*($B$3/$B$2)))*POWER(F42,$A$46)</f>
        <v>2.2031999999999998</v>
      </c>
      <c r="G46" s="11">
        <f>$B$1*(1-($B$41*($B$3/$B$2)))*POWER(G42,$A$46)</f>
        <v>1.2749999999999999</v>
      </c>
      <c r="H46" s="10"/>
      <c r="I46" s="11">
        <f>C46*'Hourly demand weights'!$H$27</f>
        <v>5.3402563636363629</v>
      </c>
      <c r="J46" s="11">
        <f>D46*'Hourly demand weights'!$H$27</f>
        <v>3.7506327272727273</v>
      </c>
      <c r="K46" s="11">
        <f>E46*'Hourly demand weights'!$H$27</f>
        <v>2.5126309090909076</v>
      </c>
      <c r="L46" s="11">
        <f>F46*'Hourly demand weights'!$H$27</f>
        <v>1.5822981818181814</v>
      </c>
      <c r="M46" s="11">
        <f>G46*'Hourly demand weights'!$H$27</f>
        <v>0.91568181818181793</v>
      </c>
    </row>
    <row r="47" spans="1:13" x14ac:dyDescent="0.35">
      <c r="A47" s="1">
        <v>4</v>
      </c>
      <c r="C47" s="11">
        <f>$B$1*(1-($B$41*($B$3/$B$2)))*POWER(C42,$A$47)</f>
        <v>6.6922200000000007</v>
      </c>
      <c r="D47" s="11">
        <f>$B$1*(1-($B$41*($B$3/$B$2)))*POWER(D42,$A$47)</f>
        <v>4.1779200000000012</v>
      </c>
      <c r="E47" s="11">
        <f>$B$1*(1-($B$41*($B$3/$B$2)))*POWER(E42,$A$47)</f>
        <v>2.4490199999999991</v>
      </c>
      <c r="F47" s="11">
        <f>$B$1*(1-($B$41*($B$3/$B$2)))*POWER(F42,$A$47)</f>
        <v>1.3219199999999998</v>
      </c>
      <c r="G47" s="11">
        <f>$B$1*(1-($B$41*($B$3/$B$2)))*POWER(G42,$A$47)</f>
        <v>0.63749999999999996</v>
      </c>
      <c r="H47" s="10"/>
      <c r="I47" s="11">
        <f>C47*'Hourly demand weights'!$H$27</f>
        <v>4.8062307272727267</v>
      </c>
      <c r="J47" s="11">
        <f>D47*'Hourly demand weights'!$H$27</f>
        <v>3.000506181818182</v>
      </c>
      <c r="K47" s="11">
        <f>E47*'Hourly demand weights'!$H$27</f>
        <v>1.7588416363636354</v>
      </c>
      <c r="L47" s="11">
        <f>F47*'Hourly demand weights'!$H$27</f>
        <v>0.94937890909090872</v>
      </c>
      <c r="M47" s="11">
        <f>G47*'Hourly demand weights'!$H$27</f>
        <v>0.45784090909090897</v>
      </c>
    </row>
    <row r="48" spans="1:13" x14ac:dyDescent="0.35">
      <c r="A48" s="1">
        <v>5</v>
      </c>
      <c r="C48" s="11">
        <f>$B$1*(1-($B$41*($B$3/$B$2)))*POWER(C42,$A$48)</f>
        <v>6.0229980000000012</v>
      </c>
      <c r="D48" s="11">
        <f>$B$1*(1-($B$41*($B$3/$B$2)))*POWER(D42,$A$48)</f>
        <v>3.3423360000000018</v>
      </c>
      <c r="E48" s="11">
        <f>$B$1*(1-($B$41*($B$3/$B$2)))*POWER(E42,$A$48)</f>
        <v>1.7143139999999992</v>
      </c>
      <c r="F48" s="11">
        <f>$B$1*(1-($B$41*($B$3/$B$2)))*POWER(F42,$A$48)</f>
        <v>0.79315199999999986</v>
      </c>
      <c r="G48" s="11">
        <f>$B$1*(1-($B$41*($B$3/$B$2)))*POWER(G42,$A$48)</f>
        <v>0.31874999999999998</v>
      </c>
      <c r="H48" s="10"/>
      <c r="I48" s="11">
        <f>C48*'Hourly demand weights'!$H$27</f>
        <v>4.3256076545454549</v>
      </c>
      <c r="J48" s="11">
        <f>D48*'Hourly demand weights'!$H$27</f>
        <v>2.4004049454545462</v>
      </c>
      <c r="K48" s="11">
        <f>E48*'Hourly demand weights'!$H$27</f>
        <v>1.2311891454545447</v>
      </c>
      <c r="L48" s="11">
        <f>F48*'Hourly demand weights'!$H$27</f>
        <v>0.56962734545454519</v>
      </c>
      <c r="M48" s="11">
        <f>G48*'Hourly demand weights'!$H$27</f>
        <v>0.22892045454545448</v>
      </c>
    </row>
    <row r="49" spans="1:13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5" x14ac:dyDescent="0.35">
      <c r="A51" s="16" t="s">
        <v>10</v>
      </c>
      <c r="B51" s="1">
        <v>0.5</v>
      </c>
      <c r="C51" s="20" t="s">
        <v>11</v>
      </c>
      <c r="D51" s="20"/>
      <c r="E51" s="20"/>
      <c r="F51" s="20"/>
      <c r="G51" s="20"/>
      <c r="H51" s="10"/>
      <c r="I51" s="20" t="s">
        <v>54</v>
      </c>
      <c r="J51" s="20"/>
      <c r="K51" s="20"/>
      <c r="L51" s="20"/>
      <c r="M51" s="20"/>
    </row>
    <row r="52" spans="1:13" x14ac:dyDescent="0.35">
      <c r="A52" s="3" t="s">
        <v>13</v>
      </c>
      <c r="B52" s="16" t="s">
        <v>52</v>
      </c>
      <c r="C52" s="9">
        <v>0.9</v>
      </c>
      <c r="D52" s="9">
        <v>0.8</v>
      </c>
      <c r="E52" s="9">
        <v>0.7</v>
      </c>
      <c r="F52" s="9">
        <v>0.6</v>
      </c>
      <c r="G52" s="9">
        <v>0.5</v>
      </c>
      <c r="H52" s="10"/>
      <c r="I52" s="9">
        <v>0.9</v>
      </c>
      <c r="J52" s="9">
        <v>0.8</v>
      </c>
      <c r="K52" s="9">
        <v>0.7</v>
      </c>
      <c r="L52" s="9">
        <v>0.6</v>
      </c>
      <c r="M52" s="9">
        <v>0.5</v>
      </c>
    </row>
    <row r="53" spans="1:13" x14ac:dyDescent="0.35">
      <c r="A53" s="6">
        <v>0</v>
      </c>
      <c r="C53" s="11">
        <f>$B$1*(1-($B$51*($B$3/$B$2)))*POWER(C52,$A$53)</f>
        <v>10.5</v>
      </c>
      <c r="D53" s="11">
        <f>$B$1*(1-($B$51*($B$3/$B$2)))*POWER(D52,$A$53)</f>
        <v>10.5</v>
      </c>
      <c r="E53" s="11">
        <f>$B$1*(1-($B$51*($B$3/$B$2)))*POWER(E52,$A$53)</f>
        <v>10.5</v>
      </c>
      <c r="F53" s="11">
        <f>$B$1*(1-($B$51*($B$3/$B$2)))*POWER(F52,$A$53)</f>
        <v>10.5</v>
      </c>
      <c r="G53" s="11">
        <f>$B$1*(1-($B$51*($B$3/$B$2)))*POWER(G52,$A$53)</f>
        <v>10.5</v>
      </c>
      <c r="I53" s="11">
        <f>C53*'Hourly demand weights'!$H$27</f>
        <v>7.5409090909090892</v>
      </c>
      <c r="J53" s="11">
        <f>D53*'Hourly demand weights'!$H$27</f>
        <v>7.5409090909090892</v>
      </c>
      <c r="K53" s="11">
        <f>E53*'Hourly demand weights'!$H$27</f>
        <v>7.5409090909090892</v>
      </c>
      <c r="L53" s="11">
        <f>F53*'Hourly demand weights'!$H$27</f>
        <v>7.5409090909090892</v>
      </c>
      <c r="M53" s="11">
        <f>G53*'Hourly demand weights'!$H$27</f>
        <v>7.5409090909090892</v>
      </c>
    </row>
    <row r="54" spans="1:13" x14ac:dyDescent="0.35">
      <c r="A54" s="6">
        <v>1</v>
      </c>
      <c r="C54" s="11">
        <f>$B$1*(1-($B$51*($B$3/$B$2)))*POWER(C52,$A$54)</f>
        <v>9.4500000000000011</v>
      </c>
      <c r="D54" s="11">
        <f>$B$1*(1-($B$51*($B$3/$B$2)))*POWER(D52,$A$54)</f>
        <v>8.4</v>
      </c>
      <c r="E54" s="11">
        <f>$B$1*(1-($B$51*($B$3/$B$2)))*POWER(E52,$A$54)</f>
        <v>7.35</v>
      </c>
      <c r="F54" s="11">
        <f>$B$1*(1-($B$51*($B$3/$B$2)))*POWER(F52,$A$54)</f>
        <v>6.3</v>
      </c>
      <c r="G54" s="11">
        <f>$B$1*(1-($B$51*($B$3/$B$2)))*POWER(G52,$A$54)</f>
        <v>5.25</v>
      </c>
      <c r="H54" s="10"/>
      <c r="I54" s="11">
        <f>C54*'Hourly demand weights'!$H$27</f>
        <v>6.7868181818181812</v>
      </c>
      <c r="J54" s="11">
        <f>D54*'Hourly demand weights'!$H$27</f>
        <v>6.0327272727272714</v>
      </c>
      <c r="K54" s="11">
        <f>E54*'Hourly demand weights'!$H$27</f>
        <v>5.2786363636363625</v>
      </c>
      <c r="L54" s="11">
        <f>F54*'Hourly demand weights'!$H$27</f>
        <v>4.5245454545454535</v>
      </c>
      <c r="M54" s="11">
        <f>G54*'Hourly demand weights'!$H$27</f>
        <v>3.7704545454545446</v>
      </c>
    </row>
    <row r="55" spans="1:13" x14ac:dyDescent="0.35">
      <c r="A55" s="6">
        <v>2</v>
      </c>
      <c r="C55" s="11">
        <f>$B$1*(1-($B$51*($B$3/$B$2)))*POWER(C52,$A$55)</f>
        <v>8.5050000000000008</v>
      </c>
      <c r="D55" s="11">
        <f>$B$1*(1-($B$51*($B$3/$B$2)))*POWER(D52,$A$55)</f>
        <v>6.7200000000000015</v>
      </c>
      <c r="E55" s="11">
        <f>$B$1*(1-($B$51*($B$3/$B$2)))*POWER(E52,$A$55)</f>
        <v>5.1449999999999996</v>
      </c>
      <c r="F55" s="11">
        <f>$B$1*(1-($B$51*($B$3/$B$2)))*POWER(F52,$A$55)</f>
        <v>3.78</v>
      </c>
      <c r="G55" s="11">
        <f>$B$1*(1-($B$51*($B$3/$B$2)))*POWER(G52,$A$55)</f>
        <v>2.625</v>
      </c>
      <c r="H55" s="10"/>
      <c r="I55" s="11">
        <f>C55*'Hourly demand weights'!$H$27</f>
        <v>6.1081363636363628</v>
      </c>
      <c r="J55" s="11">
        <f>D55*'Hourly demand weights'!$H$27</f>
        <v>4.8261818181818184</v>
      </c>
      <c r="K55" s="11">
        <f>E55*'Hourly demand weights'!$H$27</f>
        <v>3.6950454545454536</v>
      </c>
      <c r="L55" s="11">
        <f>F55*'Hourly demand weights'!$H$27</f>
        <v>2.7147272727272722</v>
      </c>
      <c r="M55" s="11">
        <f>G55*'Hourly demand weights'!$H$27</f>
        <v>1.8852272727272723</v>
      </c>
    </row>
    <row r="56" spans="1:13" x14ac:dyDescent="0.35">
      <c r="A56" s="6">
        <v>3</v>
      </c>
      <c r="C56" s="11">
        <f>$B$1*(1-($B$51*($B$3/$B$2)))*POWER(C52,$A$56)</f>
        <v>7.6545000000000005</v>
      </c>
      <c r="D56" s="11">
        <f>$B$1*(1-($B$51*($B$3/$B$2)))*POWER(D52,$A$56)</f>
        <v>5.3760000000000012</v>
      </c>
      <c r="E56" s="11">
        <f>$B$1*(1-($B$51*($B$3/$B$2)))*POWER(E52,$A$56)</f>
        <v>3.6014999999999993</v>
      </c>
      <c r="F56" s="11">
        <f>$B$1*(1-($B$51*($B$3/$B$2)))*POWER(F52,$A$56)</f>
        <v>2.2679999999999998</v>
      </c>
      <c r="G56" s="11">
        <f>$B$1*(1-($B$51*($B$3/$B$2)))*POWER(G52,$A$56)</f>
        <v>1.3125</v>
      </c>
      <c r="H56" s="10"/>
      <c r="I56" s="11">
        <f>C56*'Hourly demand weights'!$H$27</f>
        <v>5.4973227272727261</v>
      </c>
      <c r="J56" s="11">
        <f>D56*'Hourly demand weights'!$H$27</f>
        <v>3.8609454545454547</v>
      </c>
      <c r="K56" s="11">
        <f>E56*'Hourly demand weights'!$H$27</f>
        <v>2.5865318181818173</v>
      </c>
      <c r="L56" s="11">
        <f>F56*'Hourly demand weights'!$H$27</f>
        <v>1.6288363636363632</v>
      </c>
      <c r="M56" s="11">
        <f>G56*'Hourly demand weights'!$H$27</f>
        <v>0.94261363636363615</v>
      </c>
    </row>
    <row r="57" spans="1:13" x14ac:dyDescent="0.35">
      <c r="A57" s="6">
        <v>4</v>
      </c>
      <c r="C57" s="11">
        <f>$B$1*(1-($B$51*($B$3/$B$2)))*POWER(C52,$A$57)</f>
        <v>6.889050000000001</v>
      </c>
      <c r="D57" s="11">
        <f>$B$1*(1-($B$51*($B$3/$B$2)))*POWER(D52,$A$57)</f>
        <v>4.3008000000000024</v>
      </c>
      <c r="E57" s="11">
        <f>$B$1*(1-($B$51*($B$3/$B$2)))*POWER(E52,$A$57)</f>
        <v>2.5210499999999993</v>
      </c>
      <c r="F57" s="11">
        <f>$B$1*(1-($B$51*($B$3/$B$2)))*POWER(F52,$A$57)</f>
        <v>1.3608</v>
      </c>
      <c r="G57" s="11">
        <f>$B$1*(1-($B$51*($B$3/$B$2)))*POWER(G52,$A$57)</f>
        <v>0.65625</v>
      </c>
      <c r="H57" s="10"/>
      <c r="I57" s="11">
        <f>C57*'Hourly demand weights'!$H$27</f>
        <v>4.9475904545454545</v>
      </c>
      <c r="J57" s="11">
        <f>D57*'Hourly demand weights'!$H$27</f>
        <v>3.0887563636363646</v>
      </c>
      <c r="K57" s="11">
        <f>E57*'Hourly demand weights'!$H$27</f>
        <v>1.8105722727272719</v>
      </c>
      <c r="L57" s="11">
        <f>F57*'Hourly demand weights'!$H$27</f>
        <v>0.97730181818181794</v>
      </c>
      <c r="M57" s="11">
        <f>G57*'Hourly demand weights'!$H$27</f>
        <v>0.47130681818181808</v>
      </c>
    </row>
    <row r="58" spans="1:13" x14ac:dyDescent="0.35">
      <c r="A58" s="6">
        <v>5</v>
      </c>
      <c r="C58" s="11">
        <f>$B$1*(1-($B$51*($B$3/$B$2)))*POWER(C52,$A$58)</f>
        <v>6.2001450000000018</v>
      </c>
      <c r="D58" s="11">
        <f>$B$1*(1-($B$51*($B$3/$B$2)))*POWER(D52,$A$58)</f>
        <v>3.4406400000000019</v>
      </c>
      <c r="E58" s="11">
        <f>$B$1*(1-($B$51*($B$3/$B$2)))*POWER(E52,$A$58)</f>
        <v>1.7647349999999995</v>
      </c>
      <c r="F58" s="11">
        <f>$B$1*(1-($B$51*($B$3/$B$2)))*POWER(F52,$A$58)</f>
        <v>0.81647999999999998</v>
      </c>
      <c r="G58" s="11">
        <f>$B$1*(1-($B$51*($B$3/$B$2)))*POWER(G52,$A$58)</f>
        <v>0.328125</v>
      </c>
      <c r="H58" s="10"/>
      <c r="I58" s="11">
        <f>C58*'Hourly demand weights'!$H$27</f>
        <v>4.4528314090909094</v>
      </c>
      <c r="J58" s="11">
        <f>D58*'Hourly demand weights'!$H$27</f>
        <v>2.4710050909090917</v>
      </c>
      <c r="K58" s="11">
        <f>E58*'Hourly demand weights'!$H$27</f>
        <v>1.2674005909090902</v>
      </c>
      <c r="L58" s="11">
        <f>F58*'Hourly demand weights'!$H$27</f>
        <v>0.58638109090909074</v>
      </c>
      <c r="M58" s="11">
        <f>G58*'Hourly demand weights'!$H$27</f>
        <v>0.23565340909090904</v>
      </c>
    </row>
    <row r="59" spans="1:13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5" x14ac:dyDescent="0.35">
      <c r="A61" s="19" t="s">
        <v>56</v>
      </c>
      <c r="B61" s="1">
        <v>0.4</v>
      </c>
      <c r="C61" s="20" t="s">
        <v>11</v>
      </c>
      <c r="D61" s="20"/>
      <c r="E61" s="20"/>
      <c r="F61" s="20"/>
      <c r="G61" s="20"/>
      <c r="H61" s="10"/>
      <c r="I61" s="20" t="s">
        <v>54</v>
      </c>
      <c r="J61" s="20"/>
      <c r="K61" s="20"/>
      <c r="L61" s="20"/>
      <c r="M61" s="20"/>
    </row>
    <row r="62" spans="1:13" x14ac:dyDescent="0.35">
      <c r="A62" s="3" t="s">
        <v>13</v>
      </c>
      <c r="B62" s="16" t="s">
        <v>52</v>
      </c>
      <c r="C62" s="9">
        <v>0.9</v>
      </c>
      <c r="D62" s="9">
        <v>0.8</v>
      </c>
      <c r="E62" s="9">
        <v>0.7</v>
      </c>
      <c r="F62" s="9">
        <v>0.6</v>
      </c>
      <c r="G62" s="9">
        <v>0.5</v>
      </c>
      <c r="H62" s="10"/>
      <c r="I62" s="9">
        <v>0.9</v>
      </c>
      <c r="J62" s="9">
        <v>0.8</v>
      </c>
      <c r="K62" s="9">
        <v>0.7</v>
      </c>
      <c r="L62" s="9">
        <v>0.6</v>
      </c>
      <c r="M62" s="9">
        <v>0.5</v>
      </c>
    </row>
    <row r="63" spans="1:13" x14ac:dyDescent="0.35">
      <c r="A63" s="1">
        <v>0</v>
      </c>
      <c r="C63" s="11">
        <f>$B$1*(1-($B$61*($B$3/$B$2)))*POWER(C62,$A$63)</f>
        <v>10.8</v>
      </c>
      <c r="D63" s="11">
        <f>$B$1*(1-($B$61*($B$3/$B$2)))*POWER(D62,$A$63)</f>
        <v>10.8</v>
      </c>
      <c r="E63" s="11">
        <f>$B$1*(1-($B$61*($B$3/$B$2)))*POWER(E62,$A$63)</f>
        <v>10.8</v>
      </c>
      <c r="F63" s="11">
        <f>$B$1*(1-($B$61*($B$3/$B$2)))*POWER(F62,$A$63)</f>
        <v>10.8</v>
      </c>
      <c r="G63" s="11">
        <f>$B$1*(1-($B$61*($B$3/$B$2)))*POWER(G62,$A$63)</f>
        <v>10.8</v>
      </c>
      <c r="H63" s="11"/>
      <c r="I63" s="11">
        <f>C63*'Hourly demand weights'!$H$27</f>
        <v>7.756363636363635</v>
      </c>
      <c r="J63" s="11">
        <f>D63*'Hourly demand weights'!$H$27</f>
        <v>7.756363636363635</v>
      </c>
      <c r="K63" s="11">
        <f>E63*'Hourly demand weights'!$H$27</f>
        <v>7.756363636363635</v>
      </c>
      <c r="L63" s="11">
        <f>F63*'Hourly demand weights'!$H$27</f>
        <v>7.756363636363635</v>
      </c>
      <c r="M63" s="11">
        <f>G63*'Hourly demand weights'!$H$27</f>
        <v>7.756363636363635</v>
      </c>
    </row>
    <row r="64" spans="1:13" x14ac:dyDescent="0.35">
      <c r="A64" s="1">
        <v>1</v>
      </c>
      <c r="C64" s="11">
        <f>$B$1*(1-($B$61*($B$3/$B$2)))*POWER(C62,$A$64)</f>
        <v>9.7200000000000006</v>
      </c>
      <c r="D64" s="11">
        <f>$B$1*(1-($B$61*($B$3/$B$2)))*POWER(D62,$A$64)</f>
        <v>8.64</v>
      </c>
      <c r="E64" s="11">
        <f>$B$1*(1-($B$61*($B$3/$B$2)))*POWER(E62,$A$64)</f>
        <v>7.56</v>
      </c>
      <c r="F64" s="11">
        <f>$B$1*(1-($B$61*($B$3/$B$2)))*POWER(F62,$A$64)</f>
        <v>6.48</v>
      </c>
      <c r="G64" s="11">
        <f>$B$1*(1-($B$61*($B$3/$B$2)))*POWER(G62,$A$64)</f>
        <v>5.4</v>
      </c>
      <c r="H64" s="11"/>
      <c r="I64" s="11">
        <f>C64*'Hourly demand weights'!$H$27</f>
        <v>6.9807272727272718</v>
      </c>
      <c r="J64" s="11">
        <f>D64*'Hourly demand weights'!$H$27</f>
        <v>6.2050909090909085</v>
      </c>
      <c r="K64" s="11">
        <f>E64*'Hourly demand weights'!$H$27</f>
        <v>5.4294545454545444</v>
      </c>
      <c r="L64" s="11">
        <f>F64*'Hourly demand weights'!$H$27</f>
        <v>4.6538181818181812</v>
      </c>
      <c r="M64" s="11">
        <f>G64*'Hourly demand weights'!$H$27</f>
        <v>3.8781818181818175</v>
      </c>
    </row>
    <row r="65" spans="1:13" x14ac:dyDescent="0.35">
      <c r="A65" s="1">
        <v>2</v>
      </c>
      <c r="C65" s="11">
        <f>$B$1*(1-($B$61*($B$3/$B$2)))*POWER(C62,$A$65)</f>
        <v>8.7480000000000011</v>
      </c>
      <c r="D65" s="11">
        <f>$B$1*(1-($B$61*($B$3/$B$2)))*POWER(D62,$A$65)</f>
        <v>6.9120000000000017</v>
      </c>
      <c r="E65" s="11">
        <f>$B$1*(1-($B$61*($B$3/$B$2)))*POWER(E62,$A$65)</f>
        <v>5.2919999999999998</v>
      </c>
      <c r="F65" s="11">
        <f>$B$1*(1-($B$61*($B$3/$B$2)))*POWER(F62,$A$65)</f>
        <v>3.8879999999999999</v>
      </c>
      <c r="G65" s="11">
        <f>$B$1*(1-($B$61*($B$3/$B$2)))*POWER(G62,$A$65)</f>
        <v>2.7</v>
      </c>
      <c r="H65" s="11"/>
      <c r="I65" s="11">
        <f>C65*'Hourly demand weights'!$H$27</f>
        <v>6.2826545454545446</v>
      </c>
      <c r="J65" s="11">
        <f>D65*'Hourly demand weights'!$H$27</f>
        <v>4.9640727272727272</v>
      </c>
      <c r="K65" s="11">
        <f>E65*'Hourly demand weights'!$H$27</f>
        <v>3.800618181818181</v>
      </c>
      <c r="L65" s="11">
        <f>F65*'Hourly demand weights'!$H$27</f>
        <v>2.7922909090909083</v>
      </c>
      <c r="M65" s="11">
        <f>G65*'Hourly demand weights'!$H$27</f>
        <v>1.9390909090909088</v>
      </c>
    </row>
    <row r="66" spans="1:13" x14ac:dyDescent="0.35">
      <c r="A66" s="1">
        <v>3</v>
      </c>
      <c r="C66" s="11">
        <f>$B$1*(1-($B$61*($B$3/$B$2)))*POWER(C62,$A$66)</f>
        <v>7.8732000000000015</v>
      </c>
      <c r="D66" s="11">
        <f>$B$1*(1-($B$61*($B$3/$B$2)))*POWER(D62,$A$66)</f>
        <v>5.5296000000000021</v>
      </c>
      <c r="E66" s="11">
        <f>$B$1*(1-($B$61*($B$3/$B$2)))*POWER(E62,$A$66)</f>
        <v>3.7043999999999992</v>
      </c>
      <c r="F66" s="11">
        <f>$B$1*(1-($B$61*($B$3/$B$2)))*POWER(F62,$A$66)</f>
        <v>2.3328000000000002</v>
      </c>
      <c r="G66" s="11">
        <f>$B$1*(1-($B$61*($B$3/$B$2)))*POWER(G62,$A$66)</f>
        <v>1.35</v>
      </c>
      <c r="H66" s="11"/>
      <c r="I66" s="11">
        <f>C66*'Hourly demand weights'!$H$27</f>
        <v>5.654389090909091</v>
      </c>
      <c r="J66" s="11">
        <f>D66*'Hourly demand weights'!$H$27</f>
        <v>3.9712581818181825</v>
      </c>
      <c r="K66" s="11">
        <f>E66*'Hourly demand weights'!$H$27</f>
        <v>2.6604327272727262</v>
      </c>
      <c r="L66" s="11">
        <f>F66*'Hourly demand weights'!$H$27</f>
        <v>1.6753745454545452</v>
      </c>
      <c r="M66" s="11">
        <f>G66*'Hourly demand weights'!$H$27</f>
        <v>0.96954545454545438</v>
      </c>
    </row>
    <row r="67" spans="1:13" x14ac:dyDescent="0.35">
      <c r="A67" s="1">
        <v>4</v>
      </c>
      <c r="C67" s="11">
        <f>$B$1*(1-($B$61*($B$3/$B$2)))*POWER(C62,$A$67)</f>
        <v>7.0858800000000022</v>
      </c>
      <c r="D67" s="11">
        <f>$B$1*(1-($B$61*($B$3/$B$2)))*POWER(D62,$A$67)</f>
        <v>4.4236800000000027</v>
      </c>
      <c r="E67" s="11">
        <f>$B$1*(1-($B$61*($B$3/$B$2)))*POWER(E62,$A$67)</f>
        <v>2.5930799999999992</v>
      </c>
      <c r="F67" s="11">
        <f>$B$1*(1-($B$61*($B$3/$B$2)))*POWER(F62,$A$67)</f>
        <v>1.39968</v>
      </c>
      <c r="G67" s="11">
        <f>$B$1*(1-($B$61*($B$3/$B$2)))*POWER(G62,$A$67)</f>
        <v>0.67500000000000004</v>
      </c>
      <c r="H67" s="11"/>
      <c r="I67" s="11">
        <f>C67*'Hourly demand weights'!$H$27</f>
        <v>5.0889501818181824</v>
      </c>
      <c r="J67" s="11">
        <f>D67*'Hourly demand weights'!$H$27</f>
        <v>3.1770065454545469</v>
      </c>
      <c r="K67" s="11">
        <f>E67*'Hourly demand weights'!$H$27</f>
        <v>1.862302909090908</v>
      </c>
      <c r="L67" s="11">
        <f>F67*'Hourly demand weights'!$H$27</f>
        <v>1.005224727272727</v>
      </c>
      <c r="M67" s="11">
        <f>G67*'Hourly demand weights'!$H$27</f>
        <v>0.48477272727272719</v>
      </c>
    </row>
    <row r="68" spans="1:13" x14ac:dyDescent="0.35">
      <c r="A68" s="1">
        <v>5</v>
      </c>
      <c r="C68" s="11">
        <f>$B$1*(1-($B$61*($B$3/$B$2)))*POWER(C62,$A$68)</f>
        <v>6.3772920000000024</v>
      </c>
      <c r="D68" s="11">
        <f>$B$1*(1-($B$61*($B$3/$B$2)))*POWER(D62,$A$68)</f>
        <v>3.5389440000000025</v>
      </c>
      <c r="E68" s="11">
        <f>$B$1*(1-($B$61*($B$3/$B$2)))*POWER(E62,$A$68)</f>
        <v>1.8151559999999995</v>
      </c>
      <c r="F68" s="11">
        <f>$B$1*(1-($B$61*($B$3/$B$2)))*POWER(F62,$A$68)</f>
        <v>0.839808</v>
      </c>
      <c r="G68" s="11">
        <f>$B$1*(1-($B$61*($B$3/$B$2)))*POWER(G62,$A$68)</f>
        <v>0.33750000000000002</v>
      </c>
      <c r="H68" s="11"/>
      <c r="I68" s="11">
        <f>C68*'Hourly demand weights'!$H$27</f>
        <v>4.5800551636363647</v>
      </c>
      <c r="J68" s="11">
        <f>D68*'Hourly demand weights'!$H$27</f>
        <v>2.5416052363636377</v>
      </c>
      <c r="K68" s="11">
        <f>E68*'Hourly demand weights'!$H$27</f>
        <v>1.3036120363636359</v>
      </c>
      <c r="L68" s="11">
        <f>F68*'Hourly demand weights'!$H$27</f>
        <v>0.60313483636363618</v>
      </c>
      <c r="M68" s="11">
        <f>G68*'Hourly demand weights'!$H$27</f>
        <v>0.24238636363636359</v>
      </c>
    </row>
    <row r="69" spans="1:13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5" x14ac:dyDescent="0.35">
      <c r="A71" s="19" t="s">
        <v>56</v>
      </c>
      <c r="B71" s="1">
        <v>0.3</v>
      </c>
      <c r="C71" s="9" t="s">
        <v>11</v>
      </c>
      <c r="H71" s="10"/>
      <c r="I71" s="18" t="s">
        <v>54</v>
      </c>
    </row>
    <row r="72" spans="1:13" x14ac:dyDescent="0.35">
      <c r="A72" s="3" t="s">
        <v>13</v>
      </c>
      <c r="B72" s="16" t="s">
        <v>52</v>
      </c>
      <c r="C72" s="9">
        <v>0.9</v>
      </c>
      <c r="D72" s="9">
        <v>0.8</v>
      </c>
      <c r="E72" s="9">
        <v>0.7</v>
      </c>
      <c r="F72" s="9">
        <v>0.6</v>
      </c>
      <c r="G72" s="9">
        <v>0.5</v>
      </c>
      <c r="H72" s="10"/>
      <c r="I72" s="9">
        <v>0.9</v>
      </c>
      <c r="J72" s="9">
        <v>0.8</v>
      </c>
      <c r="K72" s="9">
        <v>0.7</v>
      </c>
      <c r="L72" s="9">
        <v>0.6</v>
      </c>
      <c r="M72" s="9">
        <v>0.5</v>
      </c>
    </row>
    <row r="73" spans="1:13" x14ac:dyDescent="0.35">
      <c r="A73" s="1">
        <v>0</v>
      </c>
      <c r="C73" s="11">
        <f>$B$1*(1-($B$71*($B$3/$B$2)))*POWER($C$72,$A$73)</f>
        <v>11.100000000000001</v>
      </c>
      <c r="D73" s="11">
        <f>$B$1*(1-($B$71*($B$3/$B$2)))*POWER(D72,$A$73)</f>
        <v>11.100000000000001</v>
      </c>
      <c r="E73" s="11">
        <f>$B$1*(1-($B$71*($B$3/$B$2)))*POWER(E72,$A$73)</f>
        <v>11.100000000000001</v>
      </c>
      <c r="F73" s="11">
        <f>$B$1*(1-($B$71*($B$3/$B$2)))*POWER(F72,$A$73)</f>
        <v>11.100000000000001</v>
      </c>
      <c r="G73" s="11">
        <f>$B$1*(1-($B$71*($B$3/$B$2)))*POWER(G72,$A$73)</f>
        <v>11.100000000000001</v>
      </c>
      <c r="H73" s="11"/>
      <c r="I73" s="11">
        <f>C73*'Hourly demand weights'!$H$27</f>
        <v>7.9718181818181808</v>
      </c>
      <c r="J73" s="11">
        <f>D73*'Hourly demand weights'!$H$27</f>
        <v>7.9718181818181808</v>
      </c>
      <c r="K73" s="11">
        <f>E73*'Hourly demand weights'!$H$27</f>
        <v>7.9718181818181808</v>
      </c>
      <c r="L73" s="11">
        <f>F73*'Hourly demand weights'!$H$27</f>
        <v>7.9718181818181808</v>
      </c>
      <c r="M73" s="11">
        <f>G73*'Hourly demand weights'!$H$27</f>
        <v>7.9718181818181808</v>
      </c>
    </row>
    <row r="74" spans="1:13" x14ac:dyDescent="0.35">
      <c r="A74" s="1">
        <v>1</v>
      </c>
      <c r="C74" s="11">
        <f>$B$1*(1-($B$71*($B$3/$B$2)))*POWER(C$72,$A$74)</f>
        <v>9.990000000000002</v>
      </c>
      <c r="D74" s="11">
        <f>$B$1*(1-($B$71*($B$3/$B$2)))*POWER(D$72,$A$74)</f>
        <v>8.8800000000000008</v>
      </c>
      <c r="E74" s="11">
        <f>$B$1*(1-($B$71*($B$3/$B$2)))*POWER(E$72,$A$74)</f>
        <v>7.7700000000000005</v>
      </c>
      <c r="F74" s="11">
        <f>$B$1*(1-($B$71*($B$3/$B$2)))*POWER(F$72,$A$74)</f>
        <v>6.660000000000001</v>
      </c>
      <c r="G74" s="11">
        <f>$B$1*(1-($B$71*($B$3/$B$2)))*POWER(G$72,$A$74)</f>
        <v>5.5500000000000007</v>
      </c>
      <c r="H74" s="11"/>
      <c r="I74" s="11">
        <f>C74*'Hourly demand weights'!$H$27</f>
        <v>7.1746363636363633</v>
      </c>
      <c r="J74" s="11">
        <f>D74*'Hourly demand weights'!$H$27</f>
        <v>6.3774545454545448</v>
      </c>
      <c r="K74" s="11">
        <f>E74*'Hourly demand weights'!$H$27</f>
        <v>5.5802727272727264</v>
      </c>
      <c r="L74" s="11">
        <f>F74*'Hourly demand weights'!$H$27</f>
        <v>4.7830909090909088</v>
      </c>
      <c r="M74" s="11">
        <f>G74*'Hourly demand weights'!$H$27</f>
        <v>3.9859090909090904</v>
      </c>
    </row>
    <row r="75" spans="1:13" x14ac:dyDescent="0.35">
      <c r="A75" s="1">
        <v>2</v>
      </c>
      <c r="C75" s="11">
        <f>$B$1*(1-($B$71*($B$3/$B$2)))*POWER(C$72,$A$75)</f>
        <v>8.9910000000000014</v>
      </c>
      <c r="D75" s="11">
        <f>$B$1*(1-($B$71*($B$3/$B$2)))*POWER(D$72,$A$75)</f>
        <v>7.1040000000000019</v>
      </c>
      <c r="E75" s="11">
        <f>$B$1*(1-($B$71*($B$3/$B$2)))*POWER(E$72,$A$75)</f>
        <v>5.4390000000000001</v>
      </c>
      <c r="F75" s="11">
        <f>$B$1*(1-($B$71*($B$3/$B$2)))*POWER(F$72,$A$75)</f>
        <v>3.9960000000000004</v>
      </c>
      <c r="G75" s="11">
        <f>$B$1*(1-($B$71*($B$3/$B$2)))*POWER(G$72,$A$75)</f>
        <v>2.7750000000000004</v>
      </c>
      <c r="H75" s="11"/>
      <c r="I75" s="11">
        <f>C75*'Hourly demand weights'!$H$27</f>
        <v>6.4571727272727273</v>
      </c>
      <c r="J75" s="11">
        <f>D75*'Hourly demand weights'!$H$27</f>
        <v>5.1019636363636369</v>
      </c>
      <c r="K75" s="11">
        <f>E75*'Hourly demand weights'!$H$27</f>
        <v>3.9061909090909084</v>
      </c>
      <c r="L75" s="11">
        <f>F75*'Hourly demand weights'!$H$27</f>
        <v>2.8698545454545452</v>
      </c>
      <c r="M75" s="11">
        <f>G75*'Hourly demand weights'!$H$27</f>
        <v>1.9929545454545452</v>
      </c>
    </row>
    <row r="76" spans="1:13" x14ac:dyDescent="0.35">
      <c r="A76" s="1">
        <v>3</v>
      </c>
      <c r="C76" s="11">
        <f>$B$1*(1-($B$71*($B$3/$B$2)))*POWER(C$72,$A$76)</f>
        <v>8.0919000000000025</v>
      </c>
      <c r="D76" s="11">
        <f>$B$1*(1-($B$71*($B$3/$B$2)))*POWER(D$72,$A$76)</f>
        <v>5.683200000000002</v>
      </c>
      <c r="E76" s="11">
        <f>$B$1*(1-($B$71*($B$3/$B$2)))*POWER(E$72,$A$76)</f>
        <v>3.8072999999999997</v>
      </c>
      <c r="F76" s="11">
        <f>$B$1*(1-($B$71*($B$3/$B$2)))*POWER(F$72,$A$76)</f>
        <v>2.3976000000000002</v>
      </c>
      <c r="G76" s="11">
        <f>$B$1*(1-($B$71*($B$3/$B$2)))*POWER(G$72,$A$76)</f>
        <v>1.3875000000000002</v>
      </c>
      <c r="H76" s="11"/>
      <c r="I76" s="11">
        <f>C76*'Hourly demand weights'!$H$27</f>
        <v>5.8114554545454551</v>
      </c>
      <c r="J76" s="11">
        <f>D76*'Hourly demand weights'!$H$27</f>
        <v>4.0815709090909094</v>
      </c>
      <c r="K76" s="11">
        <f>E76*'Hourly demand weights'!$H$27</f>
        <v>2.7343336363636355</v>
      </c>
      <c r="L76" s="11">
        <f>F76*'Hourly demand weights'!$H$27</f>
        <v>1.721912727272727</v>
      </c>
      <c r="M76" s="11">
        <f>G76*'Hourly demand weights'!$H$27</f>
        <v>0.9964772727272726</v>
      </c>
    </row>
    <row r="77" spans="1:13" x14ac:dyDescent="0.35">
      <c r="A77" s="1">
        <v>4</v>
      </c>
      <c r="C77" s="11">
        <f>$B$1*(1-($B$71*($B$3/$B$2)))*POWER(C$72,$A$77)</f>
        <v>7.2827100000000025</v>
      </c>
      <c r="D77" s="11">
        <f>$B$1*(1-($B$71*($B$3/$B$2)))*POWER(D$72,$A$77)</f>
        <v>4.546560000000003</v>
      </c>
      <c r="E77" s="11">
        <f>$B$1*(1-($B$71*($B$3/$B$2)))*POWER(E$72,$A$77)</f>
        <v>2.6651099999999994</v>
      </c>
      <c r="F77" s="11">
        <f>$B$1*(1-($B$71*($B$3/$B$2)))*POWER(F$72,$A$77)</f>
        <v>1.4385600000000001</v>
      </c>
      <c r="G77" s="11">
        <f>$B$1*(1-($B$71*($B$3/$B$2)))*POWER(G$72,$A$77)</f>
        <v>0.69375000000000009</v>
      </c>
      <c r="H77" s="11"/>
      <c r="I77" s="11">
        <f>C77*'Hourly demand weights'!$H$27</f>
        <v>5.2303099090909102</v>
      </c>
      <c r="J77" s="11">
        <f>D77*'Hourly demand weights'!$H$27</f>
        <v>3.2652567272727286</v>
      </c>
      <c r="K77" s="11">
        <f>E77*'Hourly demand weights'!$H$27</f>
        <v>1.9140335454545447</v>
      </c>
      <c r="L77" s="11">
        <f>F77*'Hourly demand weights'!$H$27</f>
        <v>1.0331476363636363</v>
      </c>
      <c r="M77" s="11">
        <f>G77*'Hourly demand weights'!$H$27</f>
        <v>0.4982386363636363</v>
      </c>
    </row>
    <row r="78" spans="1:13" x14ac:dyDescent="0.35">
      <c r="A78" s="1">
        <v>5</v>
      </c>
      <c r="C78" s="11">
        <f>$B$1*(1-($B$71*($B$3/$B$2)))*POWER(C$72,$A$78)</f>
        <v>6.554439000000003</v>
      </c>
      <c r="D78" s="11">
        <f>$B$1*(1-($B$71*($B$3/$B$2)))*POWER(D$72,$A$78)</f>
        <v>3.6372480000000027</v>
      </c>
      <c r="E78" s="11">
        <f>$B$1*(1-($B$71*($B$3/$B$2)))*POWER(E$72,$A$78)</f>
        <v>1.8655769999999996</v>
      </c>
      <c r="F78" s="11">
        <f>$B$1*(1-($B$71*($B$3/$B$2)))*POWER(F$72,$A$78)</f>
        <v>0.86313600000000001</v>
      </c>
      <c r="G78" s="11">
        <f>$B$1*(1-($B$71*($B$3/$B$2)))*POWER(G$72,$A$78)</f>
        <v>0.34687500000000004</v>
      </c>
      <c r="H78" s="11"/>
      <c r="I78" s="11">
        <f>C78*'Hourly demand weights'!$H$27</f>
        <v>4.7072789181818191</v>
      </c>
      <c r="J78" s="11">
        <f>D78*'Hourly demand weights'!$H$27</f>
        <v>2.6122053818181832</v>
      </c>
      <c r="K78" s="11">
        <f>E78*'Hourly demand weights'!$H$27</f>
        <v>1.3398234818181813</v>
      </c>
      <c r="L78" s="11">
        <f>F78*'Hourly demand weights'!$H$27</f>
        <v>0.61988858181818174</v>
      </c>
      <c r="M78" s="11">
        <f>G78*'Hourly demand weights'!$H$27</f>
        <v>0.24911931818181815</v>
      </c>
    </row>
    <row r="79" spans="1:13" x14ac:dyDescent="0.35">
      <c r="C79" s="10"/>
      <c r="D79" s="10"/>
      <c r="E79" s="10"/>
      <c r="F79" s="10"/>
      <c r="G79" s="10"/>
      <c r="H79" s="10"/>
      <c r="J79" s="10"/>
      <c r="K79" s="10"/>
      <c r="L79" s="10"/>
      <c r="M79" s="10"/>
    </row>
    <row r="80" spans="1:13" x14ac:dyDescent="0.3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5" x14ac:dyDescent="0.35">
      <c r="A81" s="19" t="s">
        <v>56</v>
      </c>
      <c r="B81" s="1">
        <v>0.2</v>
      </c>
      <c r="C81" s="20" t="s">
        <v>11</v>
      </c>
      <c r="D81" s="20"/>
      <c r="E81" s="20"/>
      <c r="F81" s="20"/>
      <c r="G81" s="20"/>
      <c r="H81" s="10"/>
      <c r="I81" s="20" t="s">
        <v>54</v>
      </c>
      <c r="J81" s="20"/>
      <c r="K81" s="20"/>
      <c r="L81" s="20"/>
      <c r="M81" s="20"/>
    </row>
    <row r="82" spans="1:13" x14ac:dyDescent="0.35">
      <c r="A82" s="3" t="s">
        <v>13</v>
      </c>
      <c r="B82" s="16" t="s">
        <v>52</v>
      </c>
      <c r="C82" s="9">
        <v>0.9</v>
      </c>
      <c r="D82" s="9">
        <v>0.8</v>
      </c>
      <c r="E82" s="9">
        <v>0.7</v>
      </c>
      <c r="F82" s="9">
        <v>0.6</v>
      </c>
      <c r="G82" s="9">
        <v>0.5</v>
      </c>
      <c r="H82" s="10"/>
      <c r="I82" s="9">
        <v>0.9</v>
      </c>
      <c r="J82" s="9">
        <v>0.8</v>
      </c>
      <c r="K82" s="9">
        <v>0.7</v>
      </c>
      <c r="L82" s="9">
        <v>0.6</v>
      </c>
      <c r="M82" s="9">
        <v>0.5</v>
      </c>
    </row>
    <row r="83" spans="1:13" x14ac:dyDescent="0.35">
      <c r="A83" s="1">
        <v>0</v>
      </c>
      <c r="C83" s="11">
        <f>$B$1*(1-($B$81*($B$3/$B$2)))*POWER($C$82,A83)</f>
        <v>11.399999999999999</v>
      </c>
      <c r="D83" s="11">
        <f>$B$1*(1-($B$81*($B$3/$B$2)))*POWER(D82,$A$83)</f>
        <v>11.399999999999999</v>
      </c>
      <c r="E83" s="11">
        <f>$B$1*(1-($B$81*($B$3/$B$2)))*POWER(E82,$A$83)</f>
        <v>11.399999999999999</v>
      </c>
      <c r="F83" s="11">
        <f>$B$1*(1-($B$81*($B$3/$B$2)))*POWER(F82,$A$83)</f>
        <v>11.399999999999999</v>
      </c>
      <c r="G83" s="11">
        <f>$B$1*(1-($B$81*($B$3/$B$2)))*POWER(G82,$A$83)</f>
        <v>11.399999999999999</v>
      </c>
      <c r="H83" s="11"/>
      <c r="I83" s="11">
        <f>C83*'Hourly demand weights'!$H$27</f>
        <v>8.1872727272727239</v>
      </c>
      <c r="J83" s="11">
        <f>D83*'Hourly demand weights'!$H$27</f>
        <v>8.1872727272727239</v>
      </c>
      <c r="K83" s="11">
        <f>E83*'Hourly demand weights'!$H$27</f>
        <v>8.1872727272727239</v>
      </c>
      <c r="L83" s="11">
        <f>F83*'Hourly demand weights'!$H$27</f>
        <v>8.1872727272727239</v>
      </c>
      <c r="M83" s="11">
        <f>G83*'Hourly demand weights'!$H$27</f>
        <v>8.1872727272727239</v>
      </c>
    </row>
    <row r="84" spans="1:13" x14ac:dyDescent="0.35">
      <c r="A84" s="1">
        <v>1</v>
      </c>
      <c r="C84" s="11">
        <f>$B$1*(1-($B$81*($B$3/$B$2)))*POWER(C82,$A$84)</f>
        <v>10.26</v>
      </c>
      <c r="D84" s="11">
        <f>$B$1*(1-($B$81*($B$3/$B$2)))*POWER(D82,$A$84)</f>
        <v>9.1199999999999992</v>
      </c>
      <c r="E84" s="11">
        <f>$B$1*(1-($B$81*($B$3/$B$2)))*POWER(E82,$A$84)</f>
        <v>7.9799999999999986</v>
      </c>
      <c r="F84" s="11">
        <f>$B$1*(1-($B$81*($B$3/$B$2)))*POWER(F82,$A$84)</f>
        <v>6.839999999999999</v>
      </c>
      <c r="G84" s="11">
        <f>$B$1*(1-($B$81*($B$3/$B$2)))*POWER(G82,$A$84)</f>
        <v>5.6999999999999993</v>
      </c>
      <c r="H84" s="11"/>
      <c r="I84" s="11">
        <f>C84*'Hourly demand weights'!$H$27</f>
        <v>7.368545454545453</v>
      </c>
      <c r="J84" s="11">
        <f>D84*'Hourly demand weights'!$H$27</f>
        <v>6.5498181818181802</v>
      </c>
      <c r="K84" s="11">
        <f>E84*'Hourly demand weights'!$H$27</f>
        <v>5.7310909090909066</v>
      </c>
      <c r="L84" s="11">
        <f>F84*'Hourly demand weights'!$H$27</f>
        <v>4.9123636363636347</v>
      </c>
      <c r="M84" s="11">
        <f>G84*'Hourly demand weights'!$H$27</f>
        <v>4.093636363636362</v>
      </c>
    </row>
    <row r="85" spans="1:13" x14ac:dyDescent="0.35">
      <c r="A85" s="1">
        <v>2</v>
      </c>
      <c r="C85" s="11">
        <f>$B$1*(1-($B$81*($B$3/$B$2)))*POWER(C82,$A$85)</f>
        <v>9.234</v>
      </c>
      <c r="D85" s="11">
        <f>$B$1*(1-($B$81*($B$3/$B$2)))*POWER(D82,$A$85)</f>
        <v>7.2960000000000003</v>
      </c>
      <c r="E85" s="11">
        <f>$B$1*(1-($B$81*($B$3/$B$2)))*POWER(E82,$A$85)</f>
        <v>5.5859999999999985</v>
      </c>
      <c r="F85" s="11">
        <f>$B$1*(1-($B$81*($B$3/$B$2)))*POWER(F82,$A$85)</f>
        <v>4.1039999999999992</v>
      </c>
      <c r="G85" s="11">
        <f>$B$1*(1-($B$81*($B$3/$B$2)))*POWER(G82,$A$85)</f>
        <v>2.8499999999999996</v>
      </c>
      <c r="H85" s="11"/>
      <c r="I85" s="11">
        <f>C85*'Hourly demand weights'!$H$27</f>
        <v>6.6316909090909073</v>
      </c>
      <c r="J85" s="11">
        <f>D85*'Hourly demand weights'!$H$27</f>
        <v>5.2398545454545449</v>
      </c>
      <c r="K85" s="11">
        <f>E85*'Hourly demand weights'!$H$27</f>
        <v>4.0117636363636349</v>
      </c>
      <c r="L85" s="11">
        <f>F85*'Hourly demand weights'!$H$27</f>
        <v>2.9474181818181808</v>
      </c>
      <c r="M85" s="11">
        <f>G85*'Hourly demand weights'!$H$27</f>
        <v>2.046818181818181</v>
      </c>
    </row>
    <row r="86" spans="1:13" x14ac:dyDescent="0.35">
      <c r="A86" s="1">
        <v>3</v>
      </c>
      <c r="C86" s="11">
        <f>$B$1*(1-($B$81*($B$3/$B$2)))*POWER(C82,$A$86)</f>
        <v>8.3106000000000009</v>
      </c>
      <c r="D86" s="11">
        <f>$B$1*(1-($B$81*($B$3/$B$2)))*POWER(D82,$A$86)</f>
        <v>5.8368000000000011</v>
      </c>
      <c r="E86" s="11">
        <f>$B$1*(1-($B$81*($B$3/$B$2)))*POWER(E82,$A$86)</f>
        <v>3.9101999999999983</v>
      </c>
      <c r="F86" s="11">
        <f>$B$1*(1-($B$81*($B$3/$B$2)))*POWER(F82,$A$86)</f>
        <v>2.4623999999999997</v>
      </c>
      <c r="G86" s="11">
        <f>$B$1*(1-($B$81*($B$3/$B$2)))*POWER(G82,$A$86)</f>
        <v>1.4249999999999998</v>
      </c>
      <c r="H86" s="11"/>
      <c r="I86" s="11">
        <f>C86*'Hourly demand weights'!$H$27</f>
        <v>5.9685218181818174</v>
      </c>
      <c r="J86" s="11">
        <f>D86*'Hourly demand weights'!$H$27</f>
        <v>4.1918836363636363</v>
      </c>
      <c r="K86" s="11">
        <f>E86*'Hourly demand weights'!$H$27</f>
        <v>2.8082345454545439</v>
      </c>
      <c r="L86" s="11">
        <f>F86*'Hourly demand weights'!$H$27</f>
        <v>1.7684509090909084</v>
      </c>
      <c r="M86" s="11">
        <f>G86*'Hourly demand weights'!$H$27</f>
        <v>1.0234090909090905</v>
      </c>
    </row>
    <row r="87" spans="1:13" x14ac:dyDescent="0.35">
      <c r="A87" s="1">
        <v>4</v>
      </c>
      <c r="C87" s="11">
        <f>$B$1*(1-($B$81*($B$3/$B$2)))*POWER(C82,$A$87)</f>
        <v>7.4795400000000001</v>
      </c>
      <c r="D87" s="11">
        <f>$B$1*(1-($B$81*($B$3/$B$2)))*POWER(D82,$A$87)</f>
        <v>4.6694400000000016</v>
      </c>
      <c r="E87" s="11">
        <f>$B$1*(1-($B$81*($B$3/$B$2)))*POWER(E82,$A$87)</f>
        <v>2.7371399999999988</v>
      </c>
      <c r="F87" s="11">
        <f>$B$1*(1-($B$81*($B$3/$B$2)))*POWER(F82,$A$87)</f>
        <v>1.4774399999999996</v>
      </c>
      <c r="G87" s="11">
        <f>$B$1*(1-($B$81*($B$3/$B$2)))*POWER(G82,$A$87)</f>
        <v>0.71249999999999991</v>
      </c>
      <c r="H87" s="11"/>
      <c r="I87" s="11">
        <f>C87*'Hourly demand weights'!$H$27</f>
        <v>5.3716696363636354</v>
      </c>
      <c r="J87" s="11">
        <f>D87*'Hourly demand weights'!$H$27</f>
        <v>3.3535069090909095</v>
      </c>
      <c r="K87" s="11">
        <f>E87*'Hourly demand weights'!$H$27</f>
        <v>1.9657641818181806</v>
      </c>
      <c r="L87" s="11">
        <f>F87*'Hourly demand weights'!$H$27</f>
        <v>1.061070545454545</v>
      </c>
      <c r="M87" s="11">
        <f>G87*'Hourly demand weights'!$H$27</f>
        <v>0.51170454545454525</v>
      </c>
    </row>
    <row r="88" spans="1:13" x14ac:dyDescent="0.35">
      <c r="A88" s="1">
        <v>5</v>
      </c>
      <c r="C88" s="11">
        <f>$B$1*(1-($B$81*($B$3/$B$2)))*POWER(C82,$A$88)</f>
        <v>6.731586000000001</v>
      </c>
      <c r="D88" s="11">
        <f>$B$1*(1-($B$81*($B$3/$B$2)))*POWER(D82,$A$88)</f>
        <v>3.7355520000000015</v>
      </c>
      <c r="E88" s="11">
        <f>$B$1*(1-($B$81*($B$3/$B$2)))*POWER(E82,$A$88)</f>
        <v>1.9159979999999992</v>
      </c>
      <c r="F88" s="11">
        <f>$B$1*(1-($B$81*($B$3/$B$2)))*POWER(F82,$A$88)</f>
        <v>0.88646399999999981</v>
      </c>
      <c r="G88" s="11">
        <f>$B$1*(1-($B$81*($B$3/$B$2)))*POWER(G82,$A$88)</f>
        <v>0.35624999999999996</v>
      </c>
      <c r="H88" s="11"/>
      <c r="I88" s="11">
        <f>C88*'Hourly demand weights'!$H$27</f>
        <v>4.8345026727272726</v>
      </c>
      <c r="J88" s="11">
        <f>D88*'Hourly demand weights'!$H$27</f>
        <v>2.6828055272727278</v>
      </c>
      <c r="K88" s="11">
        <f>E88*'Hourly demand weights'!$H$27</f>
        <v>1.3760349272727264</v>
      </c>
      <c r="L88" s="11">
        <f>F88*'Hourly demand weights'!$H$27</f>
        <v>0.63664232727272696</v>
      </c>
      <c r="M88" s="11">
        <f>G88*'Hourly demand weights'!$H$27</f>
        <v>0.25585227272727262</v>
      </c>
    </row>
    <row r="89" spans="1:13" x14ac:dyDescent="0.3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3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5" x14ac:dyDescent="0.35">
      <c r="A91" s="19" t="s">
        <v>56</v>
      </c>
      <c r="B91" s="1">
        <v>0.1</v>
      </c>
      <c r="C91" s="20" t="s">
        <v>11</v>
      </c>
      <c r="D91" s="20"/>
      <c r="E91" s="20"/>
      <c r="F91" s="20"/>
      <c r="G91" s="20"/>
      <c r="H91" s="10"/>
      <c r="I91" s="20" t="s">
        <v>54</v>
      </c>
      <c r="J91" s="20"/>
      <c r="K91" s="20"/>
      <c r="L91" s="20"/>
      <c r="M91" s="20"/>
    </row>
    <row r="92" spans="1:13" x14ac:dyDescent="0.35">
      <c r="A92" s="3" t="s">
        <v>13</v>
      </c>
      <c r="B92" s="16" t="s">
        <v>52</v>
      </c>
      <c r="C92" s="9">
        <v>0.9</v>
      </c>
      <c r="D92" s="9">
        <v>0.8</v>
      </c>
      <c r="E92" s="9">
        <v>0.7</v>
      </c>
      <c r="F92" s="9">
        <v>0.6</v>
      </c>
      <c r="G92" s="9">
        <v>0.5</v>
      </c>
      <c r="H92" s="10"/>
      <c r="I92" s="9">
        <v>0.9</v>
      </c>
      <c r="J92" s="9">
        <v>0.8</v>
      </c>
      <c r="K92" s="9">
        <v>0.7</v>
      </c>
      <c r="L92" s="9">
        <v>0.6</v>
      </c>
      <c r="M92" s="9">
        <v>0.5</v>
      </c>
    </row>
    <row r="93" spans="1:13" x14ac:dyDescent="0.35">
      <c r="A93" s="1">
        <v>0</v>
      </c>
      <c r="C93" s="11">
        <f>$B$1*(1-($B$91*($B$3/$B$2)))*POWER(C$92,$A$93)</f>
        <v>11.7</v>
      </c>
      <c r="D93" s="11">
        <f>$B$1*(1-($B$91*($B$3/$B$2)))*POWER(D$92,$A$93)</f>
        <v>11.7</v>
      </c>
      <c r="E93" s="11">
        <f>$B$1*(1-($B$91*($B$3/$B$2)))*POWER(E$92,$A$93)</f>
        <v>11.7</v>
      </c>
      <c r="F93" s="11">
        <f>$B$1*(1-($B$91*($B$3/$B$2)))*POWER(F$92,$A$93)</f>
        <v>11.7</v>
      </c>
      <c r="G93" s="11">
        <f>$B$1*(1-($B$91*($B$3/$B$2)))*POWER(G$92,$A$93)</f>
        <v>11.7</v>
      </c>
      <c r="H93" s="11"/>
      <c r="I93" s="11">
        <f>C93*'Hourly demand weights'!$H$27</f>
        <v>8.4027272727272706</v>
      </c>
      <c r="J93" s="11">
        <f>D93*'Hourly demand weights'!$H$27</f>
        <v>8.4027272727272706</v>
      </c>
      <c r="K93" s="11">
        <f>E93*'Hourly demand weights'!$H$27</f>
        <v>8.4027272727272706</v>
      </c>
      <c r="L93" s="11">
        <f>F93*'Hourly demand weights'!$H$27</f>
        <v>8.4027272727272706</v>
      </c>
      <c r="M93" s="11">
        <f>G93*'Hourly demand weights'!$H$27</f>
        <v>8.4027272727272706</v>
      </c>
    </row>
    <row r="94" spans="1:13" x14ac:dyDescent="0.35">
      <c r="A94" s="1">
        <v>1</v>
      </c>
      <c r="C94" s="11">
        <f>$B$1*(1-($B$91*($B$3/$B$2)))*POWER(C$92,$A$94)</f>
        <v>10.53</v>
      </c>
      <c r="D94" s="11">
        <f>$B$1*(1-($B$91*($B$3/$B$2)))*POWER(D$92,$A$94)</f>
        <v>9.36</v>
      </c>
      <c r="E94" s="11">
        <f>$B$1*(1-($B$91*($B$3/$B$2)))*POWER(E$92,$A$94)</f>
        <v>8.19</v>
      </c>
      <c r="F94" s="11">
        <f>$B$1*(1-($B$91*($B$3/$B$2)))*POWER(F$92,$A$94)</f>
        <v>7.02</v>
      </c>
      <c r="G94" s="11">
        <f>$B$1*(1-($B$91*($B$3/$B$2)))*POWER(G$92,$A$94)</f>
        <v>5.85</v>
      </c>
      <c r="H94" s="11"/>
      <c r="I94" s="11">
        <f>C94*'Hourly demand weights'!$H$27</f>
        <v>7.5624545454545435</v>
      </c>
      <c r="J94" s="11">
        <f>D94*'Hourly demand weights'!$H$27</f>
        <v>6.7221818181818165</v>
      </c>
      <c r="K94" s="11">
        <f>E94*'Hourly demand weights'!$H$27</f>
        <v>5.8819090909090894</v>
      </c>
      <c r="L94" s="11">
        <f>F94*'Hourly demand weights'!$H$27</f>
        <v>5.0416363636363624</v>
      </c>
      <c r="M94" s="11">
        <f>G94*'Hourly demand weights'!$H$27</f>
        <v>4.2013636363636353</v>
      </c>
    </row>
    <row r="95" spans="1:13" x14ac:dyDescent="0.35">
      <c r="A95" s="1">
        <v>2</v>
      </c>
      <c r="C95" s="11">
        <f>$B$1*(1-($B$91*($B$3/$B$2)))*POWER(C$92,$A$95)</f>
        <v>9.4770000000000003</v>
      </c>
      <c r="D95" s="11">
        <f>$B$1*(1-($B$91*($B$3/$B$2)))*POWER(D$92,$A$95)</f>
        <v>7.4880000000000013</v>
      </c>
      <c r="E95" s="11">
        <f>$B$1*(1-($B$91*($B$3/$B$2)))*POWER(E$92,$A$95)</f>
        <v>5.7329999999999988</v>
      </c>
      <c r="F95" s="11">
        <f>$B$1*(1-($B$91*($B$3/$B$2)))*POWER(F$92,$A$95)</f>
        <v>4.2119999999999997</v>
      </c>
      <c r="G95" s="11">
        <f>$B$1*(1-($B$91*($B$3/$B$2)))*POWER(G$92,$A$95)</f>
        <v>2.9249999999999998</v>
      </c>
      <c r="H95" s="11"/>
      <c r="I95" s="11">
        <f>C95*'Hourly demand weights'!$H$27</f>
        <v>6.80620909090909</v>
      </c>
      <c r="J95" s="11">
        <f>D95*'Hourly demand weights'!$H$27</f>
        <v>5.3777454545454546</v>
      </c>
      <c r="K95" s="11">
        <f>E95*'Hourly demand weights'!$H$27</f>
        <v>4.1173363636363618</v>
      </c>
      <c r="L95" s="11">
        <f>F95*'Hourly demand weights'!$H$27</f>
        <v>3.0249818181818173</v>
      </c>
      <c r="M95" s="11">
        <f>G95*'Hourly demand weights'!$H$27</f>
        <v>2.1006818181818177</v>
      </c>
    </row>
    <row r="96" spans="1:13" x14ac:dyDescent="0.35">
      <c r="A96" s="1">
        <v>3</v>
      </c>
      <c r="C96" s="11">
        <f>$B$1*(1-($B$91*($B$3/$B$2)))*POWER(C$92,$A$96)</f>
        <v>8.529300000000001</v>
      </c>
      <c r="D96" s="11">
        <f>$B$1*(1-($B$91*($B$3/$B$2)))*POWER(D$92,$A$96)</f>
        <v>5.9904000000000011</v>
      </c>
      <c r="E96" s="11">
        <f>$B$1*(1-($B$91*($B$3/$B$2)))*POWER(E$92,$A$96)</f>
        <v>4.0130999999999988</v>
      </c>
      <c r="F96" s="11">
        <f>$B$1*(1-($B$91*($B$3/$B$2)))*POWER(F$92,$A$96)</f>
        <v>2.5271999999999997</v>
      </c>
      <c r="G96" s="11">
        <f>$B$1*(1-($B$91*($B$3/$B$2)))*POWER(G$92,$A$96)</f>
        <v>1.4624999999999999</v>
      </c>
      <c r="H96" s="11"/>
      <c r="I96" s="11">
        <f>C96*'Hourly demand weights'!$H$27</f>
        <v>6.1255881818181814</v>
      </c>
      <c r="J96" s="11">
        <f>D96*'Hourly demand weights'!$H$27</f>
        <v>4.3021963636363632</v>
      </c>
      <c r="K96" s="11">
        <f>E96*'Hourly demand weights'!$H$27</f>
        <v>2.8821354545454532</v>
      </c>
      <c r="L96" s="11">
        <f>F96*'Hourly demand weights'!$H$27</f>
        <v>1.8149890909090902</v>
      </c>
      <c r="M96" s="11">
        <f>G96*'Hourly demand weights'!$H$27</f>
        <v>1.0503409090909088</v>
      </c>
    </row>
    <row r="97" spans="1:13" x14ac:dyDescent="0.35">
      <c r="A97" s="1">
        <v>4</v>
      </c>
      <c r="C97" s="11">
        <f>$B$1*(1-($B$91*($B$3/$B$2)))*POWER(C$92,$A$97)</f>
        <v>7.6763700000000012</v>
      </c>
      <c r="D97" s="11">
        <f>$B$1*(1-($B$91*($B$3/$B$2)))*POWER(D$92,$A$97)</f>
        <v>4.7923200000000019</v>
      </c>
      <c r="E97" s="11">
        <f>$B$1*(1-($B$91*($B$3/$B$2)))*POWER(E$92,$A$97)</f>
        <v>2.8091699999999991</v>
      </c>
      <c r="F97" s="11">
        <f>$B$1*(1-($B$91*($B$3/$B$2)))*POWER(F$92,$A$97)</f>
        <v>1.5163199999999999</v>
      </c>
      <c r="G97" s="11">
        <f>$B$1*(1-($B$91*($B$3/$B$2)))*POWER(G$92,$A$97)</f>
        <v>0.73124999999999996</v>
      </c>
      <c r="H97" s="11"/>
      <c r="I97" s="11">
        <f>C97*'Hourly demand weights'!$H$27</f>
        <v>5.5130293636363632</v>
      </c>
      <c r="J97" s="11">
        <f>D97*'Hourly demand weights'!$H$27</f>
        <v>3.4417570909090918</v>
      </c>
      <c r="K97" s="11">
        <f>E97*'Hourly demand weights'!$H$27</f>
        <v>2.0174948181818171</v>
      </c>
      <c r="L97" s="11">
        <f>F97*'Hourly demand weights'!$H$27</f>
        <v>1.0889934545454543</v>
      </c>
      <c r="M97" s="11">
        <f>G97*'Hourly demand weights'!$H$27</f>
        <v>0.52517045454545441</v>
      </c>
    </row>
    <row r="98" spans="1:13" x14ac:dyDescent="0.35">
      <c r="A98" s="1">
        <v>5</v>
      </c>
      <c r="C98" s="11">
        <f>$B$1*(1-($B$91*($B$3/$B$2)))*POWER(C$92,$A$98)</f>
        <v>6.9087330000000016</v>
      </c>
      <c r="D98" s="11">
        <f>$B$1*(1-($B$91*($B$3/$B$2)))*POWER(D$92,$A$98)</f>
        <v>3.8338560000000022</v>
      </c>
      <c r="E98" s="11">
        <f>$B$1*(1-($B$91*($B$3/$B$2)))*POWER(E$92,$A$98)</f>
        <v>1.9664189999999993</v>
      </c>
      <c r="F98" s="11">
        <f>$B$1*(1-($B$91*($B$3/$B$2)))*POWER(F$92,$A$98)</f>
        <v>0.90979199999999993</v>
      </c>
      <c r="G98" s="11">
        <f>$B$1*(1-($B$91*($B$3/$B$2)))*POWER(G$92,$A$98)</f>
        <v>0.36562499999999998</v>
      </c>
      <c r="H98" s="11"/>
      <c r="I98" s="11">
        <f>C98*'Hourly demand weights'!$H$27</f>
        <v>4.9617264272727271</v>
      </c>
      <c r="J98" s="11">
        <f>D98*'Hourly demand weights'!$H$27</f>
        <v>2.7534056727272738</v>
      </c>
      <c r="K98" s="11">
        <f>E98*'Hourly demand weights'!$H$27</f>
        <v>1.4122463727272718</v>
      </c>
      <c r="L98" s="11">
        <f>F98*'Hourly demand weights'!$H$27</f>
        <v>0.65339607272727251</v>
      </c>
      <c r="M98" s="11">
        <f>G98*'Hourly demand weights'!$H$27</f>
        <v>0.26258522727272721</v>
      </c>
    </row>
  </sheetData>
  <mergeCells count="18">
    <mergeCell ref="C5:G5"/>
    <mergeCell ref="J5:M5"/>
    <mergeCell ref="I11:M11"/>
    <mergeCell ref="C11:G11"/>
    <mergeCell ref="C21:G21"/>
    <mergeCell ref="I21:M21"/>
    <mergeCell ref="C31:G31"/>
    <mergeCell ref="I31:M31"/>
    <mergeCell ref="C41:G41"/>
    <mergeCell ref="I41:M41"/>
    <mergeCell ref="C51:G51"/>
    <mergeCell ref="I51:M51"/>
    <mergeCell ref="C61:G61"/>
    <mergeCell ref="I61:M61"/>
    <mergeCell ref="C81:G81"/>
    <mergeCell ref="I81:M81"/>
    <mergeCell ref="C91:G91"/>
    <mergeCell ref="I91:M9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8"/>
  <sheetViews>
    <sheetView topLeftCell="A12" zoomScaleNormal="100" workbookViewId="0">
      <selection activeCell="M10" sqref="M10"/>
    </sheetView>
  </sheetViews>
  <sheetFormatPr defaultRowHeight="14.5" x14ac:dyDescent="0.35"/>
  <cols>
    <col min="1" max="1" width="14.54296875" customWidth="1"/>
    <col min="2" max="7" width="8.453125" customWidth="1"/>
    <col min="8" max="8" width="4.36328125" customWidth="1"/>
    <col min="9" max="13" width="8.453125" customWidth="1"/>
    <col min="14" max="14" width="14" customWidth="1"/>
    <col min="15" max="16" width="16" customWidth="1"/>
  </cols>
  <sheetData>
    <row r="1" spans="1:13" x14ac:dyDescent="0.35">
      <c r="A1" s="12" t="s">
        <v>0</v>
      </c>
      <c r="B1">
        <v>50</v>
      </c>
    </row>
    <row r="2" spans="1:13" x14ac:dyDescent="0.35">
      <c r="A2" s="12" t="s">
        <v>1</v>
      </c>
      <c r="B2">
        <v>4</v>
      </c>
    </row>
    <row r="3" spans="1:13" x14ac:dyDescent="0.35">
      <c r="A3" s="12" t="s">
        <v>2</v>
      </c>
      <c r="B3">
        <v>1</v>
      </c>
    </row>
    <row r="4" spans="1:13" x14ac:dyDescent="0.35">
      <c r="A4" s="12" t="s">
        <v>3</v>
      </c>
    </row>
    <row r="5" spans="1:13" x14ac:dyDescent="0.35">
      <c r="A5" s="12" t="s">
        <v>4</v>
      </c>
      <c r="C5" s="21"/>
      <c r="D5" s="21"/>
      <c r="E5" s="21"/>
      <c r="F5" s="21"/>
      <c r="G5" s="21"/>
      <c r="J5" s="21"/>
      <c r="K5" s="21"/>
      <c r="L5" s="21"/>
      <c r="M5" s="21"/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</v>
      </c>
    </row>
    <row r="9" spans="1:13" x14ac:dyDescent="0.35">
      <c r="A9" s="12" t="s">
        <v>8</v>
      </c>
      <c r="D9" s="2"/>
    </row>
    <row r="10" spans="1:13" x14ac:dyDescent="0.35">
      <c r="A10" s="12" t="s">
        <v>9</v>
      </c>
      <c r="D10" s="2"/>
      <c r="M10" s="17">
        <f>(C13-I13)/C13</f>
        <v>0.20606060606060622</v>
      </c>
    </row>
    <row r="11" spans="1:13" ht="15.5" x14ac:dyDescent="0.35">
      <c r="A11" s="19" t="s">
        <v>56</v>
      </c>
      <c r="B11" s="1">
        <v>0.9</v>
      </c>
      <c r="C11" s="20" t="s">
        <v>11</v>
      </c>
      <c r="D11" s="20"/>
      <c r="E11" s="20"/>
      <c r="F11" s="20"/>
      <c r="G11" s="20"/>
      <c r="I11" s="20" t="s">
        <v>54</v>
      </c>
      <c r="J11" s="20"/>
      <c r="K11" s="20"/>
      <c r="L11" s="20"/>
      <c r="M11" s="20"/>
    </row>
    <row r="12" spans="1:13" x14ac:dyDescent="0.35">
      <c r="A12" s="3" t="s">
        <v>13</v>
      </c>
      <c r="B12" s="16" t="s">
        <v>52</v>
      </c>
      <c r="C12" s="9">
        <v>0.9</v>
      </c>
      <c r="D12" s="9">
        <v>0.8</v>
      </c>
      <c r="E12" s="9">
        <v>0.7</v>
      </c>
      <c r="F12" s="9">
        <v>0.6</v>
      </c>
      <c r="G12" s="9">
        <v>0.5</v>
      </c>
      <c r="H12" s="10"/>
      <c r="I12" s="9">
        <v>0.9</v>
      </c>
      <c r="J12" s="9">
        <v>0.8</v>
      </c>
      <c r="K12" s="9">
        <v>0.7</v>
      </c>
      <c r="L12" s="9">
        <v>0.6</v>
      </c>
      <c r="M12" s="9">
        <v>0.5</v>
      </c>
    </row>
    <row r="13" spans="1:13" x14ac:dyDescent="0.35">
      <c r="A13" s="6">
        <v>0</v>
      </c>
      <c r="C13" s="11">
        <f>$B$1*(1-(B11*($B$3/$B$2)))*POWER(C12,$A$13)</f>
        <v>38.75</v>
      </c>
      <c r="D13" s="11">
        <f>$B$1*(1-(B11*($B$3/$B$2)))*POWER(D12,$A$13)</f>
        <v>38.75</v>
      </c>
      <c r="E13" s="11">
        <f>$B$1*(1-(B11*($B$3/$B$2)))*POWER(E12,$A$13)</f>
        <v>38.75</v>
      </c>
      <c r="F13" s="11">
        <f>$B$1*(1-(B11*($B$3/$B$2)))*POWER(F12,$A$13)</f>
        <v>38.75</v>
      </c>
      <c r="G13" s="11">
        <f>$B$1*(1-(B11*($B$3/$B$2)))*POWER(G12,$A$13)</f>
        <v>38.75</v>
      </c>
      <c r="H13" s="11"/>
      <c r="I13" s="11">
        <f>C13*'Hourly demand weights'!I27</f>
        <v>30.765151515151508</v>
      </c>
      <c r="J13" s="11">
        <f>D13*'Hourly demand weights'!I27</f>
        <v>30.765151515151508</v>
      </c>
      <c r="K13" s="11">
        <f>E13*'Hourly demand weights'!I27</f>
        <v>30.765151515151508</v>
      </c>
      <c r="L13" s="11">
        <f>F13*'Hourly demand weights'!I27</f>
        <v>30.765151515151508</v>
      </c>
      <c r="M13" s="11">
        <f>G13*'Hourly demand weights'!I27</f>
        <v>30.765151515151508</v>
      </c>
    </row>
    <row r="14" spans="1:13" x14ac:dyDescent="0.35">
      <c r="A14" s="6">
        <v>1</v>
      </c>
      <c r="C14" s="11">
        <f>$B$1*(1-(B11*($B$3/$B$2)))*POWER(C12,$A$14)</f>
        <v>34.875</v>
      </c>
      <c r="D14" s="11">
        <f>$B$1*(1-(B11*($B$3/$B$2)))*POWER(D12,$A$14)</f>
        <v>31</v>
      </c>
      <c r="E14" s="11">
        <f>$B$1*(1-(B11*($B$3/$B$2)))*POWER(E12,$A$14)</f>
        <v>27.125</v>
      </c>
      <c r="F14" s="11">
        <f>$B$1*(1-(B11*($B$3/$B$2)))*POWER(F12,$A$14)</f>
        <v>23.25</v>
      </c>
      <c r="G14" s="11">
        <f>$B$1*(1-(B11*($B$3/$B$2)))*POWER(G12,$A$14)</f>
        <v>19.375</v>
      </c>
      <c r="H14" s="11"/>
      <c r="I14" s="11">
        <f>C14*'Hourly demand weights'!I27</f>
        <v>27.688636363636355</v>
      </c>
      <c r="J14" s="11">
        <f>D14*'Hourly demand weights'!I27</f>
        <v>24.612121212121206</v>
      </c>
      <c r="K14" s="11">
        <f>E14*'Hourly demand weights'!I27</f>
        <v>21.535606060606053</v>
      </c>
      <c r="L14" s="11">
        <f>F14*'Hourly demand weights'!I27</f>
        <v>18.459090909090904</v>
      </c>
      <c r="M14" s="11">
        <f>G14*'Hourly demand weights'!I27</f>
        <v>15.382575757575754</v>
      </c>
    </row>
    <row r="15" spans="1:13" x14ac:dyDescent="0.35">
      <c r="A15" s="6">
        <v>2</v>
      </c>
      <c r="C15" s="11">
        <f>$B$1*(1-(B11*($B$3/$B$2)))*POWER(C12,$A$15)</f>
        <v>31.387500000000003</v>
      </c>
      <c r="D15" s="11">
        <f>$B$1*(1-(B11*($B$3/$B$2)))*POWER(D12,$A$15)</f>
        <v>24.800000000000004</v>
      </c>
      <c r="E15" s="11">
        <f>$B$1*(1-(B11*($B$3/$B$2)))*POWER(E12,$A$15)</f>
        <v>18.987499999999997</v>
      </c>
      <c r="F15" s="11">
        <f>$B$1*(1-(B11*($B$3/$B$2)))*POWER(F12,$A$15)</f>
        <v>13.95</v>
      </c>
      <c r="G15" s="11">
        <f>$B$1*(1-(B11*($B$3/$B$2)))*POWER(G12,$A$15)</f>
        <v>9.6875</v>
      </c>
      <c r="H15" s="11"/>
      <c r="I15" s="11">
        <f>C15*'Hourly demand weights'!I27</f>
        <v>24.919772727272722</v>
      </c>
      <c r="J15" s="11">
        <f>D15*'Hourly demand weights'!I27</f>
        <v>19.689696969696968</v>
      </c>
      <c r="K15" s="11">
        <f>E15*'Hourly demand weights'!I27</f>
        <v>15.074924242424236</v>
      </c>
      <c r="L15" s="11">
        <f>F15*'Hourly demand weights'!I27</f>
        <v>11.075454545454543</v>
      </c>
      <c r="M15" s="11">
        <f>G15*'Hourly demand weights'!I27</f>
        <v>7.6912878787878771</v>
      </c>
    </row>
    <row r="16" spans="1:13" x14ac:dyDescent="0.35">
      <c r="A16" s="6">
        <v>3</v>
      </c>
      <c r="C16" s="11">
        <f>$B$1*(1-(B11*($B$3/$B$2)))*POWER(C12,$A$16)</f>
        <v>28.248750000000005</v>
      </c>
      <c r="D16" s="11">
        <f>$B$1*(1-(B11*($B$3/$B$2)))*POWER(D12,$A$16)</f>
        <v>19.840000000000003</v>
      </c>
      <c r="E16" s="11">
        <f>$B$1*(1-(B11*($B$3/$B$2)))*POWER(E12,$A$16)</f>
        <v>13.291249999999996</v>
      </c>
      <c r="F16" s="11">
        <f>$B$1*(1-(B11*($B$3/$B$2)))*POWER(F12,$A$16)</f>
        <v>8.3699999999999992</v>
      </c>
      <c r="G16" s="11">
        <f>$B$1*(1-(B11*($B$3/$B$2)))*POWER(G12,$A$16)</f>
        <v>4.84375</v>
      </c>
      <c r="H16" s="11"/>
      <c r="I16" s="11">
        <f>C16*'Hourly demand weights'!I27</f>
        <v>22.427795454545453</v>
      </c>
      <c r="J16" s="11">
        <f>D16*'Hourly demand weights'!I27</f>
        <v>15.751757575757575</v>
      </c>
      <c r="K16" s="11">
        <f>E16*'Hourly demand weights'!I27</f>
        <v>10.552446969696964</v>
      </c>
      <c r="L16" s="11">
        <f>F16*'Hourly demand weights'!I27</f>
        <v>6.645272727272725</v>
      </c>
      <c r="M16" s="11">
        <f>G16*'Hourly demand weights'!I27</f>
        <v>3.8456439393939386</v>
      </c>
    </row>
    <row r="17" spans="1:13" x14ac:dyDescent="0.35">
      <c r="A17" s="6">
        <v>4</v>
      </c>
      <c r="C17" s="11">
        <f>$B$1*(1-(B11*($B$3/$B$2)))*POWER(C12,$A$17)</f>
        <v>25.423875000000006</v>
      </c>
      <c r="D17" s="11">
        <f>$B$1*(1-(B11*($B$3/$B$2)))*POWER(D12,$A$17)</f>
        <v>15.872000000000007</v>
      </c>
      <c r="E17" s="11">
        <f>$B$1*(1-(B11*($B$3/$B$2)))*POWER(E12,$A$17)</f>
        <v>9.3038749999999979</v>
      </c>
      <c r="F17" s="11">
        <f>$B$1*(1-(B11*($B$3/$B$2)))*POWER(F12,$A$17)</f>
        <v>5.0219999999999994</v>
      </c>
      <c r="G17" s="11">
        <f>$B$1*(1-(B11*($B$3/$B$2)))*POWER(G12,$A$17)</f>
        <v>2.421875</v>
      </c>
      <c r="H17" s="11"/>
      <c r="I17" s="11">
        <f>C17*'Hourly demand weights'!I27</f>
        <v>20.185015909090907</v>
      </c>
      <c r="J17" s="11">
        <f>D17*'Hourly demand weights'!I27</f>
        <v>12.601406060606063</v>
      </c>
      <c r="K17" s="11">
        <f>E17*'Hourly demand weights'!I27</f>
        <v>7.3867128787878755</v>
      </c>
      <c r="L17" s="11">
        <f>F17*'Hourly demand weights'!I27</f>
        <v>3.9871636363636349</v>
      </c>
      <c r="M17" s="11">
        <f>G17*'Hourly demand weights'!I27</f>
        <v>1.9228219696969693</v>
      </c>
    </row>
    <row r="18" spans="1:13" x14ac:dyDescent="0.35">
      <c r="A18" s="6">
        <v>5</v>
      </c>
      <c r="C18" s="11">
        <f>$B$1*(1-(B11*($B$3/$B$2)))*POWER(C12,$A$18)</f>
        <v>22.881487500000006</v>
      </c>
      <c r="D18" s="11">
        <f>$B$1*(1-(B11*($B$3/$B$2)))*POWER(D12,$A$18)</f>
        <v>12.697600000000007</v>
      </c>
      <c r="E18" s="11">
        <f>$B$1*(1-(B11*($B$3/$B$2)))*POWER(E12,$A$18)</f>
        <v>6.5127124999999975</v>
      </c>
      <c r="F18" s="11">
        <f>$B$1*(1-(B11*($B$3/$B$2)))*POWER(F12,$A$18)</f>
        <v>3.0131999999999999</v>
      </c>
      <c r="G18" s="11">
        <f>$B$1*(1-(B11*($B$3/$B$2)))*POWER(G12,$A$18)</f>
        <v>1.2109375</v>
      </c>
      <c r="H18" s="11"/>
      <c r="I18" s="11">
        <f>C18*'Hourly demand weights'!I27</f>
        <v>18.166514318181818</v>
      </c>
      <c r="J18" s="11">
        <f>D18*'Hourly demand weights'!I27</f>
        <v>10.081124848484851</v>
      </c>
      <c r="K18" s="11">
        <f>E18*'Hourly demand weights'!I27</f>
        <v>5.170699015151512</v>
      </c>
      <c r="L18" s="11">
        <f>F18*'Hourly demand weights'!I27</f>
        <v>2.3922981818181812</v>
      </c>
      <c r="M18" s="11">
        <f>G18*'Hourly demand weights'!I27</f>
        <v>0.96141098484848464</v>
      </c>
    </row>
    <row r="19" spans="1:13" x14ac:dyDescent="0.35">
      <c r="C19" s="10"/>
      <c r="D19" s="10"/>
      <c r="E19" s="10"/>
      <c r="F19" s="10"/>
      <c r="G19" s="10"/>
      <c r="H19" s="10"/>
      <c r="J19" s="10"/>
      <c r="K19" s="10"/>
      <c r="L19" s="10"/>
      <c r="M19" s="10"/>
    </row>
    <row r="20" spans="1:13" x14ac:dyDescent="0.35"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</row>
    <row r="21" spans="1:13" ht="15.5" x14ac:dyDescent="0.35">
      <c r="A21" s="19" t="s">
        <v>56</v>
      </c>
      <c r="B21" s="1">
        <v>0.8</v>
      </c>
      <c r="C21" s="20" t="s">
        <v>11</v>
      </c>
      <c r="D21" s="20"/>
      <c r="E21" s="20"/>
      <c r="F21" s="20"/>
      <c r="G21" s="20"/>
      <c r="H21" s="10"/>
      <c r="I21" s="20" t="s">
        <v>54</v>
      </c>
      <c r="J21" s="20" t="s">
        <v>12</v>
      </c>
      <c r="K21" s="20"/>
      <c r="L21" s="20"/>
      <c r="M21" s="20"/>
    </row>
    <row r="22" spans="1:13" x14ac:dyDescent="0.35">
      <c r="A22" s="3" t="s">
        <v>13</v>
      </c>
      <c r="B22" s="16" t="s">
        <v>52</v>
      </c>
      <c r="C22" s="9">
        <v>0.9</v>
      </c>
      <c r="D22" s="9">
        <v>0.8</v>
      </c>
      <c r="E22" s="9">
        <v>0.7</v>
      </c>
      <c r="F22" s="9">
        <v>0.6</v>
      </c>
      <c r="G22" s="9">
        <v>0.5</v>
      </c>
      <c r="H22" s="10"/>
      <c r="I22" s="9">
        <v>0.9</v>
      </c>
      <c r="J22" s="9">
        <v>0.8</v>
      </c>
      <c r="K22" s="9">
        <v>0.7</v>
      </c>
      <c r="L22" s="9">
        <v>0.6</v>
      </c>
      <c r="M22" s="9">
        <v>0.5</v>
      </c>
    </row>
    <row r="23" spans="1:13" x14ac:dyDescent="0.35">
      <c r="A23" s="6">
        <v>0</v>
      </c>
      <c r="C23" s="11">
        <f>$B$1*(1-($B$21*($B$3/$B$2)))*POWER(C22,$A$23)</f>
        <v>40</v>
      </c>
      <c r="D23" s="11">
        <f t="shared" ref="D23:G23" si="0">$B$1*(1-($B$21*($B$3/$B$2)))*POWER(D22,$A$23)</f>
        <v>40</v>
      </c>
      <c r="E23" s="11">
        <f t="shared" si="0"/>
        <v>40</v>
      </c>
      <c r="F23" s="11">
        <f t="shared" si="0"/>
        <v>40</v>
      </c>
      <c r="G23" s="11">
        <f t="shared" si="0"/>
        <v>40</v>
      </c>
      <c r="H23" s="10"/>
      <c r="I23" s="11">
        <f>C23*'Hourly demand weights'!$I$27</f>
        <v>31.757575757575751</v>
      </c>
      <c r="J23" s="11">
        <f>D23*'Hourly demand weights'!$I$27</f>
        <v>31.757575757575751</v>
      </c>
      <c r="K23" s="11">
        <f>E23*'Hourly demand weights'!$I$27</f>
        <v>31.757575757575751</v>
      </c>
      <c r="L23" s="11">
        <f>F23*'Hourly demand weights'!$I$27</f>
        <v>31.757575757575751</v>
      </c>
      <c r="M23" s="11">
        <f>G23*'Hourly demand weights'!$I$27</f>
        <v>31.757575757575751</v>
      </c>
    </row>
    <row r="24" spans="1:13" x14ac:dyDescent="0.35">
      <c r="A24" s="6">
        <v>1</v>
      </c>
      <c r="C24" s="11">
        <f>$B$1*(1-($B$21*($B$3/$B$2)))*POWER(C22,$A$24)</f>
        <v>36</v>
      </c>
      <c r="D24" s="11">
        <f t="shared" ref="D24:G24" si="1">$B$1*(1-($B$21*($B$3/$B$2)))*POWER(D22,$A$24)</f>
        <v>32</v>
      </c>
      <c r="E24" s="11">
        <f t="shared" si="1"/>
        <v>28</v>
      </c>
      <c r="F24" s="11">
        <f t="shared" si="1"/>
        <v>24</v>
      </c>
      <c r="G24" s="11">
        <f t="shared" si="1"/>
        <v>20</v>
      </c>
      <c r="H24" s="10"/>
      <c r="I24" s="11">
        <f>C24*'Hourly demand weights'!$I$27</f>
        <v>28.581818181818175</v>
      </c>
      <c r="J24" s="11">
        <f>D24*'Hourly demand weights'!$I$27</f>
        <v>25.406060606060599</v>
      </c>
      <c r="K24" s="11">
        <f>E24*'Hourly demand weights'!$I$27</f>
        <v>22.230303030303023</v>
      </c>
      <c r="L24" s="11">
        <f>F24*'Hourly demand weights'!$I$27</f>
        <v>19.054545454545448</v>
      </c>
      <c r="M24" s="11">
        <f>G24*'Hourly demand weights'!$I$27</f>
        <v>15.878787878787875</v>
      </c>
    </row>
    <row r="25" spans="1:13" x14ac:dyDescent="0.35">
      <c r="A25" s="6">
        <v>2</v>
      </c>
      <c r="C25" s="11">
        <f>$B$1*(1-($B$21*($B$3/$B$2)))*POWER(C22,$A$25)</f>
        <v>32.400000000000006</v>
      </c>
      <c r="D25" s="11">
        <f t="shared" ref="D25:G25" si="2">$B$1*(1-($B$21*($B$3/$B$2)))*POWER(D22,$A$25)</f>
        <v>25.600000000000005</v>
      </c>
      <c r="E25" s="11">
        <f t="shared" si="2"/>
        <v>19.599999999999998</v>
      </c>
      <c r="F25" s="11">
        <f t="shared" si="2"/>
        <v>14.399999999999999</v>
      </c>
      <c r="G25" s="11">
        <f t="shared" si="2"/>
        <v>10</v>
      </c>
      <c r="H25" s="10"/>
      <c r="I25" s="11">
        <f>C25*'Hourly demand weights'!$I$27</f>
        <v>25.723636363636363</v>
      </c>
      <c r="J25" s="11">
        <f>D25*'Hourly demand weights'!$I$27</f>
        <v>20.324848484848484</v>
      </c>
      <c r="K25" s="11">
        <f>E25*'Hourly demand weights'!$I$27</f>
        <v>15.561212121212115</v>
      </c>
      <c r="L25" s="11">
        <f>F25*'Hourly demand weights'!$I$27</f>
        <v>11.432727272727268</v>
      </c>
      <c r="M25" s="11">
        <f>G25*'Hourly demand weights'!$I$27</f>
        <v>7.9393939393939377</v>
      </c>
    </row>
    <row r="26" spans="1:13" x14ac:dyDescent="0.35">
      <c r="A26" s="6">
        <v>3</v>
      </c>
      <c r="C26" s="11">
        <f>$B$1*(1-($B$21*($B$3/$B$2)))*POWER(C22,$A$26)</f>
        <v>29.160000000000004</v>
      </c>
      <c r="D26" s="11">
        <f t="shared" ref="D26:G26" si="3">$B$1*(1-($B$21*($B$3/$B$2)))*POWER(D22,$A$26)</f>
        <v>20.480000000000004</v>
      </c>
      <c r="E26" s="11">
        <f t="shared" si="3"/>
        <v>13.719999999999997</v>
      </c>
      <c r="F26" s="11">
        <f t="shared" si="3"/>
        <v>8.64</v>
      </c>
      <c r="G26" s="11">
        <f t="shared" si="3"/>
        <v>5</v>
      </c>
      <c r="H26" s="10"/>
      <c r="I26" s="11">
        <f>C26*'Hourly demand weights'!$I$27</f>
        <v>23.151272727272723</v>
      </c>
      <c r="J26" s="11">
        <f>D26*'Hourly demand weights'!$I$27</f>
        <v>16.259878787878787</v>
      </c>
      <c r="K26" s="11">
        <f>E26*'Hourly demand weights'!$I$27</f>
        <v>10.89284848484848</v>
      </c>
      <c r="L26" s="11">
        <f>F26*'Hourly demand weights'!$I$27</f>
        <v>6.859636363636362</v>
      </c>
      <c r="M26" s="11">
        <f>G26*'Hourly demand weights'!$I$27</f>
        <v>3.9696969696969688</v>
      </c>
    </row>
    <row r="27" spans="1:13" x14ac:dyDescent="0.35">
      <c r="A27" s="6">
        <v>4</v>
      </c>
      <c r="C27" s="11">
        <f>$B$1*(1-($B$21*($B$3/$B$2)))*POWER(C22,$A$27)</f>
        <v>26.244000000000007</v>
      </c>
      <c r="D27" s="11">
        <f t="shared" ref="D27:G27" si="4">$B$1*(1-($B$21*($B$3/$B$2)))*POWER(D22,$A$27)</f>
        <v>16.384000000000007</v>
      </c>
      <c r="E27" s="11">
        <f t="shared" si="4"/>
        <v>9.6039999999999974</v>
      </c>
      <c r="F27" s="11">
        <f t="shared" si="4"/>
        <v>5.1839999999999993</v>
      </c>
      <c r="G27" s="11">
        <f t="shared" si="4"/>
        <v>2.5</v>
      </c>
      <c r="H27" s="10"/>
      <c r="I27" s="11">
        <f>C27*'Hourly demand weights'!$I$27</f>
        <v>20.836145454545456</v>
      </c>
      <c r="J27" s="11">
        <f>D27*'Hourly demand weights'!$I$27</f>
        <v>13.007903030303032</v>
      </c>
      <c r="K27" s="11">
        <f>E27*'Hourly demand weights'!$I$27</f>
        <v>7.624993939393935</v>
      </c>
      <c r="L27" s="11">
        <f>F27*'Hourly demand weights'!$I$27</f>
        <v>4.1157818181818167</v>
      </c>
      <c r="M27" s="11">
        <f>G27*'Hourly demand weights'!$I$27</f>
        <v>1.9848484848484844</v>
      </c>
    </row>
    <row r="28" spans="1:13" x14ac:dyDescent="0.35">
      <c r="A28" s="6">
        <v>5</v>
      </c>
      <c r="C28" s="11">
        <f>$B$1*(1-($B$21*($B$3/$B$2)))*POWER(C22,$A$28)</f>
        <v>23.619600000000005</v>
      </c>
      <c r="D28" s="11">
        <f t="shared" ref="D28:G28" si="5">$B$1*(1-($B$21*($B$3/$B$2)))*POWER(D22,$A$28)</f>
        <v>13.107200000000008</v>
      </c>
      <c r="E28" s="11">
        <f t="shared" si="5"/>
        <v>6.7227999999999977</v>
      </c>
      <c r="F28" s="11">
        <f t="shared" si="5"/>
        <v>3.1103999999999998</v>
      </c>
      <c r="G28" s="11">
        <f t="shared" si="5"/>
        <v>1.25</v>
      </c>
      <c r="H28" s="10"/>
      <c r="I28" s="11">
        <f>C28*'Hourly demand weights'!$I$27</f>
        <v>18.752530909090908</v>
      </c>
      <c r="J28" s="11">
        <f>D28*'Hourly demand weights'!$I$27</f>
        <v>10.406322424242427</v>
      </c>
      <c r="K28" s="11">
        <f>E28*'Hourly demand weights'!$I$27</f>
        <v>5.3374957575757547</v>
      </c>
      <c r="L28" s="11">
        <f>F28*'Hourly demand weights'!$I$27</f>
        <v>2.4694690909090902</v>
      </c>
      <c r="M28" s="11">
        <f>G28*'Hourly demand weights'!$I$27</f>
        <v>0.99242424242424221</v>
      </c>
    </row>
    <row r="29" spans="1:13" x14ac:dyDescent="0.3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5" x14ac:dyDescent="0.35">
      <c r="A31" s="19" t="s">
        <v>56</v>
      </c>
      <c r="B31" s="1">
        <v>0.7</v>
      </c>
      <c r="C31" s="20" t="s">
        <v>11</v>
      </c>
      <c r="D31" s="20"/>
      <c r="E31" s="20"/>
      <c r="F31" s="20"/>
      <c r="G31" s="20"/>
      <c r="H31" s="10"/>
      <c r="I31" s="20" t="s">
        <v>54</v>
      </c>
      <c r="J31" s="20" t="s">
        <v>12</v>
      </c>
      <c r="K31" s="20"/>
      <c r="L31" s="20"/>
      <c r="M31" s="20"/>
    </row>
    <row r="32" spans="1:13" x14ac:dyDescent="0.35">
      <c r="A32" s="3" t="s">
        <v>13</v>
      </c>
      <c r="B32" s="16" t="s">
        <v>52</v>
      </c>
      <c r="C32" s="9">
        <v>0.9</v>
      </c>
      <c r="D32" s="9">
        <v>0.8</v>
      </c>
      <c r="E32" s="9">
        <v>0.7</v>
      </c>
      <c r="F32" s="9">
        <v>0.6</v>
      </c>
      <c r="G32" s="9">
        <v>0.5</v>
      </c>
      <c r="H32" s="10"/>
      <c r="I32" s="9">
        <v>0.9</v>
      </c>
      <c r="J32" s="9">
        <v>0.8</v>
      </c>
      <c r="K32" s="9">
        <v>0.7</v>
      </c>
      <c r="L32" s="9">
        <v>0.6</v>
      </c>
      <c r="M32" s="9">
        <v>0.5</v>
      </c>
    </row>
    <row r="33" spans="1:13" x14ac:dyDescent="0.35">
      <c r="A33" s="6">
        <v>0</v>
      </c>
      <c r="C33" s="11">
        <f>$B$1*(1-($B$31*($B$3/$B$2)))*POWER(C32,$A$33)</f>
        <v>41.25</v>
      </c>
      <c r="D33" s="11">
        <f t="shared" ref="D33:G33" si="6">$B$1*(1-($B$31*($B$3/$B$2)))*POWER(D32,$A$33)</f>
        <v>41.25</v>
      </c>
      <c r="E33" s="11">
        <f t="shared" si="6"/>
        <v>41.25</v>
      </c>
      <c r="F33" s="11">
        <f t="shared" si="6"/>
        <v>41.25</v>
      </c>
      <c r="G33" s="11">
        <f t="shared" si="6"/>
        <v>41.25</v>
      </c>
      <c r="I33" s="11">
        <f>C33*'Hourly demand weights'!$I$27</f>
        <v>32.749999999999993</v>
      </c>
      <c r="J33" s="11">
        <f>D33*'Hourly demand weights'!$I$27</f>
        <v>32.749999999999993</v>
      </c>
      <c r="K33" s="11">
        <f>E33*'Hourly demand weights'!$I$27</f>
        <v>32.749999999999993</v>
      </c>
      <c r="L33" s="11">
        <f>F33*'Hourly demand weights'!$I$27</f>
        <v>32.749999999999993</v>
      </c>
      <c r="M33" s="11">
        <f>G33*'Hourly demand weights'!$I$27</f>
        <v>32.749999999999993</v>
      </c>
    </row>
    <row r="34" spans="1:13" x14ac:dyDescent="0.35">
      <c r="A34" s="6">
        <v>1</v>
      </c>
      <c r="C34" s="11">
        <f>$B$1*(1-($B$31*($B$3/$B$2)))*POWER(C32,$A$34)</f>
        <v>37.125</v>
      </c>
      <c r="D34" s="11">
        <f t="shared" ref="D34:G34" si="7">$B$1*(1-($B$31*($B$3/$B$2)))*POWER(D32,$A$34)</f>
        <v>33</v>
      </c>
      <c r="E34" s="11">
        <f t="shared" si="7"/>
        <v>28.874999999999996</v>
      </c>
      <c r="F34" s="11">
        <f t="shared" si="7"/>
        <v>24.75</v>
      </c>
      <c r="G34" s="11">
        <f t="shared" si="7"/>
        <v>20.625</v>
      </c>
      <c r="H34" s="10"/>
      <c r="I34" s="11">
        <f>C34*'Hourly demand weights'!$I$27</f>
        <v>29.474999999999991</v>
      </c>
      <c r="J34" s="11">
        <f>D34*'Hourly demand weights'!$I$27</f>
        <v>26.199999999999992</v>
      </c>
      <c r="K34" s="11">
        <f>E34*'Hourly demand weights'!$I$27</f>
        <v>22.92499999999999</v>
      </c>
      <c r="L34" s="11">
        <f>F34*'Hourly demand weights'!$I$27</f>
        <v>19.649999999999995</v>
      </c>
      <c r="M34" s="11">
        <f>G34*'Hourly demand weights'!$I$27</f>
        <v>16.374999999999996</v>
      </c>
    </row>
    <row r="35" spans="1:13" x14ac:dyDescent="0.35">
      <c r="A35" s="6">
        <v>2</v>
      </c>
      <c r="C35" s="11">
        <f>$B$1*(1-($B$31*($B$3/$B$2)))*POWER(C32,$A$35)</f>
        <v>33.412500000000001</v>
      </c>
      <c r="D35" s="11">
        <f t="shared" ref="D35:G35" si="8">$B$1*(1-($B$31*($B$3/$B$2)))*POWER(D32,$A$35)</f>
        <v>26.400000000000006</v>
      </c>
      <c r="E35" s="11">
        <f t="shared" si="8"/>
        <v>20.212499999999999</v>
      </c>
      <c r="F35" s="11">
        <f t="shared" si="8"/>
        <v>14.85</v>
      </c>
      <c r="G35" s="11">
        <f t="shared" si="8"/>
        <v>10.3125</v>
      </c>
      <c r="H35" s="10"/>
      <c r="I35" s="11">
        <f>C35*'Hourly demand weights'!$I$27</f>
        <v>26.527499999999993</v>
      </c>
      <c r="J35" s="11">
        <f>D35*'Hourly demand weights'!$I$27</f>
        <v>20.959999999999997</v>
      </c>
      <c r="K35" s="11">
        <f>E35*'Hourly demand weights'!$I$27</f>
        <v>16.047499999999996</v>
      </c>
      <c r="L35" s="11">
        <f>F35*'Hourly demand weights'!$I$27</f>
        <v>11.789999999999997</v>
      </c>
      <c r="M35" s="11">
        <f>G35*'Hourly demand weights'!$I$27</f>
        <v>8.1874999999999982</v>
      </c>
    </row>
    <row r="36" spans="1:13" x14ac:dyDescent="0.35">
      <c r="A36" s="6">
        <v>3</v>
      </c>
      <c r="C36" s="11">
        <f>$B$1*(1-($B$31*($B$3/$B$2)))*POWER(C32,$A$36)</f>
        <v>30.071250000000003</v>
      </c>
      <c r="D36" s="11">
        <f t="shared" ref="D36:G36" si="9">$B$1*(1-($B$31*($B$3/$B$2)))*POWER(D32,$A$36)</f>
        <v>21.120000000000005</v>
      </c>
      <c r="E36" s="11">
        <f t="shared" si="9"/>
        <v>14.148749999999996</v>
      </c>
      <c r="F36" s="11">
        <f t="shared" si="9"/>
        <v>8.91</v>
      </c>
      <c r="G36" s="11">
        <f t="shared" si="9"/>
        <v>5.15625</v>
      </c>
      <c r="H36" s="10"/>
      <c r="I36" s="11">
        <f>C36*'Hourly demand weights'!$I$27</f>
        <v>23.874749999999995</v>
      </c>
      <c r="J36" s="11">
        <f>D36*'Hourly demand weights'!$I$27</f>
        <v>16.768000000000001</v>
      </c>
      <c r="K36" s="11">
        <f>E36*'Hourly demand weights'!$I$27</f>
        <v>11.233249999999995</v>
      </c>
      <c r="L36" s="11">
        <f>F36*'Hourly demand weights'!$I$27</f>
        <v>7.0739999999999981</v>
      </c>
      <c r="M36" s="11">
        <f>G36*'Hourly demand weights'!$I$27</f>
        <v>4.0937499999999991</v>
      </c>
    </row>
    <row r="37" spans="1:13" x14ac:dyDescent="0.35">
      <c r="A37" s="6">
        <v>4</v>
      </c>
      <c r="C37" s="11">
        <f>$B$1*(1-($B$31*($B$3/$B$2)))*POWER(C32,$A$37)</f>
        <v>27.064125000000004</v>
      </c>
      <c r="D37" s="11">
        <f t="shared" ref="D37:G37" si="10">$B$1*(1-($B$31*($B$3/$B$2)))*POWER(D32,$A$37)</f>
        <v>16.896000000000008</v>
      </c>
      <c r="E37" s="11">
        <f t="shared" si="10"/>
        <v>9.904124999999997</v>
      </c>
      <c r="F37" s="11">
        <f t="shared" si="10"/>
        <v>5.3460000000000001</v>
      </c>
      <c r="G37" s="11">
        <f t="shared" si="10"/>
        <v>2.578125</v>
      </c>
      <c r="H37" s="10"/>
      <c r="I37" s="11">
        <f>C37*'Hourly demand weights'!$I$27</f>
        <v>21.487274999999997</v>
      </c>
      <c r="J37" s="11">
        <f>D37*'Hourly demand weights'!$I$27</f>
        <v>13.414400000000002</v>
      </c>
      <c r="K37" s="11">
        <f>E37*'Hourly demand weights'!$I$27</f>
        <v>7.8632749999999954</v>
      </c>
      <c r="L37" s="11">
        <f>F37*'Hourly demand weights'!$I$27</f>
        <v>4.2443999999999988</v>
      </c>
      <c r="M37" s="11">
        <f>G37*'Hourly demand weights'!$I$27</f>
        <v>2.0468749999999996</v>
      </c>
    </row>
    <row r="38" spans="1:13" x14ac:dyDescent="0.35">
      <c r="A38" s="6">
        <v>5</v>
      </c>
      <c r="C38" s="11">
        <f>$B$1*(1-($B$31*($B$3/$B$2)))*POWER(C32,$A$38)</f>
        <v>24.357712500000009</v>
      </c>
      <c r="D38" s="11">
        <f t="shared" ref="D38:G38" si="11">$B$1*(1-($B$31*($B$3/$B$2)))*POWER(D32,$A$38)</f>
        <v>13.516800000000009</v>
      </c>
      <c r="E38" s="11">
        <f t="shared" si="11"/>
        <v>6.9328874999999979</v>
      </c>
      <c r="F38" s="11">
        <f t="shared" si="11"/>
        <v>3.2075999999999998</v>
      </c>
      <c r="G38" s="11">
        <f t="shared" si="11"/>
        <v>1.2890625</v>
      </c>
      <c r="H38" s="10"/>
      <c r="I38" s="11">
        <f>C38*'Hourly demand weights'!$I$27</f>
        <v>19.338547500000001</v>
      </c>
      <c r="J38" s="11">
        <f>D38*'Hourly demand weights'!$I$27</f>
        <v>10.731520000000003</v>
      </c>
      <c r="K38" s="11">
        <f>E38*'Hourly demand weights'!$I$27</f>
        <v>5.5042924999999965</v>
      </c>
      <c r="L38" s="11">
        <f>F38*'Hourly demand weights'!$I$27</f>
        <v>2.5466399999999991</v>
      </c>
      <c r="M38" s="11">
        <f>G38*'Hourly demand weights'!$I$27</f>
        <v>1.0234374999999998</v>
      </c>
    </row>
    <row r="39" spans="1:13" x14ac:dyDescent="0.3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5" x14ac:dyDescent="0.35">
      <c r="A41" s="19" t="s">
        <v>56</v>
      </c>
      <c r="B41" s="1">
        <v>0.6</v>
      </c>
      <c r="C41" s="20" t="s">
        <v>11</v>
      </c>
      <c r="D41" s="20"/>
      <c r="E41" s="20"/>
      <c r="F41" s="20"/>
      <c r="G41" s="20"/>
      <c r="H41" s="10"/>
      <c r="I41" s="20" t="s">
        <v>54</v>
      </c>
      <c r="J41" s="20" t="s">
        <v>12</v>
      </c>
      <c r="K41" s="20"/>
      <c r="L41" s="20"/>
      <c r="M41" s="20"/>
    </row>
    <row r="42" spans="1:13" x14ac:dyDescent="0.35">
      <c r="A42" s="3" t="s">
        <v>13</v>
      </c>
      <c r="B42" s="16" t="s">
        <v>52</v>
      </c>
      <c r="C42" s="9">
        <v>0.9</v>
      </c>
      <c r="D42" s="9">
        <v>0.8</v>
      </c>
      <c r="E42" s="9">
        <v>0.7</v>
      </c>
      <c r="F42" s="9">
        <v>0.6</v>
      </c>
      <c r="G42" s="9">
        <v>0.5</v>
      </c>
      <c r="H42" s="10"/>
      <c r="I42" s="9">
        <v>0.9</v>
      </c>
      <c r="J42" s="9">
        <v>0.8</v>
      </c>
      <c r="K42" s="9">
        <v>0.7</v>
      </c>
      <c r="L42" s="9">
        <v>0.6</v>
      </c>
      <c r="M42" s="9">
        <v>0.5</v>
      </c>
    </row>
    <row r="43" spans="1:13" x14ac:dyDescent="0.35">
      <c r="A43" s="6">
        <v>0</v>
      </c>
      <c r="C43" s="10">
        <f>$B$1*(1-($B$41*($B$3/$B$2)))*POWER(C42,$A$43)</f>
        <v>42.5</v>
      </c>
      <c r="D43" s="10">
        <f t="shared" ref="D43:G43" si="12">$B$1*(1-($B$41*($B$3/$B$2)))*POWER(D42,$A$43)</f>
        <v>42.5</v>
      </c>
      <c r="E43" s="10">
        <f t="shared" si="12"/>
        <v>42.5</v>
      </c>
      <c r="F43" s="10">
        <f t="shared" si="12"/>
        <v>42.5</v>
      </c>
      <c r="G43" s="10">
        <f t="shared" si="12"/>
        <v>42.5</v>
      </c>
      <c r="I43" s="11">
        <f>C43*'Hourly demand weights'!$I$27</f>
        <v>33.742424242424235</v>
      </c>
      <c r="J43" s="11">
        <f>D43*'Hourly demand weights'!$I$27</f>
        <v>33.742424242424235</v>
      </c>
      <c r="K43" s="11">
        <f>E43*'Hourly demand weights'!$I$27</f>
        <v>33.742424242424235</v>
      </c>
      <c r="L43" s="11">
        <f>F43*'Hourly demand weights'!$I$27</f>
        <v>33.742424242424235</v>
      </c>
      <c r="M43" s="11">
        <f>G43*'Hourly demand weights'!$I$27</f>
        <v>33.742424242424235</v>
      </c>
    </row>
    <row r="44" spans="1:13" x14ac:dyDescent="0.35">
      <c r="A44" s="6">
        <v>1</v>
      </c>
      <c r="C44" s="10">
        <f>$B$1*(1-($B$41*($B$3/$B$2)))*POWER(C42,$A$44)</f>
        <v>38.25</v>
      </c>
      <c r="D44" s="10">
        <f t="shared" ref="D44:G44" si="13">$B$1*(1-($B$41*($B$3/$B$2)))*POWER(D42,$A$44)</f>
        <v>34</v>
      </c>
      <c r="E44" s="10">
        <f t="shared" si="13"/>
        <v>29.749999999999996</v>
      </c>
      <c r="F44" s="10">
        <f t="shared" si="13"/>
        <v>25.5</v>
      </c>
      <c r="G44" s="10">
        <f t="shared" si="13"/>
        <v>21.25</v>
      </c>
      <c r="H44" s="10"/>
      <c r="I44" s="11">
        <f>C44*'Hourly demand weights'!$I$27</f>
        <v>30.36818181818181</v>
      </c>
      <c r="J44" s="11">
        <f>D44*'Hourly demand weights'!$I$27</f>
        <v>26.993939393939385</v>
      </c>
      <c r="K44" s="11">
        <f>E44*'Hourly demand weights'!$I$27</f>
        <v>23.61969696969696</v>
      </c>
      <c r="L44" s="11">
        <f>F44*'Hourly demand weights'!$I$27</f>
        <v>20.245454545454539</v>
      </c>
      <c r="M44" s="11">
        <f>G44*'Hourly demand weights'!$I$27</f>
        <v>16.871212121212118</v>
      </c>
    </row>
    <row r="45" spans="1:13" x14ac:dyDescent="0.35">
      <c r="A45" s="6">
        <v>2</v>
      </c>
      <c r="C45" s="10">
        <f>$B$1*(1-($B$41*($B$3/$B$2)))*POWER(C42,$A$45)</f>
        <v>34.425000000000004</v>
      </c>
      <c r="D45" s="10">
        <f t="shared" ref="D45:G45" si="14">$B$1*(1-($B$41*($B$3/$B$2)))*POWER(D42,$A$45)</f>
        <v>27.200000000000006</v>
      </c>
      <c r="E45" s="10">
        <f t="shared" si="14"/>
        <v>20.824999999999996</v>
      </c>
      <c r="F45" s="10">
        <f t="shared" si="14"/>
        <v>15.299999999999999</v>
      </c>
      <c r="G45" s="10">
        <f t="shared" si="14"/>
        <v>10.625</v>
      </c>
      <c r="H45" s="10"/>
      <c r="I45" s="11">
        <f>C45*'Hourly demand weights'!$I$27</f>
        <v>27.331363636363633</v>
      </c>
      <c r="J45" s="11">
        <f>D45*'Hourly demand weights'!$I$27</f>
        <v>21.595151515151514</v>
      </c>
      <c r="K45" s="11">
        <f>E45*'Hourly demand weights'!$I$27</f>
        <v>16.533787878787869</v>
      </c>
      <c r="L45" s="11">
        <f>F45*'Hourly demand weights'!$I$27</f>
        <v>12.147272727272723</v>
      </c>
      <c r="M45" s="11">
        <f>G45*'Hourly demand weights'!$I$27</f>
        <v>8.4356060606060588</v>
      </c>
    </row>
    <row r="46" spans="1:13" x14ac:dyDescent="0.35">
      <c r="A46" s="6">
        <v>3</v>
      </c>
      <c r="C46" s="10">
        <f>$B$1*(1-($B$41*($B$3/$B$2)))*POWER(C42,$A$46)</f>
        <v>30.982500000000005</v>
      </c>
      <c r="D46" s="10">
        <f t="shared" ref="D46:G46" si="15">$B$1*(1-($B$41*($B$3/$B$2)))*POWER(D42,$A$46)</f>
        <v>21.760000000000005</v>
      </c>
      <c r="E46" s="10">
        <f t="shared" si="15"/>
        <v>14.577499999999997</v>
      </c>
      <c r="F46" s="10">
        <f t="shared" si="15"/>
        <v>9.18</v>
      </c>
      <c r="G46" s="10">
        <f t="shared" si="15"/>
        <v>5.3125</v>
      </c>
      <c r="H46" s="10"/>
      <c r="I46" s="11">
        <f>C46*'Hourly demand weights'!$I$27</f>
        <v>24.598227272727271</v>
      </c>
      <c r="J46" s="11">
        <f>D46*'Hourly demand weights'!$I$27</f>
        <v>17.276121212121211</v>
      </c>
      <c r="K46" s="11">
        <f>E46*'Hourly demand weights'!$I$27</f>
        <v>11.573651515151509</v>
      </c>
      <c r="L46" s="11">
        <f>F46*'Hourly demand weights'!$I$27</f>
        <v>7.2883636363636342</v>
      </c>
      <c r="M46" s="11">
        <f>G46*'Hourly demand weights'!$I$27</f>
        <v>4.2178030303030294</v>
      </c>
    </row>
    <row r="47" spans="1:13" x14ac:dyDescent="0.35">
      <c r="A47" s="6">
        <v>4</v>
      </c>
      <c r="C47" s="10">
        <f>$B$1*(1-($B$41*($B$3/$B$2)))*POWER(C42,$A$47)</f>
        <v>27.884250000000005</v>
      </c>
      <c r="D47" s="10">
        <f t="shared" ref="D47:G47" si="16">$B$1*(1-($B$41*($B$3/$B$2)))*POWER(D42,$A$47)</f>
        <v>17.408000000000008</v>
      </c>
      <c r="E47" s="10">
        <f t="shared" si="16"/>
        <v>10.204249999999996</v>
      </c>
      <c r="F47" s="10">
        <f t="shared" si="16"/>
        <v>5.508</v>
      </c>
      <c r="G47" s="10">
        <f t="shared" si="16"/>
        <v>2.65625</v>
      </c>
      <c r="H47" s="10"/>
      <c r="I47" s="11">
        <f>C47*'Hourly demand weights'!$I$27</f>
        <v>22.138404545454545</v>
      </c>
      <c r="J47" s="11">
        <f>D47*'Hourly demand weights'!$I$27</f>
        <v>13.820896969696973</v>
      </c>
      <c r="K47" s="11">
        <f>E47*'Hourly demand weights'!$I$27</f>
        <v>8.1015560606060557</v>
      </c>
      <c r="L47" s="11">
        <f>F47*'Hourly demand weights'!$I$27</f>
        <v>4.373018181818181</v>
      </c>
      <c r="M47" s="11">
        <f>G47*'Hourly demand weights'!$I$27</f>
        <v>2.1089015151515147</v>
      </c>
    </row>
    <row r="48" spans="1:13" x14ac:dyDescent="0.35">
      <c r="A48" s="6">
        <v>5</v>
      </c>
      <c r="C48" s="10">
        <f>$B$1*(1-($B$41*($B$3/$B$2)))*POWER(C42,$A$48)</f>
        <v>25.095825000000008</v>
      </c>
      <c r="D48" s="10">
        <f t="shared" ref="D48:G48" si="17">$B$1*(1-($B$41*($B$3/$B$2)))*POWER(D42,$A$48)</f>
        <v>13.926400000000008</v>
      </c>
      <c r="E48" s="10">
        <f t="shared" si="17"/>
        <v>7.1429749999999972</v>
      </c>
      <c r="F48" s="10">
        <f t="shared" si="17"/>
        <v>3.3047999999999997</v>
      </c>
      <c r="G48" s="10">
        <f t="shared" si="17"/>
        <v>1.328125</v>
      </c>
      <c r="H48" s="10"/>
      <c r="I48" s="11">
        <f>C48*'Hourly demand weights'!$I$27</f>
        <v>19.924564090909094</v>
      </c>
      <c r="J48" s="11">
        <f>D48*'Hourly demand weights'!$I$27</f>
        <v>11.056717575757579</v>
      </c>
      <c r="K48" s="11">
        <f>E48*'Hourly demand weights'!$I$27</f>
        <v>5.6710892424242383</v>
      </c>
      <c r="L48" s="11">
        <f>F48*'Hourly demand weights'!$I$27</f>
        <v>2.6238109090909081</v>
      </c>
      <c r="M48" s="11">
        <f>G48*'Hourly demand weights'!$I$27</f>
        <v>1.0544507575757573</v>
      </c>
    </row>
    <row r="49" spans="1:13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5" x14ac:dyDescent="0.35">
      <c r="A51" s="19" t="s">
        <v>56</v>
      </c>
      <c r="B51" s="1">
        <v>0.5</v>
      </c>
      <c r="C51" s="20" t="s">
        <v>11</v>
      </c>
      <c r="D51" s="20"/>
      <c r="E51" s="20"/>
      <c r="F51" s="20"/>
      <c r="G51" s="20"/>
      <c r="H51" s="10"/>
      <c r="I51" s="20" t="s">
        <v>54</v>
      </c>
      <c r="J51" s="20" t="s">
        <v>12</v>
      </c>
      <c r="K51" s="20"/>
      <c r="L51" s="20"/>
      <c r="M51" s="20"/>
    </row>
    <row r="52" spans="1:13" x14ac:dyDescent="0.35">
      <c r="A52" s="3" t="s">
        <v>13</v>
      </c>
      <c r="B52" s="16" t="s">
        <v>52</v>
      </c>
      <c r="C52" s="9">
        <v>0.9</v>
      </c>
      <c r="D52" s="9">
        <v>0.8</v>
      </c>
      <c r="E52" s="9">
        <v>0.7</v>
      </c>
      <c r="F52" s="9">
        <v>0.6</v>
      </c>
      <c r="G52" s="9">
        <v>0.5</v>
      </c>
      <c r="H52" s="10"/>
      <c r="I52" s="9">
        <v>0.9</v>
      </c>
      <c r="J52" s="9">
        <v>0.8</v>
      </c>
      <c r="K52" s="9">
        <v>0.7</v>
      </c>
      <c r="L52" s="9">
        <v>0.6</v>
      </c>
      <c r="M52" s="9">
        <v>0.5</v>
      </c>
    </row>
    <row r="53" spans="1:13" x14ac:dyDescent="0.35">
      <c r="A53" s="6">
        <v>0</v>
      </c>
      <c r="C53" s="15">
        <f>$B$1*(1-($B$51*($B$3/$B$2)))*POWER(C52,$A$53)</f>
        <v>43.75</v>
      </c>
      <c r="D53" s="15">
        <f t="shared" ref="D53:G53" si="18">$B$1*(1-($B$51*($B$3/$B$2)))*POWER(D52,$A$53)</f>
        <v>43.75</v>
      </c>
      <c r="E53" s="15">
        <f t="shared" si="18"/>
        <v>43.75</v>
      </c>
      <c r="F53" s="15">
        <f t="shared" si="18"/>
        <v>43.75</v>
      </c>
      <c r="G53" s="15">
        <f t="shared" si="18"/>
        <v>43.75</v>
      </c>
      <c r="I53" s="15">
        <f>C53*'Hourly demand weights'!$I$27</f>
        <v>34.734848484848477</v>
      </c>
      <c r="J53" s="15">
        <f>D53*'Hourly demand weights'!$I$27</f>
        <v>34.734848484848477</v>
      </c>
      <c r="K53" s="15">
        <f>E53*'Hourly demand weights'!$I$27</f>
        <v>34.734848484848477</v>
      </c>
      <c r="L53" s="15">
        <f>F53*'Hourly demand weights'!$I$27</f>
        <v>34.734848484848477</v>
      </c>
      <c r="M53" s="15">
        <f>G53*'Hourly demand weights'!$I$27</f>
        <v>34.734848484848477</v>
      </c>
    </row>
    <row r="54" spans="1:13" x14ac:dyDescent="0.35">
      <c r="A54" s="6">
        <v>1</v>
      </c>
      <c r="C54" s="15">
        <f>$B$1*(1-($B$51*($B$3/$B$2)))*POWER(C52,$A$54)</f>
        <v>39.375</v>
      </c>
      <c r="D54" s="15">
        <f t="shared" ref="D54:G54" si="19">$B$1*(1-($B$51*($B$3/$B$2)))*POWER(D52,$A$54)</f>
        <v>35</v>
      </c>
      <c r="E54" s="15">
        <f t="shared" si="19"/>
        <v>30.624999999999996</v>
      </c>
      <c r="F54" s="15">
        <f t="shared" si="19"/>
        <v>26.25</v>
      </c>
      <c r="G54" s="15">
        <f t="shared" si="19"/>
        <v>21.875</v>
      </c>
      <c r="H54" s="10"/>
      <c r="I54" s="15">
        <f>C54*'Hourly demand weights'!$I$27</f>
        <v>31.26136363636363</v>
      </c>
      <c r="J54" s="15">
        <f>D54*'Hourly demand weights'!$I$27</f>
        <v>27.787878787878782</v>
      </c>
      <c r="K54" s="15">
        <f>E54*'Hourly demand weights'!$I$27</f>
        <v>24.314393939393931</v>
      </c>
      <c r="L54" s="15">
        <f>F54*'Hourly demand weights'!$I$27</f>
        <v>20.840909090909086</v>
      </c>
      <c r="M54" s="15">
        <f>G54*'Hourly demand weights'!$I$27</f>
        <v>17.367424242424239</v>
      </c>
    </row>
    <row r="55" spans="1:13" x14ac:dyDescent="0.35">
      <c r="A55" s="6">
        <v>2</v>
      </c>
      <c r="C55" s="15">
        <f>$B$1*(1-($B$51*($B$3/$B$2)))*POWER(C52,$A$55)</f>
        <v>35.4375</v>
      </c>
      <c r="D55" s="15">
        <f t="shared" ref="D55:G55" si="20">$B$1*(1-($B$51*($B$3/$B$2)))*POWER(D52,$A$55)</f>
        <v>28.000000000000007</v>
      </c>
      <c r="E55" s="15">
        <f t="shared" si="20"/>
        <v>21.437499999999996</v>
      </c>
      <c r="F55" s="15">
        <f t="shared" si="20"/>
        <v>15.75</v>
      </c>
      <c r="G55" s="15">
        <f t="shared" si="20"/>
        <v>10.9375</v>
      </c>
      <c r="H55" s="10"/>
      <c r="I55" s="15">
        <f>C55*'Hourly demand weights'!$I$27</f>
        <v>28.135227272727263</v>
      </c>
      <c r="J55" s="15">
        <f>D55*'Hourly demand weights'!$I$27</f>
        <v>22.23030303030303</v>
      </c>
      <c r="K55" s="15">
        <f>E55*'Hourly demand weights'!$I$27</f>
        <v>17.02007575757575</v>
      </c>
      <c r="L55" s="15">
        <f>F55*'Hourly demand weights'!$I$27</f>
        <v>12.50454545454545</v>
      </c>
      <c r="M55" s="15">
        <f>G55*'Hourly demand weights'!$I$27</f>
        <v>8.6837121212121193</v>
      </c>
    </row>
    <row r="56" spans="1:13" x14ac:dyDescent="0.35">
      <c r="A56" s="6">
        <v>3</v>
      </c>
      <c r="C56" s="15">
        <f>$B$1*(1-($B$51*($B$3/$B$2)))*POWER(C52,$A$56)</f>
        <v>31.893750000000004</v>
      </c>
      <c r="D56" s="15">
        <f t="shared" ref="D56:G56" si="21">$B$1*(1-($B$51*($B$3/$B$2)))*POWER(D52,$A$56)</f>
        <v>22.400000000000006</v>
      </c>
      <c r="E56" s="15">
        <f t="shared" si="21"/>
        <v>15.006249999999996</v>
      </c>
      <c r="F56" s="15">
        <f t="shared" si="21"/>
        <v>9.4499999999999993</v>
      </c>
      <c r="G56" s="15">
        <f t="shared" si="21"/>
        <v>5.46875</v>
      </c>
      <c r="H56" s="10"/>
      <c r="I56" s="15">
        <f>C56*'Hourly demand weights'!$I$27</f>
        <v>25.321704545454541</v>
      </c>
      <c r="J56" s="15">
        <f>D56*'Hourly demand weights'!$I$27</f>
        <v>17.784242424242425</v>
      </c>
      <c r="K56" s="15">
        <f>E56*'Hourly demand weights'!$I$27</f>
        <v>11.914053030303023</v>
      </c>
      <c r="L56" s="15">
        <f>F56*'Hourly demand weights'!$I$27</f>
        <v>7.5027272727272702</v>
      </c>
      <c r="M56" s="15">
        <f>G56*'Hourly demand weights'!$I$27</f>
        <v>4.3418560606060597</v>
      </c>
    </row>
    <row r="57" spans="1:13" x14ac:dyDescent="0.35">
      <c r="A57" s="6">
        <v>4</v>
      </c>
      <c r="C57" s="15">
        <f>$B$1*(1-($B$51*($B$3/$B$2)))*POWER(C52,$A$57)</f>
        <v>28.704375000000006</v>
      </c>
      <c r="D57" s="15">
        <f t="shared" ref="D57:G57" si="22">$B$1*(1-($B$51*($B$3/$B$2)))*POWER(D52,$A$57)</f>
        <v>17.920000000000009</v>
      </c>
      <c r="E57" s="15">
        <f t="shared" si="22"/>
        <v>10.504374999999996</v>
      </c>
      <c r="F57" s="15">
        <f t="shared" si="22"/>
        <v>5.67</v>
      </c>
      <c r="G57" s="15">
        <f t="shared" si="22"/>
        <v>2.734375</v>
      </c>
      <c r="H57" s="10"/>
      <c r="I57" s="15">
        <f>C57*'Hourly demand weights'!$I$27</f>
        <v>22.78953409090909</v>
      </c>
      <c r="J57" s="15">
        <f>D57*'Hourly demand weights'!$I$27</f>
        <v>14.227393939393943</v>
      </c>
      <c r="K57" s="15">
        <f>E57*'Hourly demand weights'!$I$27</f>
        <v>8.3398371212121152</v>
      </c>
      <c r="L57" s="15">
        <f>F57*'Hourly demand weights'!$I$27</f>
        <v>4.5016363636363623</v>
      </c>
      <c r="M57" s="15">
        <f>G57*'Hourly demand weights'!$I$27</f>
        <v>2.1709280303030298</v>
      </c>
    </row>
    <row r="58" spans="1:13" x14ac:dyDescent="0.35">
      <c r="A58" s="6">
        <v>5</v>
      </c>
      <c r="C58" s="15">
        <f>$B$1*(1-($B$51*($B$3/$B$2)))*POWER(C52,$A$58)</f>
        <v>25.833937500000008</v>
      </c>
      <c r="D58" s="15">
        <f t="shared" ref="D58:G58" si="23">$B$1*(1-($B$51*($B$3/$B$2)))*POWER(D52,$A$58)</f>
        <v>14.336000000000009</v>
      </c>
      <c r="E58" s="15">
        <f t="shared" si="23"/>
        <v>7.3530624999999974</v>
      </c>
      <c r="F58" s="15">
        <f t="shared" si="23"/>
        <v>3.4019999999999997</v>
      </c>
      <c r="G58" s="15">
        <f t="shared" si="23"/>
        <v>1.3671875</v>
      </c>
      <c r="H58" s="10"/>
      <c r="I58" s="15">
        <f>C58*'Hourly demand weights'!$I$27</f>
        <v>20.510580681818183</v>
      </c>
      <c r="J58" s="15">
        <f>D58*'Hourly demand weights'!$I$27</f>
        <v>11.381915151515155</v>
      </c>
      <c r="K58" s="15">
        <f>E58*'Hourly demand weights'!$I$27</f>
        <v>5.837885984848481</v>
      </c>
      <c r="L58" s="15">
        <f>F58*'Hourly demand weights'!$I$27</f>
        <v>2.700981818181817</v>
      </c>
      <c r="M58" s="15">
        <f>G58*'Hourly demand weights'!$I$27</f>
        <v>1.0854640151515149</v>
      </c>
    </row>
    <row r="59" spans="1:13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5" x14ac:dyDescent="0.35">
      <c r="A61" s="19" t="s">
        <v>56</v>
      </c>
      <c r="B61" s="1">
        <v>0.4</v>
      </c>
      <c r="C61" s="20" t="s">
        <v>11</v>
      </c>
      <c r="D61" s="20"/>
      <c r="E61" s="20"/>
      <c r="F61" s="20"/>
      <c r="G61" s="20"/>
      <c r="H61" s="10"/>
      <c r="I61" s="20" t="s">
        <v>54</v>
      </c>
      <c r="J61" s="20" t="s">
        <v>12</v>
      </c>
      <c r="K61" s="20"/>
      <c r="L61" s="20"/>
      <c r="M61" s="20"/>
    </row>
    <row r="62" spans="1:13" x14ac:dyDescent="0.35">
      <c r="A62" s="3" t="s">
        <v>13</v>
      </c>
      <c r="B62" s="16" t="s">
        <v>52</v>
      </c>
      <c r="C62" s="9">
        <v>0.9</v>
      </c>
      <c r="D62" s="9">
        <v>0.8</v>
      </c>
      <c r="E62" s="9">
        <v>0.7</v>
      </c>
      <c r="F62" s="9">
        <v>0.6</v>
      </c>
      <c r="G62" s="9">
        <v>0.5</v>
      </c>
      <c r="H62" s="10"/>
      <c r="I62" s="9">
        <v>0.9</v>
      </c>
      <c r="J62" s="9">
        <v>0.8</v>
      </c>
      <c r="K62" s="9">
        <v>0.7</v>
      </c>
      <c r="L62" s="9">
        <v>0.6</v>
      </c>
      <c r="M62" s="9">
        <v>0.5</v>
      </c>
    </row>
    <row r="63" spans="1:13" x14ac:dyDescent="0.35">
      <c r="A63" s="6">
        <v>0</v>
      </c>
      <c r="C63" s="11">
        <f>$B$1*(1-($B$61*($B$3/$B$2)))*POWER(C62,$A$63)</f>
        <v>45</v>
      </c>
      <c r="D63" s="11">
        <f t="shared" ref="D63:G63" si="24">$B$1*(1-($B$61*($B$3/$B$2)))*POWER(D62,$A$63)</f>
        <v>45</v>
      </c>
      <c r="E63" s="11">
        <f t="shared" si="24"/>
        <v>45</v>
      </c>
      <c r="F63" s="11">
        <f t="shared" si="24"/>
        <v>45</v>
      </c>
      <c r="G63" s="11">
        <f t="shared" si="24"/>
        <v>45</v>
      </c>
      <c r="H63" s="10"/>
      <c r="I63" s="11">
        <f>C63*'Hourly demand weights'!$I$27</f>
        <v>35.72727272727272</v>
      </c>
      <c r="J63" s="11">
        <f>D63*'Hourly demand weights'!$I$27</f>
        <v>35.72727272727272</v>
      </c>
      <c r="K63" s="11">
        <f>E63*'Hourly demand weights'!$I$27</f>
        <v>35.72727272727272</v>
      </c>
      <c r="L63" s="11">
        <f>F63*'Hourly demand weights'!$I$27</f>
        <v>35.72727272727272</v>
      </c>
      <c r="M63" s="11">
        <f>G63*'Hourly demand weights'!$I$27</f>
        <v>35.72727272727272</v>
      </c>
    </row>
    <row r="64" spans="1:13" x14ac:dyDescent="0.35">
      <c r="A64" s="6">
        <v>1</v>
      </c>
      <c r="C64" s="11">
        <f>$B$1*(1-($B$61*($B$3/$B$2)))*POWER(C62,$A$64)</f>
        <v>40.5</v>
      </c>
      <c r="D64" s="11">
        <f t="shared" ref="D64:G64" si="25">$B$1*(1-($B$61*($B$3/$B$2)))*POWER(D62,$A$64)</f>
        <v>36</v>
      </c>
      <c r="E64" s="11">
        <f t="shared" si="25"/>
        <v>31.499999999999996</v>
      </c>
      <c r="F64" s="11">
        <f t="shared" si="25"/>
        <v>27</v>
      </c>
      <c r="G64" s="11">
        <f t="shared" si="25"/>
        <v>22.5</v>
      </c>
      <c r="H64" s="10"/>
      <c r="I64" s="11">
        <f>C64*'Hourly demand weights'!$I$27</f>
        <v>32.154545454545449</v>
      </c>
      <c r="J64" s="11">
        <f>D64*'Hourly demand weights'!$I$27</f>
        <v>28.581818181818175</v>
      </c>
      <c r="K64" s="11">
        <f>E64*'Hourly demand weights'!$I$27</f>
        <v>25.009090909090901</v>
      </c>
      <c r="L64" s="11">
        <f>F64*'Hourly demand weights'!$I$27</f>
        <v>21.43636363636363</v>
      </c>
      <c r="M64" s="11">
        <f>G64*'Hourly demand weights'!$I$27</f>
        <v>17.86363636363636</v>
      </c>
    </row>
    <row r="65" spans="1:13" x14ac:dyDescent="0.35">
      <c r="A65" s="6">
        <v>2</v>
      </c>
      <c r="C65" s="11">
        <f>$B$1*(1-($B$61*($B$3/$B$2)))*POWER(C62,$A$65)</f>
        <v>36.450000000000003</v>
      </c>
      <c r="D65" s="11">
        <f t="shared" ref="D65:G65" si="26">$B$1*(1-($B$61*($B$3/$B$2)))*POWER(D62,$A$65)</f>
        <v>28.800000000000004</v>
      </c>
      <c r="E65" s="11">
        <f t="shared" si="26"/>
        <v>22.049999999999997</v>
      </c>
      <c r="F65" s="11">
        <f t="shared" si="26"/>
        <v>16.2</v>
      </c>
      <c r="G65" s="11">
        <f t="shared" si="26"/>
        <v>11.25</v>
      </c>
      <c r="H65" s="10"/>
      <c r="I65" s="11">
        <f>C65*'Hourly demand weights'!$I$27</f>
        <v>28.939090909090904</v>
      </c>
      <c r="J65" s="11">
        <f>D65*'Hourly demand weights'!$I$27</f>
        <v>22.865454545454543</v>
      </c>
      <c r="K65" s="11">
        <f>E65*'Hourly demand weights'!$I$27</f>
        <v>17.506363636363631</v>
      </c>
      <c r="L65" s="11">
        <f>F65*'Hourly demand weights'!$I$27</f>
        <v>12.861818181818178</v>
      </c>
      <c r="M65" s="11">
        <f>G65*'Hourly demand weights'!$I$27</f>
        <v>8.9318181818181799</v>
      </c>
    </row>
    <row r="66" spans="1:13" x14ac:dyDescent="0.35">
      <c r="A66" s="6">
        <v>3</v>
      </c>
      <c r="C66" s="11">
        <f>$B$1*(1-($B$61*($B$3/$B$2)))*POWER(C62,$A$66)</f>
        <v>32.805000000000007</v>
      </c>
      <c r="D66" s="11">
        <f t="shared" ref="D66:G66" si="27">$B$1*(1-($B$61*($B$3/$B$2)))*POWER(D62,$A$66)</f>
        <v>23.040000000000006</v>
      </c>
      <c r="E66" s="11">
        <f t="shared" si="27"/>
        <v>15.434999999999997</v>
      </c>
      <c r="F66" s="11">
        <f t="shared" si="27"/>
        <v>9.7200000000000006</v>
      </c>
      <c r="G66" s="11">
        <f t="shared" si="27"/>
        <v>5.625</v>
      </c>
      <c r="H66" s="10"/>
      <c r="I66" s="11">
        <f>C66*'Hourly demand weights'!$I$27</f>
        <v>26.045181818181817</v>
      </c>
      <c r="J66" s="11">
        <f>D66*'Hourly demand weights'!$I$27</f>
        <v>18.292363636363635</v>
      </c>
      <c r="K66" s="11">
        <f>E66*'Hourly demand weights'!$I$27</f>
        <v>12.254454545454539</v>
      </c>
      <c r="L66" s="11">
        <f>F66*'Hourly demand weights'!$I$27</f>
        <v>7.7170909090909072</v>
      </c>
      <c r="M66" s="11">
        <f>G66*'Hourly demand weights'!$I$27</f>
        <v>4.4659090909090899</v>
      </c>
    </row>
    <row r="67" spans="1:13" x14ac:dyDescent="0.35">
      <c r="A67" s="6">
        <v>4</v>
      </c>
      <c r="C67" s="11">
        <f>$B$1*(1-($B$61*($B$3/$B$2)))*POWER(C62,$A$67)</f>
        <v>29.524500000000007</v>
      </c>
      <c r="D67" s="11">
        <f t="shared" ref="D67:G67" si="28">$B$1*(1-($B$61*($B$3/$B$2)))*POWER(D62,$A$67)</f>
        <v>18.432000000000009</v>
      </c>
      <c r="E67" s="11">
        <f t="shared" si="28"/>
        <v>10.804499999999997</v>
      </c>
      <c r="F67" s="11">
        <f t="shared" si="28"/>
        <v>5.8319999999999999</v>
      </c>
      <c r="G67" s="11">
        <f t="shared" si="28"/>
        <v>2.8125</v>
      </c>
      <c r="H67" s="10"/>
      <c r="I67" s="11">
        <f>C67*'Hourly demand weights'!$I$27</f>
        <v>23.440663636363634</v>
      </c>
      <c r="J67" s="11">
        <f>D67*'Hourly demand weights'!$I$27</f>
        <v>14.633890909090912</v>
      </c>
      <c r="K67" s="11">
        <f>E67*'Hourly demand weights'!$I$27</f>
        <v>8.5781181818181782</v>
      </c>
      <c r="L67" s="11">
        <f>F67*'Hourly demand weights'!$I$27</f>
        <v>4.6302545454545445</v>
      </c>
      <c r="M67" s="11">
        <f>G67*'Hourly demand weights'!$I$27</f>
        <v>2.232954545454545</v>
      </c>
    </row>
    <row r="68" spans="1:13" x14ac:dyDescent="0.35">
      <c r="A68" s="6">
        <v>5</v>
      </c>
      <c r="C68" s="11">
        <f>$B$1*(1-($B$61*($B$3/$B$2)))*POWER(C62,$A$68)</f>
        <v>26.572050000000008</v>
      </c>
      <c r="D68" s="11">
        <f t="shared" ref="D68:G68" si="29">$B$1*(1-($B$61*($B$3/$B$2)))*POWER(D62,$A$68)</f>
        <v>14.745600000000008</v>
      </c>
      <c r="E68" s="11">
        <f t="shared" si="29"/>
        <v>7.5631499999999976</v>
      </c>
      <c r="F68" s="11">
        <f t="shared" si="29"/>
        <v>3.4991999999999996</v>
      </c>
      <c r="G68" s="11">
        <f t="shared" si="29"/>
        <v>1.40625</v>
      </c>
      <c r="H68" s="10"/>
      <c r="I68" s="11">
        <f>C68*'Hourly demand weights'!$I$27</f>
        <v>21.096597272727273</v>
      </c>
      <c r="J68" s="11">
        <f>D68*'Hourly demand weights'!$I$27</f>
        <v>11.707112727272731</v>
      </c>
      <c r="K68" s="11">
        <f>E68*'Hourly demand weights'!$I$27</f>
        <v>6.0046827272727237</v>
      </c>
      <c r="L68" s="11">
        <f>F68*'Hourly demand weights'!$I$27</f>
        <v>2.7781527272727264</v>
      </c>
      <c r="M68" s="11">
        <f>G68*'Hourly demand weights'!$I$27</f>
        <v>1.1164772727272725</v>
      </c>
    </row>
    <row r="69" spans="1:13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5" x14ac:dyDescent="0.35">
      <c r="A71" s="19" t="s">
        <v>56</v>
      </c>
      <c r="B71" s="1">
        <v>0.3</v>
      </c>
      <c r="C71" s="20" t="s">
        <v>11</v>
      </c>
      <c r="D71" s="20"/>
      <c r="E71" s="20"/>
      <c r="F71" s="20"/>
      <c r="G71" s="20"/>
      <c r="H71" s="10"/>
      <c r="I71" s="20" t="s">
        <v>54</v>
      </c>
      <c r="J71" s="20" t="s">
        <v>12</v>
      </c>
      <c r="K71" s="20"/>
      <c r="L71" s="20"/>
      <c r="M71" s="20"/>
    </row>
    <row r="72" spans="1:13" x14ac:dyDescent="0.35">
      <c r="A72" s="3" t="s">
        <v>13</v>
      </c>
      <c r="B72" s="16" t="s">
        <v>52</v>
      </c>
      <c r="C72" s="9">
        <v>0.9</v>
      </c>
      <c r="D72" s="9">
        <v>0.8</v>
      </c>
      <c r="E72" s="9">
        <v>0.7</v>
      </c>
      <c r="F72" s="9">
        <v>0.6</v>
      </c>
      <c r="G72" s="9">
        <v>0.5</v>
      </c>
      <c r="H72" s="10"/>
      <c r="I72" s="9">
        <v>0.9</v>
      </c>
      <c r="J72" s="9">
        <v>0.8</v>
      </c>
      <c r="K72" s="9">
        <v>0.7</v>
      </c>
      <c r="L72" s="9">
        <v>0.6</v>
      </c>
      <c r="M72" s="9">
        <v>0.5</v>
      </c>
    </row>
    <row r="73" spans="1:13" x14ac:dyDescent="0.35">
      <c r="A73" s="6">
        <v>0</v>
      </c>
      <c r="C73" s="11">
        <f>$B$1*(1-($B$71*($B$3/$B$2)))*POWER(C72,$A$73)</f>
        <v>46.25</v>
      </c>
      <c r="D73" s="11">
        <f t="shared" ref="D73:G73" si="30">$B$1*(1-($B$71*($B$3/$B$2)))*POWER(D72,$A$73)</f>
        <v>46.25</v>
      </c>
      <c r="E73" s="11">
        <f t="shared" si="30"/>
        <v>46.25</v>
      </c>
      <c r="F73" s="11">
        <f t="shared" si="30"/>
        <v>46.25</v>
      </c>
      <c r="G73" s="11">
        <f t="shared" si="30"/>
        <v>46.25</v>
      </c>
      <c r="H73" s="10"/>
      <c r="I73" s="11">
        <f>C73*'Hourly demand weights'!$I$27</f>
        <v>36.719696969696962</v>
      </c>
      <c r="J73" s="11">
        <f>D73*'Hourly demand weights'!$I$27</f>
        <v>36.719696969696962</v>
      </c>
      <c r="K73" s="11">
        <f>E73*'Hourly demand weights'!$I$27</f>
        <v>36.719696969696962</v>
      </c>
      <c r="L73" s="11">
        <f>F73*'Hourly demand weights'!$I$27</f>
        <v>36.719696969696962</v>
      </c>
      <c r="M73" s="11">
        <f>G73*'Hourly demand weights'!$I$27</f>
        <v>36.719696969696962</v>
      </c>
    </row>
    <row r="74" spans="1:13" x14ac:dyDescent="0.35">
      <c r="A74" s="6">
        <v>1</v>
      </c>
      <c r="C74" s="11">
        <f>$B$1*(1-($B$71*($B$3/$B$2)))*POWER(C72,$A$74)</f>
        <v>41.625</v>
      </c>
      <c r="D74" s="11">
        <f t="shared" ref="D74:G74" si="31">$B$1*(1-($B$71*($B$3/$B$2)))*POWER(D72,$A$74)</f>
        <v>37</v>
      </c>
      <c r="E74" s="11">
        <f t="shared" si="31"/>
        <v>32.375</v>
      </c>
      <c r="F74" s="11">
        <f t="shared" si="31"/>
        <v>27.75</v>
      </c>
      <c r="G74" s="11">
        <f t="shared" si="31"/>
        <v>23.125</v>
      </c>
      <c r="H74" s="10"/>
      <c r="I74" s="11">
        <f>C74*'Hourly demand weights'!$I$27</f>
        <v>33.047727272727265</v>
      </c>
      <c r="J74" s="11">
        <f>D74*'Hourly demand weights'!$I$27</f>
        <v>29.375757575757568</v>
      </c>
      <c r="K74" s="11">
        <f>E74*'Hourly demand weights'!$I$27</f>
        <v>25.703787878787871</v>
      </c>
      <c r="L74" s="11">
        <f>F74*'Hourly demand weights'!$I$27</f>
        <v>22.031818181818174</v>
      </c>
      <c r="M74" s="11">
        <f>G74*'Hourly demand weights'!$I$27</f>
        <v>18.359848484848481</v>
      </c>
    </row>
    <row r="75" spans="1:13" x14ac:dyDescent="0.35">
      <c r="A75" s="6">
        <v>2</v>
      </c>
      <c r="C75" s="11">
        <f>$B$1*(1-($B$71*($B$3/$B$2)))*POWER(C72,$A$75)</f>
        <v>37.462500000000006</v>
      </c>
      <c r="D75" s="11">
        <f t="shared" ref="D75:G75" si="32">$B$1*(1-($B$71*($B$3/$B$2)))*POWER(D72,$A$75)</f>
        <v>29.600000000000005</v>
      </c>
      <c r="E75" s="11">
        <f t="shared" si="32"/>
        <v>22.662499999999998</v>
      </c>
      <c r="F75" s="11">
        <f t="shared" si="32"/>
        <v>16.649999999999999</v>
      </c>
      <c r="G75" s="11">
        <f t="shared" si="32"/>
        <v>11.5625</v>
      </c>
      <c r="H75" s="10"/>
      <c r="I75" s="11">
        <f>C75*'Hourly demand weights'!$I$27</f>
        <v>29.742954545454541</v>
      </c>
      <c r="J75" s="11">
        <f>D75*'Hourly demand weights'!$I$27</f>
        <v>23.500606060606057</v>
      </c>
      <c r="K75" s="11">
        <f>E75*'Hourly demand weights'!$I$27</f>
        <v>17.992651515151508</v>
      </c>
      <c r="L75" s="11">
        <f>F75*'Hourly demand weights'!$I$27</f>
        <v>13.219090909090905</v>
      </c>
      <c r="M75" s="11">
        <f>G75*'Hourly demand weights'!$I$27</f>
        <v>9.1799242424242404</v>
      </c>
    </row>
    <row r="76" spans="1:13" x14ac:dyDescent="0.35">
      <c r="A76" s="6">
        <v>3</v>
      </c>
      <c r="C76" s="11">
        <f>$B$1*(1-($B$71*($B$3/$B$2)))*POWER(C72,$A$76)</f>
        <v>33.716250000000002</v>
      </c>
      <c r="D76" s="11">
        <f t="shared" ref="D76:G76" si="33">$B$1*(1-($B$71*($B$3/$B$2)))*POWER(D72,$A$76)</f>
        <v>23.680000000000007</v>
      </c>
      <c r="E76" s="11">
        <f t="shared" si="33"/>
        <v>15.863749999999996</v>
      </c>
      <c r="F76" s="11">
        <f t="shared" si="33"/>
        <v>9.99</v>
      </c>
      <c r="G76" s="11">
        <f t="shared" si="33"/>
        <v>5.78125</v>
      </c>
      <c r="H76" s="10"/>
      <c r="I76" s="11">
        <f>C76*'Hourly demand weights'!$I$27</f>
        <v>26.768659090909086</v>
      </c>
      <c r="J76" s="11">
        <f>D76*'Hourly demand weights'!$I$27</f>
        <v>18.800484848484849</v>
      </c>
      <c r="K76" s="11">
        <f>E76*'Hourly demand weights'!$I$27</f>
        <v>12.594856060606054</v>
      </c>
      <c r="L76" s="11">
        <f>F76*'Hourly demand weights'!$I$27</f>
        <v>7.9314545454545433</v>
      </c>
      <c r="M76" s="11">
        <f>G76*'Hourly demand weights'!$I$27</f>
        <v>4.5899621212121202</v>
      </c>
    </row>
    <row r="77" spans="1:13" x14ac:dyDescent="0.35">
      <c r="A77" s="6">
        <v>4</v>
      </c>
      <c r="C77" s="11">
        <f>$B$1*(1-($B$71*($B$3/$B$2)))*POWER(C72,$A$77)</f>
        <v>30.344625000000004</v>
      </c>
      <c r="D77" s="11">
        <f t="shared" ref="D77:G77" si="34">$B$1*(1-($B$71*($B$3/$B$2)))*POWER(D72,$A$77)</f>
        <v>18.94400000000001</v>
      </c>
      <c r="E77" s="11">
        <f t="shared" si="34"/>
        <v>11.104624999999997</v>
      </c>
      <c r="F77" s="11">
        <f t="shared" si="34"/>
        <v>5.9939999999999998</v>
      </c>
      <c r="G77" s="11">
        <f t="shared" si="34"/>
        <v>2.890625</v>
      </c>
      <c r="H77" s="10"/>
      <c r="I77" s="11">
        <f>C77*'Hourly demand weights'!$I$27</f>
        <v>24.091793181818179</v>
      </c>
      <c r="J77" s="11">
        <f>D77*'Hourly demand weights'!$I$27</f>
        <v>15.040387878787882</v>
      </c>
      <c r="K77" s="11">
        <f>E77*'Hourly demand weights'!$I$27</f>
        <v>8.8163992424242377</v>
      </c>
      <c r="L77" s="11">
        <f>F77*'Hourly demand weights'!$I$27</f>
        <v>4.7588727272727258</v>
      </c>
      <c r="M77" s="11">
        <f>G77*'Hourly demand weights'!$I$27</f>
        <v>2.2949810606060601</v>
      </c>
    </row>
    <row r="78" spans="1:13" x14ac:dyDescent="0.35">
      <c r="A78" s="6">
        <v>5</v>
      </c>
      <c r="C78" s="11">
        <f>$B$1*(1-($B$71*($B$3/$B$2)))*POWER(C72,$A$78)</f>
        <v>27.310162500000008</v>
      </c>
      <c r="D78" s="11">
        <f t="shared" ref="D78:G78" si="35">$B$1*(1-($B$71*($B$3/$B$2)))*POWER(D72,$A$78)</f>
        <v>15.15520000000001</v>
      </c>
      <c r="E78" s="11">
        <f t="shared" si="35"/>
        <v>7.7732374999999969</v>
      </c>
      <c r="F78" s="11">
        <f t="shared" si="35"/>
        <v>3.5963999999999996</v>
      </c>
      <c r="G78" s="11">
        <f t="shared" si="35"/>
        <v>1.4453125</v>
      </c>
      <c r="H78" s="10"/>
      <c r="I78" s="11">
        <f>C78*'Hourly demand weights'!$I$27</f>
        <v>21.682613863636362</v>
      </c>
      <c r="J78" s="11">
        <f>D78*'Hourly demand weights'!$I$27</f>
        <v>12.032310303030307</v>
      </c>
      <c r="K78" s="11">
        <f>E78*'Hourly demand weights'!$I$27</f>
        <v>6.1714794696969655</v>
      </c>
      <c r="L78" s="11">
        <f>F78*'Hourly demand weights'!$I$27</f>
        <v>2.8553236363636354</v>
      </c>
      <c r="M78" s="11">
        <f>G78*'Hourly demand weights'!$I$27</f>
        <v>1.1474905303030301</v>
      </c>
    </row>
    <row r="79" spans="1:13" x14ac:dyDescent="0.3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5" x14ac:dyDescent="0.35">
      <c r="A81" s="19" t="s">
        <v>56</v>
      </c>
      <c r="B81" s="1">
        <v>0.2</v>
      </c>
      <c r="C81" s="20" t="s">
        <v>11</v>
      </c>
      <c r="D81" s="20"/>
      <c r="E81" s="20"/>
      <c r="F81" s="20"/>
      <c r="G81" s="20"/>
      <c r="H81" s="10"/>
      <c r="I81" s="20" t="s">
        <v>54</v>
      </c>
      <c r="J81" s="20" t="s">
        <v>12</v>
      </c>
      <c r="K81" s="20"/>
      <c r="L81" s="20"/>
      <c r="M81" s="20"/>
    </row>
    <row r="82" spans="1:13" x14ac:dyDescent="0.35">
      <c r="A82" s="3" t="s">
        <v>13</v>
      </c>
      <c r="B82" s="16" t="s">
        <v>52</v>
      </c>
      <c r="C82" s="9">
        <v>0.9</v>
      </c>
      <c r="D82" s="9">
        <v>0.8</v>
      </c>
      <c r="E82" s="9">
        <v>0.7</v>
      </c>
      <c r="F82" s="9">
        <v>0.6</v>
      </c>
      <c r="G82" s="9">
        <v>0.5</v>
      </c>
      <c r="H82" s="10"/>
      <c r="I82" s="9">
        <v>0.9</v>
      </c>
      <c r="J82" s="9">
        <v>0.8</v>
      </c>
      <c r="K82" s="9">
        <v>0.7</v>
      </c>
      <c r="L82" s="9">
        <v>0.6</v>
      </c>
      <c r="M82" s="9">
        <v>0.5</v>
      </c>
    </row>
    <row r="83" spans="1:13" x14ac:dyDescent="0.35">
      <c r="A83" s="6">
        <v>0</v>
      </c>
      <c r="C83" s="11">
        <f t="shared" ref="C83:G83" si="36">$B$1*(1-($B$81*($B$3/$B$2)))*POWER(C82,$A$83)</f>
        <v>47.5</v>
      </c>
      <c r="D83" s="11">
        <f t="shared" si="36"/>
        <v>47.5</v>
      </c>
      <c r="E83" s="11">
        <f t="shared" si="36"/>
        <v>47.5</v>
      </c>
      <c r="F83" s="11">
        <f t="shared" si="36"/>
        <v>47.5</v>
      </c>
      <c r="G83" s="11">
        <f t="shared" si="36"/>
        <v>47.5</v>
      </c>
      <c r="I83" s="11">
        <f>C83*'Hourly demand weights'!$I$27</f>
        <v>37.712121212121204</v>
      </c>
      <c r="J83" s="11">
        <f>D83*'Hourly demand weights'!$I$27</f>
        <v>37.712121212121204</v>
      </c>
      <c r="K83" s="11">
        <f>E83*'Hourly demand weights'!$I$27</f>
        <v>37.712121212121204</v>
      </c>
      <c r="L83" s="11">
        <f>F83*'Hourly demand weights'!$I$27</f>
        <v>37.712121212121204</v>
      </c>
      <c r="M83" s="11">
        <f>G83*'Hourly demand weights'!$I$27</f>
        <v>37.712121212121204</v>
      </c>
    </row>
    <row r="84" spans="1:13" x14ac:dyDescent="0.35">
      <c r="A84" s="6">
        <v>1</v>
      </c>
      <c r="C84" s="11">
        <f>$B$1*(1-($B$81*($B$3/$B$2)))*POWER(C82,$A$84)</f>
        <v>42.75</v>
      </c>
      <c r="D84" s="11">
        <f>$B$1*(1-($B$81*($B$3/$B$2)))*POWER(D82,$A$84)</f>
        <v>38</v>
      </c>
      <c r="E84" s="11">
        <f>$B$1*(1-($B$81*($B$3/$B$2)))*POWER(E82,$A$84)</f>
        <v>33.25</v>
      </c>
      <c r="F84" s="11">
        <f>$B$1*(1-($B$81*($B$3/$B$2)))*POWER(F82,$A$84)</f>
        <v>28.5</v>
      </c>
      <c r="G84" s="11">
        <f>$B$1*(1-($B$81*($B$3/$B$2)))*POWER(G82,$A$84)</f>
        <v>23.75</v>
      </c>
      <c r="H84" s="10"/>
      <c r="I84" s="11">
        <f>C84*'Hourly demand weights'!$I$27</f>
        <v>33.940909090909081</v>
      </c>
      <c r="J84" s="11">
        <f>D84*'Hourly demand weights'!$I$27</f>
        <v>30.169696969696961</v>
      </c>
      <c r="K84" s="11">
        <f>E84*'Hourly demand weights'!$I$27</f>
        <v>26.398484848484841</v>
      </c>
      <c r="L84" s="11">
        <f>F84*'Hourly demand weights'!$I$27</f>
        <v>22.627272727272722</v>
      </c>
      <c r="M84" s="11">
        <f>G84*'Hourly demand weights'!$I$27</f>
        <v>18.856060606060602</v>
      </c>
    </row>
    <row r="85" spans="1:13" x14ac:dyDescent="0.35">
      <c r="A85" s="6">
        <v>2</v>
      </c>
      <c r="C85" s="11">
        <f>$B$1*(1-($B$81*($B$3/$B$2)))*POWER(C82,$A$85)</f>
        <v>38.475000000000001</v>
      </c>
      <c r="D85" s="11">
        <f t="shared" ref="D85:F85" si="37">$B$1*(1-($B$81*($B$3/$B$2)))*POWER(D82,$A$85)</f>
        <v>30.400000000000006</v>
      </c>
      <c r="E85" s="11">
        <f t="shared" si="37"/>
        <v>23.274999999999999</v>
      </c>
      <c r="F85" s="11">
        <f t="shared" si="37"/>
        <v>17.099999999999998</v>
      </c>
      <c r="G85" s="11">
        <f t="shared" ref="G85" si="38">$B$1*(1-($B$81*($B$3/$B$2)))*POWER(G82,$A$85)</f>
        <v>11.875</v>
      </c>
      <c r="H85" s="10"/>
      <c r="I85" s="11">
        <f>C85*'Hourly demand weights'!$I$27</f>
        <v>30.546818181818175</v>
      </c>
      <c r="J85" s="11">
        <f>D85*'Hourly demand weights'!$I$27</f>
        <v>24.135757575757573</v>
      </c>
      <c r="K85" s="11">
        <f>E85*'Hourly demand weights'!$I$27</f>
        <v>18.478939393939388</v>
      </c>
      <c r="L85" s="11">
        <f>F85*'Hourly demand weights'!$I$27</f>
        <v>13.576363636363631</v>
      </c>
      <c r="M85" s="11">
        <f>G85*'Hourly demand weights'!$I$27</f>
        <v>9.428030303030301</v>
      </c>
    </row>
    <row r="86" spans="1:13" x14ac:dyDescent="0.35">
      <c r="A86" s="6">
        <v>3</v>
      </c>
      <c r="C86" s="11">
        <f>$B$1*(1-($B$81*($B$3/$B$2)))*POWER(C82,$A$86)</f>
        <v>34.627500000000005</v>
      </c>
      <c r="D86" s="11">
        <f t="shared" ref="D86:F86" si="39">$B$1*(1-($B$81*($B$3/$B$2)))*POWER(D82,$A$86)</f>
        <v>24.320000000000007</v>
      </c>
      <c r="E86" s="11">
        <f t="shared" si="39"/>
        <v>16.292499999999997</v>
      </c>
      <c r="F86" s="11">
        <f t="shared" si="39"/>
        <v>10.26</v>
      </c>
      <c r="G86" s="11">
        <f t="shared" ref="G86" si="40">$B$1*(1-($B$81*($B$3/$B$2)))*POWER(G82,$A$86)</f>
        <v>5.9375</v>
      </c>
      <c r="H86" s="10"/>
      <c r="I86" s="11">
        <f>C86*'Hourly demand weights'!$I$27</f>
        <v>27.492136363636359</v>
      </c>
      <c r="J86" s="11">
        <f>D86*'Hourly demand weights'!$I$27</f>
        <v>19.30860606060606</v>
      </c>
      <c r="K86" s="11">
        <f>E86*'Hourly demand weights'!$I$27</f>
        <v>12.93525757575757</v>
      </c>
      <c r="L86" s="11">
        <f>F86*'Hourly demand weights'!$I$27</f>
        <v>8.1458181818181803</v>
      </c>
      <c r="M86" s="11">
        <f>G86*'Hourly demand weights'!$I$27</f>
        <v>4.7140151515151505</v>
      </c>
    </row>
    <row r="87" spans="1:13" x14ac:dyDescent="0.35">
      <c r="A87" s="6">
        <v>4</v>
      </c>
      <c r="C87" s="11">
        <f>$B$1*(1-($B$81*($B$3/$B$2)))*POWER(C82,$A$87)</f>
        <v>31.164750000000005</v>
      </c>
      <c r="D87" s="11">
        <f t="shared" ref="D87:F87" si="41">$B$1*(1-($B$81*($B$3/$B$2)))*POWER(D82,$A$87)</f>
        <v>19.45600000000001</v>
      </c>
      <c r="E87" s="11">
        <f t="shared" si="41"/>
        <v>11.404749999999996</v>
      </c>
      <c r="F87" s="11">
        <f t="shared" si="41"/>
        <v>6.1559999999999997</v>
      </c>
      <c r="G87" s="11">
        <f t="shared" ref="G87" si="42">$B$1*(1-($B$81*($B$3/$B$2)))*POWER(G82,$A$87)</f>
        <v>2.96875</v>
      </c>
      <c r="H87" s="10"/>
      <c r="I87" s="11">
        <f>C87*'Hourly demand weights'!$I$27</f>
        <v>24.742922727272724</v>
      </c>
      <c r="J87" s="11">
        <f>D87*'Hourly demand weights'!$I$27</f>
        <v>15.446884848484853</v>
      </c>
      <c r="K87" s="11">
        <f>E87*'Hourly demand weights'!$I$27</f>
        <v>9.0546803030302971</v>
      </c>
      <c r="L87" s="11">
        <f>F87*'Hourly demand weights'!$I$27</f>
        <v>4.8874909090909071</v>
      </c>
      <c r="M87" s="11">
        <f>G87*'Hourly demand weights'!$I$27</f>
        <v>2.3570075757575752</v>
      </c>
    </row>
    <row r="88" spans="1:13" x14ac:dyDescent="0.35">
      <c r="A88" s="6">
        <v>5</v>
      </c>
      <c r="C88" s="11">
        <f>$B$1*(1-($B$81*($B$3/$B$2)))*POWER(C82,$A$88)</f>
        <v>28.048275000000007</v>
      </c>
      <c r="D88" s="11">
        <f t="shared" ref="D88:F88" si="43">$B$1*(1-($B$81*($B$3/$B$2)))*POWER(D82,$A$88)</f>
        <v>15.564800000000009</v>
      </c>
      <c r="E88" s="11">
        <f t="shared" si="43"/>
        <v>7.9833249999999971</v>
      </c>
      <c r="F88" s="11">
        <f t="shared" si="43"/>
        <v>3.6936</v>
      </c>
      <c r="G88" s="11">
        <f t="shared" ref="G88" si="44">$B$1*(1-($B$81*($B$3/$B$2)))*POWER(G82,$A$88)</f>
        <v>1.484375</v>
      </c>
      <c r="H88" s="10"/>
      <c r="I88" s="11">
        <f>C88*'Hourly demand weights'!$I$27</f>
        <v>22.268630454545455</v>
      </c>
      <c r="J88" s="11">
        <f>D88*'Hourly demand weights'!$I$27</f>
        <v>12.357507878787882</v>
      </c>
      <c r="K88" s="11">
        <f>E88*'Hourly demand weights'!$I$27</f>
        <v>6.3382762121212082</v>
      </c>
      <c r="L88" s="11">
        <f>F88*'Hourly demand weights'!$I$27</f>
        <v>2.9324945454545448</v>
      </c>
      <c r="M88" s="11">
        <f>G88*'Hourly demand weights'!$I$27</f>
        <v>1.1785037878787876</v>
      </c>
    </row>
    <row r="89" spans="1:13" x14ac:dyDescent="0.3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3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5" x14ac:dyDescent="0.35">
      <c r="A91" s="19" t="s">
        <v>56</v>
      </c>
      <c r="B91" s="1">
        <v>0.1</v>
      </c>
      <c r="C91" s="20" t="s">
        <v>11</v>
      </c>
      <c r="D91" s="20"/>
      <c r="E91" s="20"/>
      <c r="F91" s="20"/>
      <c r="G91" s="20"/>
      <c r="H91" s="10"/>
      <c r="I91" s="20" t="s">
        <v>54</v>
      </c>
      <c r="J91" s="20" t="s">
        <v>12</v>
      </c>
      <c r="K91" s="20"/>
      <c r="L91" s="20"/>
      <c r="M91" s="20"/>
    </row>
    <row r="92" spans="1:13" x14ac:dyDescent="0.35">
      <c r="A92" s="3" t="s">
        <v>13</v>
      </c>
      <c r="B92" s="16" t="s">
        <v>52</v>
      </c>
      <c r="C92" s="9">
        <v>0.9</v>
      </c>
      <c r="D92" s="9">
        <v>0.8</v>
      </c>
      <c r="E92" s="9">
        <v>0.7</v>
      </c>
      <c r="F92" s="9">
        <v>0.6</v>
      </c>
      <c r="G92" s="9">
        <v>0.5</v>
      </c>
      <c r="H92" s="10"/>
      <c r="I92" s="9">
        <v>0.9</v>
      </c>
      <c r="J92" s="9">
        <v>0.8</v>
      </c>
      <c r="K92" s="9">
        <v>0.7</v>
      </c>
      <c r="L92" s="9">
        <v>0.6</v>
      </c>
      <c r="M92" s="9">
        <v>0.5</v>
      </c>
    </row>
    <row r="93" spans="1:13" x14ac:dyDescent="0.35">
      <c r="A93" s="6">
        <v>0</v>
      </c>
      <c r="C93" s="11">
        <f>$B$1*(1-($B$91*($B$3/$B$2)))*POWER(C92,$A$93)</f>
        <v>48.75</v>
      </c>
      <c r="D93" s="11">
        <f t="shared" ref="D93:G93" si="45">$B$1*(1-($B$91*($B$3/$B$2)))*POWER(D92,$A$93)</f>
        <v>48.75</v>
      </c>
      <c r="E93" s="11">
        <f t="shared" si="45"/>
        <v>48.75</v>
      </c>
      <c r="F93" s="11">
        <f t="shared" si="45"/>
        <v>48.75</v>
      </c>
      <c r="G93" s="11">
        <f t="shared" si="45"/>
        <v>48.75</v>
      </c>
      <c r="I93" s="11">
        <f>C93*'Hourly demand weights'!$I$27</f>
        <v>38.704545454545446</v>
      </c>
      <c r="J93" s="11">
        <f>D93*'Hourly demand weights'!$I$27</f>
        <v>38.704545454545446</v>
      </c>
      <c r="K93" s="11">
        <f>E93*'Hourly demand weights'!$I$27</f>
        <v>38.704545454545446</v>
      </c>
      <c r="L93" s="11">
        <f>F93*'Hourly demand weights'!$I$27</f>
        <v>38.704545454545446</v>
      </c>
      <c r="M93" s="11">
        <f>G93*'Hourly demand weights'!$I$27</f>
        <v>38.704545454545446</v>
      </c>
    </row>
    <row r="94" spans="1:13" x14ac:dyDescent="0.35">
      <c r="A94" s="6">
        <v>1</v>
      </c>
      <c r="C94" s="11">
        <f>$B$1*(1-($B$91*($B$3/$B$2)))*POWER(C92,$A$94)</f>
        <v>43.875</v>
      </c>
      <c r="D94" s="11">
        <f t="shared" ref="D94:G94" si="46">$B$1*(1-($B$91*($B$3/$B$2)))*POWER(D92,$A$94)</f>
        <v>39</v>
      </c>
      <c r="E94" s="11">
        <f t="shared" si="46"/>
        <v>34.125</v>
      </c>
      <c r="F94" s="11">
        <f t="shared" si="46"/>
        <v>29.25</v>
      </c>
      <c r="G94" s="11">
        <f t="shared" si="46"/>
        <v>24.375</v>
      </c>
      <c r="H94" s="10"/>
      <c r="I94" s="11">
        <f>C94*'Hourly demand weights'!$I$27</f>
        <v>34.834090909090897</v>
      </c>
      <c r="J94" s="11">
        <f>D94*'Hourly demand weights'!$I$27</f>
        <v>30.963636363636354</v>
      </c>
      <c r="K94" s="11">
        <f>E94*'Hourly demand weights'!$I$27</f>
        <v>27.093181818181812</v>
      </c>
      <c r="L94" s="11">
        <f>F94*'Hourly demand weights'!$I$27</f>
        <v>23.222727272727266</v>
      </c>
      <c r="M94" s="11">
        <f>G94*'Hourly demand weights'!$I$27</f>
        <v>19.352272727272723</v>
      </c>
    </row>
    <row r="95" spans="1:13" x14ac:dyDescent="0.35">
      <c r="A95" s="6">
        <v>2</v>
      </c>
      <c r="C95" s="11">
        <f>$B$1*(1-($B$91*($B$3/$B$2)))*POWER(C92,$A$95)</f>
        <v>39.487500000000004</v>
      </c>
      <c r="D95" s="11">
        <f t="shared" ref="D95:G95" si="47">$B$1*(1-($B$91*($B$3/$B$2)))*POWER(D92,$A$95)</f>
        <v>31.200000000000006</v>
      </c>
      <c r="E95" s="11">
        <f t="shared" si="47"/>
        <v>23.887499999999996</v>
      </c>
      <c r="F95" s="11">
        <f t="shared" si="47"/>
        <v>17.55</v>
      </c>
      <c r="G95" s="11">
        <f t="shared" si="47"/>
        <v>12.1875</v>
      </c>
      <c r="H95" s="10"/>
      <c r="I95" s="11">
        <f>C95*'Hourly demand weights'!$I$27</f>
        <v>31.350681818181812</v>
      </c>
      <c r="J95" s="11">
        <f>D95*'Hourly demand weights'!$I$27</f>
        <v>24.77090909090909</v>
      </c>
      <c r="K95" s="11">
        <f>E95*'Hourly demand weights'!$I$27</f>
        <v>18.965227272727265</v>
      </c>
      <c r="L95" s="11">
        <f>F95*'Hourly demand weights'!$I$27</f>
        <v>13.93363636363636</v>
      </c>
      <c r="M95" s="11">
        <f>G95*'Hourly demand weights'!$I$27</f>
        <v>9.6761363636363615</v>
      </c>
    </row>
    <row r="96" spans="1:13" x14ac:dyDescent="0.35">
      <c r="A96" s="6">
        <v>3</v>
      </c>
      <c r="C96" s="11">
        <f>$B$1*(1-($B$91*($B$3/$B$2)))*POWER(C92,$A$96)</f>
        <v>35.538750000000007</v>
      </c>
      <c r="D96" s="11">
        <f t="shared" ref="D96:G96" si="48">$B$1*(1-($B$91*($B$3/$B$2)))*POWER(D92,$A$96)</f>
        <v>24.960000000000004</v>
      </c>
      <c r="E96" s="11">
        <f t="shared" si="48"/>
        <v>16.721249999999994</v>
      </c>
      <c r="F96" s="11">
        <f t="shared" si="48"/>
        <v>10.53</v>
      </c>
      <c r="G96" s="11">
        <f t="shared" si="48"/>
        <v>6.09375</v>
      </c>
      <c r="H96" s="10"/>
      <c r="I96" s="11">
        <f>C96*'Hourly demand weights'!$I$27</f>
        <v>28.215613636363635</v>
      </c>
      <c r="J96" s="11">
        <f>D96*'Hourly demand weights'!$I$27</f>
        <v>19.81672727272727</v>
      </c>
      <c r="K96" s="11">
        <f>E96*'Hourly demand weights'!$I$27</f>
        <v>13.275659090909082</v>
      </c>
      <c r="L96" s="11">
        <f>F96*'Hourly demand weights'!$I$27</f>
        <v>8.3601818181818146</v>
      </c>
      <c r="M96" s="11">
        <f>G96*'Hourly demand weights'!$I$27</f>
        <v>4.8380681818181808</v>
      </c>
    </row>
    <row r="97" spans="1:13" x14ac:dyDescent="0.35">
      <c r="A97" s="6">
        <v>4</v>
      </c>
      <c r="C97" s="11">
        <f>$B$1*(1-($B$91*($B$3/$B$2)))*POWER(C92,$A$97)</f>
        <v>31.984875000000006</v>
      </c>
      <c r="D97" s="11">
        <f t="shared" ref="D97:G97" si="49">$B$1*(1-($B$91*($B$3/$B$2)))*POWER(D92,$A$97)</f>
        <v>19.968000000000011</v>
      </c>
      <c r="E97" s="11">
        <f t="shared" si="49"/>
        <v>11.704874999999996</v>
      </c>
      <c r="F97" s="11">
        <f t="shared" si="49"/>
        <v>6.3179999999999996</v>
      </c>
      <c r="G97" s="11">
        <f t="shared" si="49"/>
        <v>3.046875</v>
      </c>
      <c r="H97" s="10"/>
      <c r="I97" s="11">
        <f>C97*'Hourly demand weights'!$I$27</f>
        <v>25.394052272727272</v>
      </c>
      <c r="J97" s="11">
        <f>D97*'Hourly demand weights'!$I$27</f>
        <v>15.853381818181822</v>
      </c>
      <c r="K97" s="11">
        <f>E97*'Hourly demand weights'!$I$27</f>
        <v>9.2929613636363584</v>
      </c>
      <c r="L97" s="11">
        <f>F97*'Hourly demand weights'!$I$27</f>
        <v>5.0161090909090893</v>
      </c>
      <c r="M97" s="11">
        <f>G97*'Hourly demand weights'!$I$27</f>
        <v>2.4190340909090904</v>
      </c>
    </row>
    <row r="98" spans="1:13" x14ac:dyDescent="0.35">
      <c r="A98" s="6">
        <v>5</v>
      </c>
      <c r="C98" s="11">
        <f>$B$1*(1-($B$91*($B$3/$B$2)))*POWER(C92,$A$98)</f>
        <v>28.786387500000007</v>
      </c>
      <c r="D98" s="11">
        <f t="shared" ref="D98:G98" si="50">$B$1*(1-($B$91*($B$3/$B$2)))*POWER(D92,$A$98)</f>
        <v>15.97440000000001</v>
      </c>
      <c r="E98" s="11">
        <f t="shared" si="50"/>
        <v>8.1934124999999973</v>
      </c>
      <c r="F98" s="11">
        <f t="shared" si="50"/>
        <v>3.7907999999999999</v>
      </c>
      <c r="G98" s="11">
        <f t="shared" si="50"/>
        <v>1.5234375</v>
      </c>
      <c r="H98" s="10"/>
      <c r="I98" s="11">
        <f>C98*'Hourly demand weights'!$I$27</f>
        <v>22.854647045454545</v>
      </c>
      <c r="J98" s="11">
        <f>D98*'Hourly demand weights'!$I$27</f>
        <v>12.682705454545459</v>
      </c>
      <c r="K98" s="11">
        <f>E98*'Hourly demand weights'!$I$27</f>
        <v>6.5050729545454509</v>
      </c>
      <c r="L98" s="11">
        <f>F98*'Hourly demand weights'!$I$27</f>
        <v>3.0096654545454538</v>
      </c>
      <c r="M98" s="11">
        <f>G98*'Hourly demand weights'!$I$27</f>
        <v>1.2095170454545452</v>
      </c>
    </row>
  </sheetData>
  <mergeCells count="22">
    <mergeCell ref="J20:M20"/>
    <mergeCell ref="J5:M5"/>
    <mergeCell ref="C5:G5"/>
    <mergeCell ref="C20:G20"/>
    <mergeCell ref="C11:G11"/>
    <mergeCell ref="I11:M11"/>
    <mergeCell ref="C21:G21"/>
    <mergeCell ref="I21:M21"/>
    <mergeCell ref="C31:G31"/>
    <mergeCell ref="I31:M31"/>
    <mergeCell ref="C41:G41"/>
    <mergeCell ref="I41:M41"/>
    <mergeCell ref="C81:G81"/>
    <mergeCell ref="I81:M81"/>
    <mergeCell ref="C91:G91"/>
    <mergeCell ref="I91:M91"/>
    <mergeCell ref="C51:G51"/>
    <mergeCell ref="I51:M51"/>
    <mergeCell ref="C61:G61"/>
    <mergeCell ref="I61:M61"/>
    <mergeCell ref="C71:G71"/>
    <mergeCell ref="I71:M7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8"/>
  <sheetViews>
    <sheetView workbookViewId="0">
      <selection activeCell="G18" sqref="G18"/>
    </sheetView>
  </sheetViews>
  <sheetFormatPr defaultRowHeight="14.5" x14ac:dyDescent="0.35"/>
  <cols>
    <col min="1" max="1" width="14.7265625" customWidth="1"/>
    <col min="2" max="2" width="14" customWidth="1"/>
    <col min="3" max="7" width="9.26953125" customWidth="1"/>
    <col min="8" max="8" width="5" customWidth="1"/>
    <col min="9" max="13" width="9.26953125" customWidth="1"/>
    <col min="14" max="14" width="14" customWidth="1"/>
    <col min="15" max="16" width="16" customWidth="1"/>
  </cols>
  <sheetData>
    <row r="1" spans="1:13" x14ac:dyDescent="0.35">
      <c r="A1" s="12" t="s">
        <v>0</v>
      </c>
      <c r="B1">
        <v>200</v>
      </c>
    </row>
    <row r="2" spans="1:13" x14ac:dyDescent="0.35">
      <c r="A2" s="12" t="s">
        <v>1</v>
      </c>
      <c r="B2">
        <v>8</v>
      </c>
    </row>
    <row r="3" spans="1:13" x14ac:dyDescent="0.35">
      <c r="A3" s="12" t="s">
        <v>2</v>
      </c>
      <c r="B3">
        <v>1</v>
      </c>
    </row>
    <row r="4" spans="1:13" x14ac:dyDescent="0.35">
      <c r="A4" s="12" t="s">
        <v>3</v>
      </c>
    </row>
    <row r="5" spans="1:13" x14ac:dyDescent="0.35">
      <c r="A5" s="12" t="s">
        <v>4</v>
      </c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</v>
      </c>
    </row>
    <row r="9" spans="1:13" x14ac:dyDescent="0.35">
      <c r="A9" s="12" t="s">
        <v>8</v>
      </c>
      <c r="D9" s="12"/>
    </row>
    <row r="10" spans="1:13" x14ac:dyDescent="0.35">
      <c r="A10" s="12" t="s">
        <v>9</v>
      </c>
      <c r="D10" s="12"/>
      <c r="M10" s="17">
        <f>(C13-I13)/C13</f>
        <v>0.15049019607843156</v>
      </c>
    </row>
    <row r="11" spans="1:13" ht="15.5" x14ac:dyDescent="0.35">
      <c r="A11" s="19" t="s">
        <v>56</v>
      </c>
      <c r="B11" s="1">
        <v>0.9</v>
      </c>
      <c r="C11" s="20" t="s">
        <v>11</v>
      </c>
      <c r="D11" s="20"/>
      <c r="E11" s="20"/>
      <c r="F11" s="20"/>
      <c r="G11" s="20"/>
      <c r="I11" s="20" t="s">
        <v>54</v>
      </c>
      <c r="J11" s="20"/>
      <c r="K11" s="20"/>
      <c r="L11" s="20"/>
      <c r="M11" s="20"/>
    </row>
    <row r="12" spans="1:13" x14ac:dyDescent="0.35">
      <c r="A12" s="3" t="s">
        <v>13</v>
      </c>
      <c r="B12" s="16" t="s">
        <v>52</v>
      </c>
      <c r="C12" s="9">
        <v>0.9</v>
      </c>
      <c r="D12" s="9">
        <v>0.8</v>
      </c>
      <c r="E12" s="9">
        <v>0.7</v>
      </c>
      <c r="F12" s="9">
        <v>0.6</v>
      </c>
      <c r="G12" s="9">
        <v>0.5</v>
      </c>
      <c r="H12" s="10"/>
      <c r="I12" s="9">
        <v>0.9</v>
      </c>
      <c r="J12" s="9">
        <v>0.8</v>
      </c>
      <c r="K12" s="9">
        <v>0.7</v>
      </c>
      <c r="L12" s="9">
        <v>0.6</v>
      </c>
      <c r="M12" s="9">
        <v>0.5</v>
      </c>
    </row>
    <row r="13" spans="1:13" x14ac:dyDescent="0.35">
      <c r="A13" s="6">
        <v>0</v>
      </c>
      <c r="C13" s="15">
        <f>$B$1*(1-(B11*($B$3/$B$2)))*POWER(C12,$A$13)</f>
        <v>177.5</v>
      </c>
      <c r="D13" s="15">
        <f>$B$1*(1-(B11*($B$3/$B$2)))*POWER(D12,$A$13)</f>
        <v>177.5</v>
      </c>
      <c r="E13" s="15">
        <f>$B$1*(1-(B11*($B$3/$B$2)))*POWER(E12,$A$13)</f>
        <v>177.5</v>
      </c>
      <c r="F13" s="15">
        <f>$B$1*(1-(B11*($B$3/$B$2)))*POWER(F12,$A$13)</f>
        <v>177.5</v>
      </c>
      <c r="G13" s="15">
        <f>$B$1*(1-(B11*($B$3/$B$2)))*POWER(G12,$A$13)</f>
        <v>177.5</v>
      </c>
      <c r="I13" s="15">
        <f>C13*'Hourly demand weights'!J27</f>
        <v>150.7879901960784</v>
      </c>
      <c r="J13" s="15">
        <f>D13*'Hourly demand weights'!J27</f>
        <v>150.7879901960784</v>
      </c>
      <c r="K13" s="15">
        <f>E13*'Hourly demand weights'!J27</f>
        <v>150.7879901960784</v>
      </c>
      <c r="L13" s="15">
        <f>F13*'Hourly demand weights'!J27</f>
        <v>150.7879901960784</v>
      </c>
      <c r="M13" s="15">
        <f>G13*'Hourly demand weights'!J27</f>
        <v>150.7879901960784</v>
      </c>
    </row>
    <row r="14" spans="1:13" x14ac:dyDescent="0.35">
      <c r="A14" s="6">
        <v>1</v>
      </c>
      <c r="C14" s="15">
        <f>$B$1*(1-(B11*($B$3/$B$2)))*POWER(C12,$A$14)</f>
        <v>159.75</v>
      </c>
      <c r="D14" s="15">
        <f>$B$1*(1-(B11*($B$3/$B$2)))*POWER(D12,$A$14)</f>
        <v>142</v>
      </c>
      <c r="E14" s="15">
        <f>$B$1*(1-(B11*($B$3/$B$2)))*POWER(E12,$A$14)</f>
        <v>124.24999999999999</v>
      </c>
      <c r="F14" s="15">
        <f>$B$1*(1-(B11*($B$3/$B$2)))*POWER(F12,$A$14)</f>
        <v>106.5</v>
      </c>
      <c r="G14" s="15">
        <f>$B$1*(1-(B11*($B$3/$B$2)))*POWER(G12,$A$14)</f>
        <v>88.75</v>
      </c>
      <c r="H14" s="10"/>
      <c r="I14" s="15">
        <f>C14*'Hourly demand weights'!J27</f>
        <v>135.70919117647057</v>
      </c>
      <c r="J14" s="15">
        <f>D14*'Hourly demand weights'!J27</f>
        <v>120.63039215686273</v>
      </c>
      <c r="K14" s="15">
        <f>E14*'Hourly demand weights'!J27</f>
        <v>105.55159313725487</v>
      </c>
      <c r="L14" s="15">
        <f>F14*'Hourly demand weights'!J27</f>
        <v>90.472794117647041</v>
      </c>
      <c r="M14" s="15">
        <f>G14*'Hourly demand weights'!J27</f>
        <v>75.393995098039198</v>
      </c>
    </row>
    <row r="15" spans="1:13" x14ac:dyDescent="0.35">
      <c r="A15" s="6">
        <v>2</v>
      </c>
      <c r="C15" s="15">
        <f>$B$1*(1-(B11*($B$3/$B$2)))*POWER(C12,$A$15)</f>
        <v>143.77500000000001</v>
      </c>
      <c r="D15" s="15">
        <f>$B$1*(1-(B11*($B$3/$B$2)))*POWER(D12,$A$15)</f>
        <v>113.60000000000002</v>
      </c>
      <c r="E15" s="15">
        <f>$B$1*(1-(B11*($B$3/$B$2)))*POWER(E12,$A$15)</f>
        <v>86.974999999999994</v>
      </c>
      <c r="F15" s="15">
        <f>$B$1*(1-(B11*($B$3/$B$2)))*POWER(F12,$A$15)</f>
        <v>63.9</v>
      </c>
      <c r="G15" s="15">
        <f>$B$1*(1-(B11*($B$3/$B$2)))*POWER(G12,$A$15)</f>
        <v>44.375</v>
      </c>
      <c r="H15" s="10"/>
      <c r="I15" s="15">
        <f>C15*'Hourly demand weights'!J27</f>
        <v>122.13827205882352</v>
      </c>
      <c r="J15" s="15">
        <f>D15*'Hourly demand weights'!J27</f>
        <v>96.504313725490206</v>
      </c>
      <c r="K15" s="15">
        <f>E15*'Hourly demand weights'!J27</f>
        <v>73.886115196078421</v>
      </c>
      <c r="L15" s="15">
        <f>F15*'Hourly demand weights'!J27</f>
        <v>54.283676470588226</v>
      </c>
      <c r="M15" s="15">
        <f>G15*'Hourly demand weights'!J27</f>
        <v>37.696997549019599</v>
      </c>
    </row>
    <row r="16" spans="1:13" x14ac:dyDescent="0.35">
      <c r="A16" s="6">
        <v>3</v>
      </c>
      <c r="C16" s="15">
        <f>$B$1*(1-(B11*($B$3/$B$2)))*POWER(C12,$A$16)</f>
        <v>129.39750000000001</v>
      </c>
      <c r="D16" s="15">
        <f>$B$1*(1-(B11*($B$3/$B$2)))*POWER(D12,$A$16)</f>
        <v>90.880000000000024</v>
      </c>
      <c r="E16" s="15">
        <f>$B$1*(1-(B11*($B$3/$B$2)))*POWER(E12,$A$16)</f>
        <v>60.882499999999986</v>
      </c>
      <c r="F16" s="15">
        <f>$B$1*(1-(B11*($B$3/$B$2)))*POWER(F12,$A$16)</f>
        <v>38.339999999999996</v>
      </c>
      <c r="G16" s="15">
        <f>$B$1*(1-(B11*($B$3/$B$2)))*POWER(G12,$A$16)</f>
        <v>22.1875</v>
      </c>
      <c r="H16" s="10"/>
      <c r="I16" s="15">
        <f>C16*'Hourly demand weights'!J27</f>
        <v>109.92444485294116</v>
      </c>
      <c r="J16" s="15">
        <f>D16*'Hourly demand weights'!J27</f>
        <v>77.203450980392162</v>
      </c>
      <c r="K16" s="15">
        <f>E16*'Hourly demand weights'!J27</f>
        <v>51.720280637254881</v>
      </c>
      <c r="L16" s="15">
        <f>F16*'Hourly demand weights'!J27</f>
        <v>32.57020588235293</v>
      </c>
      <c r="M16" s="15">
        <f>G16*'Hourly demand weights'!J27</f>
        <v>18.8484987745098</v>
      </c>
    </row>
    <row r="17" spans="1:13" x14ac:dyDescent="0.35">
      <c r="A17" s="6">
        <v>4</v>
      </c>
      <c r="C17" s="15">
        <f>$B$1*(1-(B11*($B$3/$B$2)))*POWER(C12,$A$17)</f>
        <v>116.45775000000002</v>
      </c>
      <c r="D17" s="15">
        <f>$B$1*(1-(B11*($B$3/$B$2)))*POWER(D12,$A$17)</f>
        <v>72.704000000000036</v>
      </c>
      <c r="E17" s="15">
        <f>$B$1*(1-(B11*($B$3/$B$2)))*POWER(E12,$A$17)</f>
        <v>42.617749999999987</v>
      </c>
      <c r="F17" s="15">
        <f>$B$1*(1-(B11*($B$3/$B$2)))*POWER(F12,$A$17)</f>
        <v>23.003999999999998</v>
      </c>
      <c r="G17" s="15">
        <f>$B$1*(1-(B11*($B$3/$B$2)))*POWER(G12,$A$17)</f>
        <v>11.09375</v>
      </c>
      <c r="H17" s="10"/>
      <c r="I17" s="15">
        <f>C17*'Hourly demand weights'!J27</f>
        <v>98.932000367647063</v>
      </c>
      <c r="J17" s="15">
        <f>D17*'Hourly demand weights'!J27</f>
        <v>61.762760784313748</v>
      </c>
      <c r="K17" s="15">
        <f>E17*'Hourly demand weights'!J27</f>
        <v>36.204196446078413</v>
      </c>
      <c r="L17" s="15">
        <f>F17*'Hourly demand weights'!J27</f>
        <v>19.542123529411761</v>
      </c>
      <c r="M17" s="15">
        <f>G17*'Hourly demand weights'!J27</f>
        <v>9.4242493872548998</v>
      </c>
    </row>
    <row r="18" spans="1:13" x14ac:dyDescent="0.35">
      <c r="A18" s="6">
        <v>5</v>
      </c>
      <c r="C18" s="15">
        <f>$B$1*(1-(B11*($B$3/$B$2)))*POWER(C12,$A$18)</f>
        <v>104.81197500000003</v>
      </c>
      <c r="D18" s="15">
        <f>$B$1*(1-(B11*($B$3/$B$2)))*POWER(D12,$A$18)</f>
        <v>58.163200000000032</v>
      </c>
      <c r="E18" s="15">
        <f>$B$1*(1-(B11*($B$3/$B$2)))*POWER(E12,$A$18)</f>
        <v>29.83242499999999</v>
      </c>
      <c r="F18" s="15">
        <f>$B$1*(1-(B11*($B$3/$B$2)))*POWER(F12,$A$18)</f>
        <v>13.802399999999999</v>
      </c>
      <c r="G18" s="15">
        <f>$B$1*(1-(B11*($B$3/$B$2)))*POWER(G12,$A$18)</f>
        <v>5.546875</v>
      </c>
      <c r="H18" s="10"/>
      <c r="I18" s="15">
        <f>C18*'Hourly demand weights'!J27</f>
        <v>89.038800330882367</v>
      </c>
      <c r="J18" s="15">
        <f>D18*'Hourly demand weights'!J27</f>
        <v>49.410208627450999</v>
      </c>
      <c r="K18" s="15">
        <f>E18*'Hourly demand weights'!J27</f>
        <v>25.342937512254888</v>
      </c>
      <c r="L18" s="15">
        <f>F18*'Hourly demand weights'!J27</f>
        <v>11.725274117647055</v>
      </c>
      <c r="M18" s="15">
        <f>G18*'Hourly demand weights'!J27</f>
        <v>4.7121246936274499</v>
      </c>
    </row>
    <row r="19" spans="1:13" x14ac:dyDescent="0.35">
      <c r="C19" s="10"/>
      <c r="D19" s="10"/>
      <c r="E19" s="10"/>
      <c r="F19" s="10"/>
      <c r="G19" s="10"/>
      <c r="H19" s="10"/>
      <c r="J19" s="10"/>
      <c r="K19" s="10"/>
      <c r="L19" s="10"/>
      <c r="M19" s="10"/>
    </row>
    <row r="20" spans="1:13" x14ac:dyDescent="0.3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5" x14ac:dyDescent="0.35">
      <c r="A21" s="19" t="s">
        <v>56</v>
      </c>
      <c r="B21" s="1">
        <v>0.8</v>
      </c>
      <c r="C21" s="20" t="s">
        <v>11</v>
      </c>
      <c r="D21" s="20"/>
      <c r="E21" s="20"/>
      <c r="F21" s="20"/>
      <c r="G21" s="20"/>
      <c r="H21" s="10"/>
      <c r="I21" s="20" t="s">
        <v>54</v>
      </c>
      <c r="J21" s="20"/>
      <c r="K21" s="20"/>
      <c r="L21" s="20"/>
      <c r="M21" s="20"/>
    </row>
    <row r="22" spans="1:13" x14ac:dyDescent="0.35">
      <c r="A22" s="3" t="s">
        <v>13</v>
      </c>
      <c r="B22" s="16" t="s">
        <v>52</v>
      </c>
      <c r="C22" s="9">
        <v>0.9</v>
      </c>
      <c r="D22" s="9">
        <v>0.8</v>
      </c>
      <c r="E22" s="9">
        <v>0.7</v>
      </c>
      <c r="F22" s="9">
        <v>0.6</v>
      </c>
      <c r="G22" s="9">
        <v>0.5</v>
      </c>
      <c r="H22" s="10"/>
      <c r="I22" s="9">
        <v>0.9</v>
      </c>
      <c r="J22" s="9">
        <v>0.8</v>
      </c>
      <c r="K22" s="9">
        <v>0.7</v>
      </c>
      <c r="L22" s="9">
        <v>0.6</v>
      </c>
      <c r="M22" s="9">
        <v>0.5</v>
      </c>
    </row>
    <row r="23" spans="1:13" x14ac:dyDescent="0.35">
      <c r="A23" s="6">
        <v>0</v>
      </c>
      <c r="C23" s="15">
        <f>$B$1*(1-($B$21*($B$3/$B$2)))*POWER($C$22,$A$23)</f>
        <v>180</v>
      </c>
      <c r="D23" s="15">
        <f t="shared" ref="D23:G23" si="0">$B$1*(1-($B$21*($B$3/$B$2)))*POWER($C$22,$A$23)</f>
        <v>180</v>
      </c>
      <c r="E23" s="15">
        <f t="shared" si="0"/>
        <v>180</v>
      </c>
      <c r="F23" s="15">
        <f t="shared" si="0"/>
        <v>180</v>
      </c>
      <c r="G23" s="15">
        <f t="shared" si="0"/>
        <v>180</v>
      </c>
      <c r="I23" s="15">
        <f>C23*'Hourly demand weights'!$J$27</f>
        <v>152.91176470588232</v>
      </c>
      <c r="J23" s="15">
        <f>D23*'Hourly demand weights'!$J$27</f>
        <v>152.91176470588232</v>
      </c>
      <c r="K23" s="15">
        <f>E23*'Hourly demand weights'!$J$27</f>
        <v>152.91176470588232</v>
      </c>
      <c r="L23" s="15">
        <f>F23*'Hourly demand weights'!$J$27</f>
        <v>152.91176470588232</v>
      </c>
      <c r="M23" s="15">
        <f>G23*'Hourly demand weights'!$J$27</f>
        <v>152.91176470588232</v>
      </c>
    </row>
    <row r="24" spans="1:13" x14ac:dyDescent="0.35">
      <c r="A24" s="6">
        <v>1</v>
      </c>
      <c r="C24" s="15">
        <f>$B$1*(1-($B$21*($B$3/$B$2)))*POWER(C22,$A$24)</f>
        <v>162</v>
      </c>
      <c r="D24" s="15">
        <f t="shared" ref="D24:G24" si="1">$B$1*(1-($B$21*($B$3/$B$2)))*POWER(D22,$A$24)</f>
        <v>144</v>
      </c>
      <c r="E24" s="15">
        <f t="shared" si="1"/>
        <v>125.99999999999999</v>
      </c>
      <c r="F24" s="15">
        <f t="shared" si="1"/>
        <v>108</v>
      </c>
      <c r="G24" s="15">
        <f t="shared" si="1"/>
        <v>90</v>
      </c>
      <c r="H24" s="10"/>
      <c r="I24" s="15">
        <f>C24*'Hourly demand weights'!$J$27</f>
        <v>137.62058823529409</v>
      </c>
      <c r="J24" s="15">
        <f>D24*'Hourly demand weights'!$J$27</f>
        <v>122.32941176470587</v>
      </c>
      <c r="K24" s="15">
        <f>E24*'Hourly demand weights'!$J$27</f>
        <v>107.03823529411761</v>
      </c>
      <c r="L24" s="15">
        <f>F24*'Hourly demand weights'!$J$27</f>
        <v>91.7470588235294</v>
      </c>
      <c r="M24" s="15">
        <f>G24*'Hourly demand weights'!$J$27</f>
        <v>76.45588235294116</v>
      </c>
    </row>
    <row r="25" spans="1:13" x14ac:dyDescent="0.35">
      <c r="A25" s="6">
        <v>2</v>
      </c>
      <c r="C25" s="15">
        <f>$B$1*(1-($B$21*($B$3/$B$2)))*POWER(C22,$A$25)</f>
        <v>145.80000000000001</v>
      </c>
      <c r="D25" s="15">
        <f t="shared" ref="D25:G25" si="2">$B$1*(1-($B$21*($B$3/$B$2)))*POWER(D22,$A$25)</f>
        <v>115.20000000000002</v>
      </c>
      <c r="E25" s="15">
        <f t="shared" si="2"/>
        <v>88.199999999999989</v>
      </c>
      <c r="F25" s="15">
        <f t="shared" si="2"/>
        <v>64.8</v>
      </c>
      <c r="G25" s="15">
        <f t="shared" si="2"/>
        <v>45</v>
      </c>
      <c r="H25" s="10"/>
      <c r="I25" s="15">
        <f>C25*'Hourly demand weights'!$J$27</f>
        <v>123.85852941176469</v>
      </c>
      <c r="J25" s="15">
        <f>D25*'Hourly demand weights'!$J$27</f>
        <v>97.863529411764702</v>
      </c>
      <c r="K25" s="15">
        <f>E25*'Hourly demand weights'!$J$27</f>
        <v>74.926764705882334</v>
      </c>
      <c r="L25" s="15">
        <f>F25*'Hourly demand weights'!$J$27</f>
        <v>55.048235294117639</v>
      </c>
      <c r="M25" s="15">
        <f>G25*'Hourly demand weights'!$J$27</f>
        <v>38.22794117647058</v>
      </c>
    </row>
    <row r="26" spans="1:13" x14ac:dyDescent="0.35">
      <c r="A26" s="6">
        <v>3</v>
      </c>
      <c r="C26" s="15">
        <f>$B$1*(1-($B$21*($B$3/$B$2)))*POWER(C22,$A$26)</f>
        <v>131.22000000000003</v>
      </c>
      <c r="D26" s="15">
        <f t="shared" ref="D26:G26" si="3">$B$1*(1-($B$21*($B$3/$B$2)))*POWER(D22,$A$26)</f>
        <v>92.160000000000025</v>
      </c>
      <c r="E26" s="15">
        <f t="shared" si="3"/>
        <v>61.739999999999988</v>
      </c>
      <c r="F26" s="15">
        <f t="shared" si="3"/>
        <v>38.880000000000003</v>
      </c>
      <c r="G26" s="15">
        <f t="shared" si="3"/>
        <v>22.5</v>
      </c>
      <c r="H26" s="10"/>
      <c r="I26" s="15">
        <f>C26*'Hourly demand weights'!$J$27</f>
        <v>111.47267647058824</v>
      </c>
      <c r="J26" s="15">
        <f>D26*'Hourly demand weights'!$J$27</f>
        <v>78.290823529411767</v>
      </c>
      <c r="K26" s="15">
        <f>E26*'Hourly demand weights'!$J$27</f>
        <v>52.448735294117625</v>
      </c>
      <c r="L26" s="15">
        <f>F26*'Hourly demand weights'!$J$27</f>
        <v>33.028941176470582</v>
      </c>
      <c r="M26" s="15">
        <f>G26*'Hourly demand weights'!$J$27</f>
        <v>19.11397058823529</v>
      </c>
    </row>
    <row r="27" spans="1:13" x14ac:dyDescent="0.35">
      <c r="A27" s="6">
        <v>4</v>
      </c>
      <c r="C27" s="15">
        <f>$B$1*(1-($B$21*($B$3/$B$2)))*POWER(C22,$A$27)</f>
        <v>118.09800000000003</v>
      </c>
      <c r="D27" s="15">
        <f t="shared" ref="D27:G27" si="4">$B$1*(1-($B$21*($B$3/$B$2)))*POWER(D22,$A$27)</f>
        <v>73.728000000000037</v>
      </c>
      <c r="E27" s="15">
        <f t="shared" si="4"/>
        <v>43.217999999999989</v>
      </c>
      <c r="F27" s="15">
        <f t="shared" si="4"/>
        <v>23.327999999999999</v>
      </c>
      <c r="G27" s="15">
        <f t="shared" si="4"/>
        <v>11.25</v>
      </c>
      <c r="H27" s="10"/>
      <c r="I27" s="15">
        <f>C27*'Hourly demand weights'!$J$27</f>
        <v>100.32540882352941</v>
      </c>
      <c r="J27" s="15">
        <f>D27*'Hourly demand weights'!$J$27</f>
        <v>62.632658823529432</v>
      </c>
      <c r="K27" s="15">
        <f>E27*'Hourly demand weights'!$J$27</f>
        <v>36.714114705882338</v>
      </c>
      <c r="L27" s="15">
        <f>F27*'Hourly demand weights'!$J$27</f>
        <v>19.817364705882348</v>
      </c>
      <c r="M27" s="15">
        <f>G27*'Hourly demand weights'!$J$27</f>
        <v>9.556985294117645</v>
      </c>
    </row>
    <row r="28" spans="1:13" x14ac:dyDescent="0.35">
      <c r="A28" s="6">
        <v>5</v>
      </c>
      <c r="C28" s="15">
        <f>$B$1*(1-($B$21*($B$3/$B$2)))*POWER(C22,$A$28)</f>
        <v>106.28820000000003</v>
      </c>
      <c r="D28" s="15">
        <f t="shared" ref="D28:G28" si="5">$B$1*(1-($B$21*($B$3/$B$2)))*POWER(D22,$A$28)</f>
        <v>58.982400000000034</v>
      </c>
      <c r="E28" s="15">
        <f t="shared" si="5"/>
        <v>30.25259999999999</v>
      </c>
      <c r="F28" s="15">
        <f t="shared" si="5"/>
        <v>13.996799999999999</v>
      </c>
      <c r="G28" s="15">
        <f t="shared" si="5"/>
        <v>5.625</v>
      </c>
      <c r="H28" s="10"/>
      <c r="I28" s="15">
        <f>C28*'Hourly demand weights'!$J$27</f>
        <v>90.292867941176482</v>
      </c>
      <c r="J28" s="15">
        <f>D28*'Hourly demand weights'!$J$27</f>
        <v>50.106127058823553</v>
      </c>
      <c r="K28" s="15">
        <f>E28*'Hourly demand weights'!$J$27</f>
        <v>25.699880294117634</v>
      </c>
      <c r="L28" s="15">
        <f>F28*'Hourly demand weights'!$J$27</f>
        <v>11.890418823529409</v>
      </c>
      <c r="M28" s="15">
        <f>G28*'Hourly demand weights'!$J$27</f>
        <v>4.7784926470588225</v>
      </c>
    </row>
    <row r="29" spans="1:13" x14ac:dyDescent="0.3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5" x14ac:dyDescent="0.35">
      <c r="A31" s="19" t="s">
        <v>56</v>
      </c>
      <c r="B31" s="1">
        <v>0.7</v>
      </c>
      <c r="C31" s="20" t="s">
        <v>11</v>
      </c>
      <c r="D31" s="20"/>
      <c r="E31" s="20"/>
      <c r="F31" s="20"/>
      <c r="G31" s="20"/>
      <c r="H31" s="10"/>
      <c r="I31" s="20" t="s">
        <v>54</v>
      </c>
      <c r="J31" s="20"/>
      <c r="K31" s="20"/>
      <c r="L31" s="20"/>
      <c r="M31" s="20"/>
    </row>
    <row r="32" spans="1:13" x14ac:dyDescent="0.35">
      <c r="A32" s="3" t="s">
        <v>13</v>
      </c>
      <c r="B32" s="16" t="s">
        <v>52</v>
      </c>
      <c r="C32" s="9">
        <v>0.9</v>
      </c>
      <c r="D32" s="9">
        <v>0.8</v>
      </c>
      <c r="E32" s="9">
        <v>0.7</v>
      </c>
      <c r="F32" s="9">
        <v>0.6</v>
      </c>
      <c r="G32" s="9">
        <v>0.5</v>
      </c>
      <c r="H32" s="10"/>
      <c r="I32" s="9">
        <v>0.9</v>
      </c>
      <c r="J32" s="9">
        <v>0.8</v>
      </c>
      <c r="K32" s="9">
        <v>0.7</v>
      </c>
      <c r="L32" s="9">
        <v>0.6</v>
      </c>
      <c r="M32" s="9">
        <v>0.5</v>
      </c>
    </row>
    <row r="33" spans="1:13" x14ac:dyDescent="0.35">
      <c r="A33" s="6">
        <v>0</v>
      </c>
      <c r="C33" s="15">
        <f>$B$1*(1-($B$31*($B$3/$B$2)))*POWER($C$32,A33)</f>
        <v>182.5</v>
      </c>
      <c r="D33" s="15">
        <f t="shared" ref="D33:G33" si="6">$B$1*(1-($B$31*($B$3/$B$2)))*POWER(D32,$A$33)</f>
        <v>182.5</v>
      </c>
      <c r="E33" s="15">
        <f t="shared" si="6"/>
        <v>182.5</v>
      </c>
      <c r="F33" s="15">
        <f t="shared" si="6"/>
        <v>182.5</v>
      </c>
      <c r="G33" s="15">
        <f t="shared" si="6"/>
        <v>182.5</v>
      </c>
      <c r="I33" s="15">
        <f>C33*'Hourly demand weights'!$J$27</f>
        <v>155.03553921568624</v>
      </c>
      <c r="J33" s="15">
        <f>D33*'Hourly demand weights'!$J$27</f>
        <v>155.03553921568624</v>
      </c>
      <c r="K33" s="15">
        <f>E33*'Hourly demand weights'!$J$27</f>
        <v>155.03553921568624</v>
      </c>
      <c r="L33" s="15">
        <f>F33*'Hourly demand weights'!$J$27</f>
        <v>155.03553921568624</v>
      </c>
      <c r="M33" s="15">
        <f>G33*'Hourly demand weights'!$J$27</f>
        <v>155.03553921568624</v>
      </c>
    </row>
    <row r="34" spans="1:13" x14ac:dyDescent="0.35">
      <c r="A34" s="6">
        <v>1</v>
      </c>
      <c r="C34" s="15">
        <f>$B$1*(1-($B$31*($B$3/$B$2)))*POWER(C32,$A$34)</f>
        <v>164.25</v>
      </c>
      <c r="D34" s="15">
        <f t="shared" ref="D34:G34" si="7">$B$1*(1-($B$31*($B$3/$B$2)))*POWER(D32,$A$34)</f>
        <v>146</v>
      </c>
      <c r="E34" s="15">
        <f t="shared" si="7"/>
        <v>127.74999999999999</v>
      </c>
      <c r="F34" s="15">
        <f t="shared" si="7"/>
        <v>109.5</v>
      </c>
      <c r="G34" s="15">
        <f t="shared" si="7"/>
        <v>91.25</v>
      </c>
      <c r="H34" s="10"/>
      <c r="I34" s="15">
        <f>C34*'Hourly demand weights'!$J$27</f>
        <v>139.53198529411762</v>
      </c>
      <c r="J34" s="15">
        <f>D34*'Hourly demand weights'!$J$27</f>
        <v>124.02843137254899</v>
      </c>
      <c r="K34" s="15">
        <f>E34*'Hourly demand weights'!$J$27</f>
        <v>108.52487745098037</v>
      </c>
      <c r="L34" s="15">
        <f>F34*'Hourly demand weights'!$J$27</f>
        <v>93.021323529411745</v>
      </c>
      <c r="M34" s="15">
        <f>G34*'Hourly demand weights'!$J$27</f>
        <v>77.517769607843121</v>
      </c>
    </row>
    <row r="35" spans="1:13" x14ac:dyDescent="0.35">
      <c r="A35" s="6">
        <v>2</v>
      </c>
      <c r="C35" s="15">
        <f>$B$1*(1-($B$31*($B$3/$B$2)))*POWER(C32,$A$35)</f>
        <v>147.82500000000002</v>
      </c>
      <c r="D35" s="15">
        <f t="shared" ref="D35:G35" si="8">$B$1*(1-($B$31*($B$3/$B$2)))*POWER(D32,$A$35)</f>
        <v>116.80000000000003</v>
      </c>
      <c r="E35" s="15">
        <f t="shared" si="8"/>
        <v>89.424999999999983</v>
      </c>
      <c r="F35" s="15">
        <f t="shared" si="8"/>
        <v>65.7</v>
      </c>
      <c r="G35" s="15">
        <f t="shared" si="8"/>
        <v>45.625</v>
      </c>
      <c r="H35" s="10"/>
      <c r="I35" s="15">
        <f>C35*'Hourly demand weights'!$J$27</f>
        <v>125.57878676470588</v>
      </c>
      <c r="J35" s="15">
        <f>D35*'Hourly demand weights'!$J$27</f>
        <v>99.222745098039226</v>
      </c>
      <c r="K35" s="15">
        <f>E35*'Hourly demand weights'!$J$27</f>
        <v>75.967414215686247</v>
      </c>
      <c r="L35" s="15">
        <f>F35*'Hourly demand weights'!$J$27</f>
        <v>55.812794117647051</v>
      </c>
      <c r="M35" s="15">
        <f>G35*'Hourly demand weights'!$J$27</f>
        <v>38.758884803921561</v>
      </c>
    </row>
    <row r="36" spans="1:13" x14ac:dyDescent="0.35">
      <c r="A36" s="6">
        <v>3</v>
      </c>
      <c r="C36" s="15">
        <f>$B$1*(1-($B$31*($B$3/$B$2)))*POWER(C32,$A$36)</f>
        <v>133.04250000000002</v>
      </c>
      <c r="D36" s="15">
        <f t="shared" ref="D36:G36" si="9">$B$1*(1-($B$31*($B$3/$B$2)))*POWER(D32,$A$36)</f>
        <v>93.440000000000026</v>
      </c>
      <c r="E36" s="15">
        <f t="shared" si="9"/>
        <v>62.597499999999982</v>
      </c>
      <c r="F36" s="15">
        <f t="shared" si="9"/>
        <v>39.42</v>
      </c>
      <c r="G36" s="15">
        <f t="shared" si="9"/>
        <v>22.8125</v>
      </c>
      <c r="H36" s="10"/>
      <c r="I36" s="15">
        <f>C36*'Hourly demand weights'!$J$27</f>
        <v>113.02090808823529</v>
      </c>
      <c r="J36" s="15">
        <f>D36*'Hourly demand weights'!$J$27</f>
        <v>79.378196078431387</v>
      </c>
      <c r="K36" s="15">
        <f>E36*'Hourly demand weights'!$J$27</f>
        <v>53.17718995098037</v>
      </c>
      <c r="L36" s="15">
        <f>F36*'Hourly demand weights'!$J$27</f>
        <v>33.487676470588234</v>
      </c>
      <c r="M36" s="15">
        <f>G36*'Hourly demand weights'!$J$27</f>
        <v>19.37944240196078</v>
      </c>
    </row>
    <row r="37" spans="1:13" x14ac:dyDescent="0.35">
      <c r="A37" s="6">
        <v>4</v>
      </c>
      <c r="C37" s="15">
        <f>$B$1*(1-($B$31*($B$3/$B$2)))*POWER(C32,$A$37)</f>
        <v>119.73825000000002</v>
      </c>
      <c r="D37" s="15">
        <f t="shared" ref="D37:G37" si="10">$B$1*(1-($B$31*($B$3/$B$2)))*POWER(D32,$A$37)</f>
        <v>74.752000000000038</v>
      </c>
      <c r="E37" s="15">
        <f t="shared" si="10"/>
        <v>43.818249999999985</v>
      </c>
      <c r="F37" s="15">
        <f t="shared" si="10"/>
        <v>23.651999999999997</v>
      </c>
      <c r="G37" s="15">
        <f t="shared" si="10"/>
        <v>11.40625</v>
      </c>
      <c r="H37" s="10"/>
      <c r="I37" s="15">
        <f>C37*'Hourly demand weights'!$J$27</f>
        <v>101.71881727941177</v>
      </c>
      <c r="J37" s="15">
        <f>D37*'Hourly demand weights'!$J$27</f>
        <v>63.502556862745124</v>
      </c>
      <c r="K37" s="15">
        <f>E37*'Hourly demand weights'!$J$27</f>
        <v>37.224032965686256</v>
      </c>
      <c r="L37" s="15">
        <f>F37*'Hourly demand weights'!$J$27</f>
        <v>20.092605882352935</v>
      </c>
      <c r="M37" s="15">
        <f>G37*'Hourly demand weights'!$J$27</f>
        <v>9.6897212009803901</v>
      </c>
    </row>
    <row r="38" spans="1:13" x14ac:dyDescent="0.35">
      <c r="A38" s="6">
        <v>5</v>
      </c>
      <c r="C38" s="15">
        <f>$B$1*(1-($B$31*($B$3/$B$2)))*POWER(C32,$A$38)</f>
        <v>107.76442500000003</v>
      </c>
      <c r="D38" s="15">
        <f t="shared" ref="D38:G38" si="11">$B$1*(1-($B$31*($B$3/$B$2)))*POWER(D32,$A$38)</f>
        <v>59.801600000000036</v>
      </c>
      <c r="E38" s="15">
        <f t="shared" si="11"/>
        <v>30.672774999999991</v>
      </c>
      <c r="F38" s="15">
        <f t="shared" si="11"/>
        <v>14.191199999999998</v>
      </c>
      <c r="G38" s="15">
        <f t="shared" si="11"/>
        <v>5.703125</v>
      </c>
      <c r="H38" s="10"/>
      <c r="I38" s="15">
        <f>C38*'Hourly demand weights'!$J$27</f>
        <v>91.546935551470597</v>
      </c>
      <c r="J38" s="15">
        <f>D38*'Hourly demand weights'!$J$27</f>
        <v>50.8020454901961</v>
      </c>
      <c r="K38" s="15">
        <f>E38*'Hourly demand weights'!$J$27</f>
        <v>26.056823075980379</v>
      </c>
      <c r="L38" s="15">
        <f>F38*'Hourly demand weights'!$J$27</f>
        <v>12.055563529411762</v>
      </c>
      <c r="M38" s="15">
        <f>G38*'Hourly demand weights'!$J$27</f>
        <v>4.8448606004901951</v>
      </c>
    </row>
    <row r="39" spans="1:13" x14ac:dyDescent="0.3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5" x14ac:dyDescent="0.35">
      <c r="A41" s="19" t="s">
        <v>56</v>
      </c>
      <c r="B41" s="1">
        <v>0.6</v>
      </c>
      <c r="C41" s="20" t="s">
        <v>11</v>
      </c>
      <c r="D41" s="20"/>
      <c r="E41" s="20"/>
      <c r="F41" s="20"/>
      <c r="G41" s="20"/>
      <c r="H41" s="10"/>
      <c r="I41" s="20" t="s">
        <v>54</v>
      </c>
      <c r="J41" s="20"/>
      <c r="K41" s="20"/>
      <c r="L41" s="20"/>
      <c r="M41" s="20"/>
    </row>
    <row r="42" spans="1:13" x14ac:dyDescent="0.35">
      <c r="A42" s="3" t="s">
        <v>13</v>
      </c>
      <c r="B42" s="16" t="s">
        <v>52</v>
      </c>
      <c r="C42" s="9">
        <v>0.9</v>
      </c>
      <c r="D42" s="9">
        <v>0.8</v>
      </c>
      <c r="E42" s="9">
        <v>0.7</v>
      </c>
      <c r="F42" s="9">
        <v>0.6</v>
      </c>
      <c r="G42" s="9">
        <v>0.5</v>
      </c>
      <c r="H42" s="10"/>
      <c r="I42" s="9">
        <v>0.9</v>
      </c>
      <c r="J42" s="9">
        <v>0.8</v>
      </c>
      <c r="K42" s="9">
        <v>0.7</v>
      </c>
      <c r="L42" s="9">
        <v>0.6</v>
      </c>
      <c r="M42" s="9">
        <v>0.5</v>
      </c>
    </row>
    <row r="43" spans="1:13" x14ac:dyDescent="0.35">
      <c r="A43" s="6">
        <v>0</v>
      </c>
      <c r="C43" s="15">
        <f>$B$1*(1-($B$41*($B$3/$B$2)))*POWER($C$42,A43)</f>
        <v>185</v>
      </c>
      <c r="D43" s="15">
        <f t="shared" ref="D43:G43" si="12">$B$1*(1-($B$41*($B$3/$B$2)))*POWER(D42,$A$43)</f>
        <v>185</v>
      </c>
      <c r="E43" s="15">
        <f t="shared" si="12"/>
        <v>185</v>
      </c>
      <c r="F43" s="15">
        <f t="shared" si="12"/>
        <v>185</v>
      </c>
      <c r="G43" s="15">
        <f t="shared" si="12"/>
        <v>185</v>
      </c>
      <c r="I43" s="15">
        <f>C43*'Hourly demand weights'!$J$27</f>
        <v>157.15931372549016</v>
      </c>
      <c r="J43" s="15">
        <f>D43*'Hourly demand weights'!$J$27</f>
        <v>157.15931372549016</v>
      </c>
      <c r="K43" s="15">
        <f>E43*'Hourly demand weights'!$J$27</f>
        <v>157.15931372549016</v>
      </c>
      <c r="L43" s="15">
        <f>F43*'Hourly demand weights'!$J$27</f>
        <v>157.15931372549016</v>
      </c>
      <c r="M43" s="15">
        <f>G43*'Hourly demand weights'!$J$27</f>
        <v>157.15931372549016</v>
      </c>
    </row>
    <row r="44" spans="1:13" x14ac:dyDescent="0.35">
      <c r="A44" s="6">
        <v>1</v>
      </c>
      <c r="C44" s="15">
        <f>$B$1*(1-($B$41*($B$3/$B$2)))*POWER(C42,$A$44)</f>
        <v>166.5</v>
      </c>
      <c r="D44" s="15">
        <f t="shared" ref="D44:G44" si="13">$B$1*(1-($B$41*($B$3/$B$2)))*POWER(D42,$A$44)</f>
        <v>148</v>
      </c>
      <c r="E44" s="15">
        <f t="shared" si="13"/>
        <v>129.5</v>
      </c>
      <c r="F44" s="15">
        <f t="shared" si="13"/>
        <v>111</v>
      </c>
      <c r="G44" s="15">
        <f t="shared" si="13"/>
        <v>92.5</v>
      </c>
      <c r="H44" s="10"/>
      <c r="I44" s="15">
        <f>C44*'Hourly demand weights'!$J$27</f>
        <v>141.44338235294114</v>
      </c>
      <c r="J44" s="15">
        <f>D44*'Hourly demand weights'!$J$27</f>
        <v>125.72745098039213</v>
      </c>
      <c r="K44" s="15">
        <f>E44*'Hourly demand weights'!$J$27</f>
        <v>110.01151960784313</v>
      </c>
      <c r="L44" s="15">
        <f>F44*'Hourly demand weights'!$J$27</f>
        <v>94.295588235294105</v>
      </c>
      <c r="M44" s="15">
        <f>G44*'Hourly demand weights'!$J$27</f>
        <v>78.579656862745082</v>
      </c>
    </row>
    <row r="45" spans="1:13" x14ac:dyDescent="0.35">
      <c r="A45" s="6">
        <v>2</v>
      </c>
      <c r="C45" s="15">
        <f>$B$1*(1-($B$41*($B$3/$B$2)))*POWER(C42,$A$45)</f>
        <v>149.85000000000002</v>
      </c>
      <c r="D45" s="15">
        <f t="shared" ref="D45:G45" si="14">$B$1*(1-($B$41*($B$3/$B$2)))*POWER(D42,$A$45)</f>
        <v>118.40000000000002</v>
      </c>
      <c r="E45" s="15">
        <f t="shared" si="14"/>
        <v>90.649999999999991</v>
      </c>
      <c r="F45" s="15">
        <f t="shared" si="14"/>
        <v>66.599999999999994</v>
      </c>
      <c r="G45" s="15">
        <f t="shared" si="14"/>
        <v>46.25</v>
      </c>
      <c r="H45" s="10"/>
      <c r="I45" s="15">
        <f>C45*'Hourly demand weights'!$J$27</f>
        <v>127.29904411764706</v>
      </c>
      <c r="J45" s="15">
        <f>D45*'Hourly demand weights'!$J$27</f>
        <v>100.58196078431372</v>
      </c>
      <c r="K45" s="15">
        <f>E45*'Hourly demand weights'!$J$27</f>
        <v>77.008063725490175</v>
      </c>
      <c r="L45" s="15">
        <f>F45*'Hourly demand weights'!$J$27</f>
        <v>56.577352941176457</v>
      </c>
      <c r="M45" s="15">
        <f>G45*'Hourly demand weights'!$J$27</f>
        <v>39.289828431372541</v>
      </c>
    </row>
    <row r="46" spans="1:13" x14ac:dyDescent="0.35">
      <c r="A46" s="6">
        <v>3</v>
      </c>
      <c r="C46" s="15">
        <f>$B$1*(1-($B$41*($B$3/$B$2)))*POWER(C42,$A$46)</f>
        <v>134.86500000000001</v>
      </c>
      <c r="D46" s="15">
        <f t="shared" ref="D46:G46" si="15">$B$1*(1-($B$41*($B$3/$B$2)))*POWER(D42,$A$46)</f>
        <v>94.720000000000027</v>
      </c>
      <c r="E46" s="15">
        <f t="shared" si="15"/>
        <v>63.454999999999984</v>
      </c>
      <c r="F46" s="15">
        <f t="shared" si="15"/>
        <v>39.96</v>
      </c>
      <c r="G46" s="15">
        <f t="shared" si="15"/>
        <v>23.125</v>
      </c>
      <c r="H46" s="10"/>
      <c r="I46" s="15">
        <f>C46*'Hourly demand weights'!$J$27</f>
        <v>114.56913970588235</v>
      </c>
      <c r="J46" s="15">
        <f>D46*'Hourly demand weights'!$J$27</f>
        <v>80.465568627450992</v>
      </c>
      <c r="K46" s="15">
        <f>E46*'Hourly demand weights'!$J$27</f>
        <v>53.905644607843115</v>
      </c>
      <c r="L46" s="15">
        <f>F46*'Hourly demand weights'!$J$27</f>
        <v>33.946411764705879</v>
      </c>
      <c r="M46" s="15">
        <f>G46*'Hourly demand weights'!$J$27</f>
        <v>19.644914215686271</v>
      </c>
    </row>
    <row r="47" spans="1:13" x14ac:dyDescent="0.35">
      <c r="A47" s="6">
        <v>4</v>
      </c>
      <c r="C47" s="15">
        <f>$B$1*(1-($B$41*($B$3/$B$2)))*POWER(C42,$A$47)</f>
        <v>121.37850000000002</v>
      </c>
      <c r="D47" s="15">
        <f t="shared" ref="D47:G47" si="16">$B$1*(1-($B$41*($B$3/$B$2)))*POWER(D42,$A$47)</f>
        <v>75.776000000000039</v>
      </c>
      <c r="E47" s="15">
        <f t="shared" si="16"/>
        <v>44.418499999999987</v>
      </c>
      <c r="F47" s="15">
        <f t="shared" si="16"/>
        <v>23.975999999999999</v>
      </c>
      <c r="G47" s="15">
        <f t="shared" si="16"/>
        <v>11.5625</v>
      </c>
      <c r="H47" s="10"/>
      <c r="I47" s="15">
        <f>C47*'Hourly demand weights'!$J$27</f>
        <v>103.11222573529412</v>
      </c>
      <c r="J47" s="15">
        <f>D47*'Hourly demand weights'!$J$27</f>
        <v>64.372454901960808</v>
      </c>
      <c r="K47" s="15">
        <f>E47*'Hourly demand weights'!$J$27</f>
        <v>37.733951225490181</v>
      </c>
      <c r="L47" s="15">
        <f>F47*'Hourly demand weights'!$J$27</f>
        <v>20.367847058823525</v>
      </c>
      <c r="M47" s="15">
        <f>G47*'Hourly demand weights'!$J$27</f>
        <v>9.8224571078431353</v>
      </c>
    </row>
    <row r="48" spans="1:13" x14ac:dyDescent="0.35">
      <c r="A48" s="6">
        <v>5</v>
      </c>
      <c r="C48" s="15">
        <f>$B$1*(1-($B$41*($B$3/$B$2)))*POWER(C42,$A$48)</f>
        <v>109.24065000000003</v>
      </c>
      <c r="D48" s="15">
        <f t="shared" ref="D48:G48" si="17">$B$1*(1-($B$41*($B$3/$B$2)))*POWER(D42,$A$48)</f>
        <v>60.620800000000038</v>
      </c>
      <c r="E48" s="15">
        <f t="shared" si="17"/>
        <v>31.092949999999988</v>
      </c>
      <c r="F48" s="15">
        <f t="shared" si="17"/>
        <v>14.385599999999998</v>
      </c>
      <c r="G48" s="15">
        <f t="shared" si="17"/>
        <v>5.78125</v>
      </c>
      <c r="H48" s="10"/>
      <c r="I48" s="15">
        <f>C48*'Hourly demand weights'!$J$27</f>
        <v>92.801003161764712</v>
      </c>
      <c r="J48" s="15">
        <f>D48*'Hourly demand weights'!$J$27</f>
        <v>51.497963921568655</v>
      </c>
      <c r="K48" s="15">
        <f>E48*'Hourly demand weights'!$J$27</f>
        <v>26.413765857843124</v>
      </c>
      <c r="L48" s="15">
        <f>F48*'Hourly demand weights'!$J$27</f>
        <v>12.220708235294115</v>
      </c>
      <c r="M48" s="15">
        <f>G48*'Hourly demand weights'!$J$27</f>
        <v>4.9112285539215677</v>
      </c>
    </row>
    <row r="49" spans="1:13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5" x14ac:dyDescent="0.35">
      <c r="A51" s="19" t="s">
        <v>56</v>
      </c>
      <c r="B51" s="1">
        <v>0.5</v>
      </c>
      <c r="C51" s="20" t="s">
        <v>11</v>
      </c>
      <c r="D51" s="20"/>
      <c r="E51" s="20"/>
      <c r="F51" s="20"/>
      <c r="G51" s="20"/>
      <c r="H51" s="10"/>
      <c r="I51" s="20" t="s">
        <v>54</v>
      </c>
      <c r="J51" s="20"/>
      <c r="K51" s="20"/>
      <c r="L51" s="20"/>
      <c r="M51" s="20"/>
    </row>
    <row r="52" spans="1:13" x14ac:dyDescent="0.35">
      <c r="A52" s="3" t="s">
        <v>13</v>
      </c>
      <c r="B52" s="16" t="s">
        <v>52</v>
      </c>
      <c r="C52" s="9">
        <v>0.9</v>
      </c>
      <c r="D52" s="9">
        <v>0.8</v>
      </c>
      <c r="E52" s="9">
        <v>0.7</v>
      </c>
      <c r="F52" s="9">
        <v>0.6</v>
      </c>
      <c r="G52" s="9">
        <v>0.5</v>
      </c>
      <c r="H52" s="10"/>
      <c r="I52" s="9">
        <v>0.9</v>
      </c>
      <c r="J52" s="9">
        <v>0.8</v>
      </c>
      <c r="K52" s="9">
        <v>0.7</v>
      </c>
      <c r="L52" s="9">
        <v>0.6</v>
      </c>
      <c r="M52" s="9">
        <v>0.5</v>
      </c>
    </row>
    <row r="53" spans="1:13" x14ac:dyDescent="0.35">
      <c r="A53">
        <v>0</v>
      </c>
      <c r="C53" s="15">
        <f>$B$1*(1-($B$51*($B$3/$B$2)))*POWER($C$52,A53)</f>
        <v>187.5</v>
      </c>
      <c r="D53" s="15">
        <f t="shared" ref="D53:G53" si="18">$B$1*(1-($B$51*($B$3/$B$2)))*POWER(D52,$A$53)</f>
        <v>187.5</v>
      </c>
      <c r="E53" s="15">
        <f t="shared" si="18"/>
        <v>187.5</v>
      </c>
      <c r="F53" s="15">
        <f t="shared" si="18"/>
        <v>187.5</v>
      </c>
      <c r="G53" s="15">
        <f t="shared" si="18"/>
        <v>187.5</v>
      </c>
      <c r="I53" s="15">
        <f>C53*'Hourly demand weights'!$J$27</f>
        <v>159.28308823529409</v>
      </c>
      <c r="J53" s="15">
        <f>D53*'Hourly demand weights'!$J$27</f>
        <v>159.28308823529409</v>
      </c>
      <c r="K53" s="15">
        <f>E53*'Hourly demand weights'!$J$27</f>
        <v>159.28308823529409</v>
      </c>
      <c r="L53" s="15">
        <f>F53*'Hourly demand weights'!$J$27</f>
        <v>159.28308823529409</v>
      </c>
      <c r="M53" s="15">
        <f>G53*'Hourly demand weights'!$J$27</f>
        <v>159.28308823529409</v>
      </c>
    </row>
    <row r="54" spans="1:13" x14ac:dyDescent="0.35">
      <c r="A54" s="6">
        <v>1</v>
      </c>
      <c r="C54" s="15">
        <f>$B$1*(1-($B$51*($B$3/$B$2)))*POWER(C52,$A$54)</f>
        <v>168.75</v>
      </c>
      <c r="D54" s="15">
        <f t="shared" ref="D54:G54" si="19">$B$1*(1-($B$51*($B$3/$B$2)))*POWER(D52,$A$54)</f>
        <v>150</v>
      </c>
      <c r="E54" s="15">
        <f t="shared" si="19"/>
        <v>131.25</v>
      </c>
      <c r="F54" s="15">
        <f t="shared" si="19"/>
        <v>112.5</v>
      </c>
      <c r="G54" s="15">
        <f t="shared" si="19"/>
        <v>93.75</v>
      </c>
      <c r="H54" s="10"/>
      <c r="I54" s="15">
        <f>C54*'Hourly demand weights'!$J$27</f>
        <v>143.3547794117647</v>
      </c>
      <c r="J54" s="15">
        <f>D54*'Hourly demand weights'!$J$27</f>
        <v>127.42647058823528</v>
      </c>
      <c r="K54" s="15">
        <f>E54*'Hourly demand weights'!$J$27</f>
        <v>111.49816176470587</v>
      </c>
      <c r="L54" s="15">
        <f>F54*'Hourly demand weights'!$J$27</f>
        <v>95.56985294117645</v>
      </c>
      <c r="M54" s="15">
        <f>G54*'Hourly demand weights'!$J$27</f>
        <v>79.641544117647044</v>
      </c>
    </row>
    <row r="55" spans="1:13" x14ac:dyDescent="0.35">
      <c r="A55" s="6">
        <v>2</v>
      </c>
      <c r="C55" s="15">
        <f>$B$1*(1-($B$51*($B$3/$B$2)))*POWER(C52,$A$55)</f>
        <v>151.875</v>
      </c>
      <c r="D55" s="15">
        <f t="shared" ref="D55:G55" si="20">$B$1*(1-($B$51*($B$3/$B$2)))*POWER(D52,$A$55)</f>
        <v>120.00000000000003</v>
      </c>
      <c r="E55" s="15">
        <f t="shared" si="20"/>
        <v>91.874999999999986</v>
      </c>
      <c r="F55" s="15">
        <f t="shared" si="20"/>
        <v>67.5</v>
      </c>
      <c r="G55" s="15">
        <f t="shared" si="20"/>
        <v>46.875</v>
      </c>
      <c r="H55" s="10"/>
      <c r="I55" s="15">
        <f>C55*'Hourly demand weights'!$J$27</f>
        <v>129.0193014705882</v>
      </c>
      <c r="J55" s="15">
        <f>D55*'Hourly demand weights'!$J$27</f>
        <v>101.94117647058825</v>
      </c>
      <c r="K55" s="15">
        <f>E55*'Hourly demand weights'!$J$27</f>
        <v>78.048713235294088</v>
      </c>
      <c r="L55" s="15">
        <f>F55*'Hourly demand weights'!$J$27</f>
        <v>57.341911764705877</v>
      </c>
      <c r="M55" s="15">
        <f>G55*'Hourly demand weights'!$J$27</f>
        <v>39.820772058823522</v>
      </c>
    </row>
    <row r="56" spans="1:13" x14ac:dyDescent="0.35">
      <c r="A56" s="6">
        <v>3</v>
      </c>
      <c r="C56" s="15">
        <f>$B$1*(1-($B$51*($B$3/$B$2)))*POWER(C52,$A$56)</f>
        <v>136.68750000000003</v>
      </c>
      <c r="D56" s="15">
        <f t="shared" ref="D56:G56" si="21">$B$1*(1-($B$51*($B$3/$B$2)))*POWER(D52,$A$56)</f>
        <v>96.000000000000028</v>
      </c>
      <c r="E56" s="15">
        <f t="shared" si="21"/>
        <v>64.312499999999986</v>
      </c>
      <c r="F56" s="15">
        <f t="shared" si="21"/>
        <v>40.5</v>
      </c>
      <c r="G56" s="15">
        <f t="shared" si="21"/>
        <v>23.4375</v>
      </c>
      <c r="H56" s="10"/>
      <c r="I56" s="15">
        <f>C56*'Hourly demand weights'!$J$27</f>
        <v>116.11737132352941</v>
      </c>
      <c r="J56" s="15">
        <f>D56*'Hourly demand weights'!$J$27</f>
        <v>81.552941176470597</v>
      </c>
      <c r="K56" s="15">
        <f>E56*'Hourly demand weights'!$J$27</f>
        <v>54.63409926470586</v>
      </c>
      <c r="L56" s="15">
        <f>F56*'Hourly demand weights'!$J$27</f>
        <v>34.405147058823523</v>
      </c>
      <c r="M56" s="15">
        <f>G56*'Hourly demand weights'!$J$27</f>
        <v>19.910386029411761</v>
      </c>
    </row>
    <row r="57" spans="1:13" x14ac:dyDescent="0.35">
      <c r="A57" s="6">
        <v>4</v>
      </c>
      <c r="C57" s="15">
        <f>$B$1*(1-($B$51*($B$3/$B$2)))*POWER(C52,$A$57)</f>
        <v>123.01875000000003</v>
      </c>
      <c r="D57" s="15">
        <f t="shared" ref="D57:G57" si="22">$B$1*(1-($B$51*($B$3/$B$2)))*POWER(D52,$A$57)</f>
        <v>76.80000000000004</v>
      </c>
      <c r="E57" s="15">
        <f t="shared" si="22"/>
        <v>45.018749999999983</v>
      </c>
      <c r="F57" s="15">
        <f t="shared" si="22"/>
        <v>24.299999999999997</v>
      </c>
      <c r="G57" s="15">
        <f t="shared" si="22"/>
        <v>11.71875</v>
      </c>
      <c r="H57" s="10"/>
      <c r="I57" s="15">
        <f>C57*'Hourly demand weights'!$J$27</f>
        <v>104.50563419117648</v>
      </c>
      <c r="J57" s="15">
        <f>D57*'Hourly demand weights'!$J$27</f>
        <v>65.242352941176492</v>
      </c>
      <c r="K57" s="15">
        <f>E57*'Hourly demand weights'!$J$27</f>
        <v>38.243869485294098</v>
      </c>
      <c r="L57" s="15">
        <f>F57*'Hourly demand weights'!$J$27</f>
        <v>20.643088235294112</v>
      </c>
      <c r="M57" s="15">
        <f>G57*'Hourly demand weights'!$J$27</f>
        <v>9.9551930147058805</v>
      </c>
    </row>
    <row r="58" spans="1:13" x14ac:dyDescent="0.35">
      <c r="A58" s="6">
        <v>5</v>
      </c>
      <c r="C58" s="15">
        <f>$B$1*(1-($B$51*($B$3/$B$2)))*POWER(C52,$A$58)</f>
        <v>110.71687500000003</v>
      </c>
      <c r="D58" s="15">
        <f t="shared" ref="D58:G58" si="23">$B$1*(1-($B$51*($B$3/$B$2)))*POWER(D52,$A$58)</f>
        <v>61.440000000000033</v>
      </c>
      <c r="E58" s="15">
        <f t="shared" si="23"/>
        <v>31.513124999999988</v>
      </c>
      <c r="F58" s="15">
        <f t="shared" si="23"/>
        <v>14.58</v>
      </c>
      <c r="G58" s="15">
        <f t="shared" si="23"/>
        <v>5.859375</v>
      </c>
      <c r="H58" s="10"/>
      <c r="I58" s="15">
        <f>C58*'Hourly demand weights'!$J$27</f>
        <v>94.055070772058841</v>
      </c>
      <c r="J58" s="15">
        <f>D58*'Hourly demand weights'!$J$27</f>
        <v>52.193882352941195</v>
      </c>
      <c r="K58" s="15">
        <f>E58*'Hourly demand weights'!$J$27</f>
        <v>26.77070863970587</v>
      </c>
      <c r="L58" s="15">
        <f>F58*'Hourly demand weights'!$J$27</f>
        <v>12.385852941176468</v>
      </c>
      <c r="M58" s="15">
        <f>G58*'Hourly demand weights'!$J$27</f>
        <v>4.9775965073529402</v>
      </c>
    </row>
    <row r="59" spans="1:13" x14ac:dyDescent="0.35">
      <c r="A59" s="6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5" x14ac:dyDescent="0.35">
      <c r="A61" s="19" t="s">
        <v>56</v>
      </c>
      <c r="B61" s="1">
        <v>0.4</v>
      </c>
      <c r="C61" s="20" t="s">
        <v>11</v>
      </c>
      <c r="D61" s="20"/>
      <c r="E61" s="20"/>
      <c r="F61" s="20"/>
      <c r="G61" s="20"/>
      <c r="H61" s="10"/>
      <c r="I61" s="20" t="s">
        <v>54</v>
      </c>
      <c r="J61" s="20"/>
      <c r="K61" s="20"/>
      <c r="L61" s="20"/>
      <c r="M61" s="20"/>
    </row>
    <row r="62" spans="1:13" x14ac:dyDescent="0.35">
      <c r="A62" s="3" t="s">
        <v>13</v>
      </c>
      <c r="B62" s="16" t="s">
        <v>52</v>
      </c>
      <c r="C62" s="9">
        <v>0.9</v>
      </c>
      <c r="D62" s="9">
        <v>0.8</v>
      </c>
      <c r="E62" s="9">
        <v>0.7</v>
      </c>
      <c r="F62" s="9">
        <v>0.6</v>
      </c>
      <c r="G62" s="9">
        <v>0.5</v>
      </c>
      <c r="H62" s="10"/>
      <c r="I62" s="9">
        <v>0.9</v>
      </c>
      <c r="J62" s="9">
        <v>0.8</v>
      </c>
      <c r="K62" s="9">
        <v>0.7</v>
      </c>
      <c r="L62" s="9">
        <v>0.6</v>
      </c>
      <c r="M62" s="9">
        <v>0.5</v>
      </c>
    </row>
    <row r="63" spans="1:13" x14ac:dyDescent="0.35">
      <c r="A63" s="6">
        <v>0</v>
      </c>
      <c r="C63" s="15">
        <f>$B$1*(1-($B$61*($B$3/$B$2)))*POWER($C$62,A63)</f>
        <v>190</v>
      </c>
      <c r="D63" s="15">
        <f t="shared" ref="D63:G63" si="24">$B$1*(1-($B$61*($B$3/$B$2)))*POWER(D62,$A$63)</f>
        <v>190</v>
      </c>
      <c r="E63" s="15">
        <f t="shared" si="24"/>
        <v>190</v>
      </c>
      <c r="F63" s="15">
        <f t="shared" si="24"/>
        <v>190</v>
      </c>
      <c r="G63" s="15">
        <f t="shared" si="24"/>
        <v>190</v>
      </c>
      <c r="I63" s="15">
        <f>C63*'Hourly demand weights'!$J$27</f>
        <v>161.40686274509801</v>
      </c>
      <c r="J63" s="15">
        <f>D63*'Hourly demand weights'!$J$27</f>
        <v>161.40686274509801</v>
      </c>
      <c r="K63" s="15">
        <f>E63*'Hourly demand weights'!$J$27</f>
        <v>161.40686274509801</v>
      </c>
      <c r="L63" s="15">
        <f>F63*'Hourly demand weights'!$J$27</f>
        <v>161.40686274509801</v>
      </c>
      <c r="M63" s="15">
        <f>G63*'Hourly demand weights'!$J$27</f>
        <v>161.40686274509801</v>
      </c>
    </row>
    <row r="64" spans="1:13" x14ac:dyDescent="0.35">
      <c r="A64" s="6">
        <v>1</v>
      </c>
      <c r="C64" s="15">
        <f>$B$1*(1-($B$61*($B$3/$B$2)))*POWER(C62,$A$64)</f>
        <v>171</v>
      </c>
      <c r="D64" s="15">
        <f t="shared" ref="D64:G64" si="25">$B$1*(1-($B$61*($B$3/$B$2)))*POWER(D62,$A$64)</f>
        <v>152</v>
      </c>
      <c r="E64" s="15">
        <f t="shared" si="25"/>
        <v>133</v>
      </c>
      <c r="F64" s="15">
        <f t="shared" si="25"/>
        <v>114</v>
      </c>
      <c r="G64" s="15">
        <f t="shared" si="25"/>
        <v>95</v>
      </c>
      <c r="H64" s="10"/>
      <c r="I64" s="15">
        <f>C64*'Hourly demand weights'!$J$27</f>
        <v>145.26617647058822</v>
      </c>
      <c r="J64" s="15">
        <f>D64*'Hourly demand weights'!$J$27</f>
        <v>129.1254901960784</v>
      </c>
      <c r="K64" s="15">
        <f>E64*'Hourly demand weights'!$J$27</f>
        <v>112.98480392156861</v>
      </c>
      <c r="L64" s="15">
        <f>F64*'Hourly demand weights'!$J$27</f>
        <v>96.844117647058809</v>
      </c>
      <c r="M64" s="15">
        <f>G64*'Hourly demand weights'!$J$27</f>
        <v>80.703431372549005</v>
      </c>
    </row>
    <row r="65" spans="1:13" x14ac:dyDescent="0.35">
      <c r="A65" s="6">
        <v>2</v>
      </c>
      <c r="C65" s="15">
        <f>$B$1*(1-($B$61*($B$3/$B$2)))*POWER(C62,$A$65)</f>
        <v>153.9</v>
      </c>
      <c r="D65" s="15">
        <f t="shared" ref="D65:G65" si="26">$B$1*(1-($B$61*($B$3/$B$2)))*POWER(D62,$A$65)</f>
        <v>121.60000000000002</v>
      </c>
      <c r="E65" s="15">
        <f t="shared" si="26"/>
        <v>93.1</v>
      </c>
      <c r="F65" s="15">
        <f t="shared" si="26"/>
        <v>68.399999999999991</v>
      </c>
      <c r="G65" s="15">
        <f t="shared" si="26"/>
        <v>47.5</v>
      </c>
      <c r="H65" s="10"/>
      <c r="I65" s="15">
        <f>C65*'Hourly demand weights'!$J$27</f>
        <v>130.73955882352939</v>
      </c>
      <c r="J65" s="15">
        <f>D65*'Hourly demand weights'!$J$27</f>
        <v>103.30039215686274</v>
      </c>
      <c r="K65" s="15">
        <f>E65*'Hourly demand weights'!$J$27</f>
        <v>79.089362745098029</v>
      </c>
      <c r="L65" s="15">
        <f>F65*'Hourly demand weights'!$J$27</f>
        <v>58.106470588235275</v>
      </c>
      <c r="M65" s="15">
        <f>G65*'Hourly demand weights'!$J$27</f>
        <v>40.351715686274503</v>
      </c>
    </row>
    <row r="66" spans="1:13" x14ac:dyDescent="0.35">
      <c r="A66" s="6">
        <v>3</v>
      </c>
      <c r="C66" s="15">
        <f>$B$1*(1-($B$61*($B$3/$B$2)))*POWER(C62,$A$66)</f>
        <v>138.51000000000002</v>
      </c>
      <c r="D66" s="15">
        <f t="shared" ref="D66:G66" si="27">$B$1*(1-($B$61*($B$3/$B$2)))*POWER(D62,$A$66)</f>
        <v>97.28000000000003</v>
      </c>
      <c r="E66" s="15">
        <f t="shared" si="27"/>
        <v>65.169999999999987</v>
      </c>
      <c r="F66" s="15">
        <f t="shared" si="27"/>
        <v>41.04</v>
      </c>
      <c r="G66" s="15">
        <f t="shared" si="27"/>
        <v>23.75</v>
      </c>
      <c r="H66" s="10"/>
      <c r="I66" s="15">
        <f>C66*'Hourly demand weights'!$J$27</f>
        <v>117.66560294117647</v>
      </c>
      <c r="J66" s="15">
        <f>D66*'Hourly demand weights'!$J$27</f>
        <v>82.640313725490202</v>
      </c>
      <c r="K66" s="15">
        <f>E66*'Hourly demand weights'!$J$27</f>
        <v>55.362553921568612</v>
      </c>
      <c r="L66" s="15">
        <f>F66*'Hourly demand weights'!$J$27</f>
        <v>34.863882352941168</v>
      </c>
      <c r="M66" s="15">
        <f>G66*'Hourly demand weights'!$J$27</f>
        <v>20.175857843137251</v>
      </c>
    </row>
    <row r="67" spans="1:13" x14ac:dyDescent="0.35">
      <c r="A67" s="6">
        <v>4</v>
      </c>
      <c r="C67" s="15">
        <f>$B$1*(1-($B$61*($B$3/$B$2)))*POWER(C62,$A$67)</f>
        <v>124.65900000000002</v>
      </c>
      <c r="D67" s="15">
        <f t="shared" ref="D67:G67" si="28">$B$1*(1-($B$61*($B$3/$B$2)))*POWER(D62,$A$67)</f>
        <v>77.824000000000041</v>
      </c>
      <c r="E67" s="15">
        <f t="shared" si="28"/>
        <v>45.618999999999986</v>
      </c>
      <c r="F67" s="15">
        <f t="shared" si="28"/>
        <v>24.623999999999999</v>
      </c>
      <c r="G67" s="15">
        <f t="shared" si="28"/>
        <v>11.875</v>
      </c>
      <c r="H67" s="10"/>
      <c r="I67" s="15">
        <f>C67*'Hourly demand weights'!$J$27</f>
        <v>105.89904264705882</v>
      </c>
      <c r="J67" s="15">
        <f>D67*'Hourly demand weights'!$J$27</f>
        <v>66.112250980392176</v>
      </c>
      <c r="K67" s="15">
        <f>E67*'Hourly demand weights'!$J$27</f>
        <v>38.753787745098023</v>
      </c>
      <c r="L67" s="15">
        <f>F67*'Hourly demand weights'!$J$27</f>
        <v>20.918329411764702</v>
      </c>
      <c r="M67" s="15">
        <f>G67*'Hourly demand weights'!$J$27</f>
        <v>10.087928921568626</v>
      </c>
    </row>
    <row r="68" spans="1:13" x14ac:dyDescent="0.35">
      <c r="A68" s="6">
        <v>5</v>
      </c>
      <c r="C68" s="15">
        <f>$B$1*(1-($B$61*($B$3/$B$2)))*POWER(C62,$A$68)</f>
        <v>112.19310000000003</v>
      </c>
      <c r="D68" s="15">
        <f t="shared" ref="D68:G68" si="29">$B$1*(1-($B$61*($B$3/$B$2)))*POWER(D62,$A$68)</f>
        <v>62.259200000000035</v>
      </c>
      <c r="E68" s="15">
        <f t="shared" si="29"/>
        <v>31.933299999999988</v>
      </c>
      <c r="F68" s="15">
        <f t="shared" si="29"/>
        <v>14.7744</v>
      </c>
      <c r="G68" s="15">
        <f t="shared" si="29"/>
        <v>5.9375</v>
      </c>
      <c r="H68" s="10"/>
      <c r="I68" s="15">
        <f>C68*'Hourly demand weights'!$J$27</f>
        <v>95.309138382352955</v>
      </c>
      <c r="J68" s="15">
        <f>D68*'Hourly demand weights'!$J$27</f>
        <v>52.889800784313749</v>
      </c>
      <c r="K68" s="15">
        <f>E68*'Hourly demand weights'!$J$27</f>
        <v>27.127651421568615</v>
      </c>
      <c r="L68" s="15">
        <f>F68*'Hourly demand weights'!$J$27</f>
        <v>12.550997647058821</v>
      </c>
      <c r="M68" s="15">
        <f>G68*'Hourly demand weights'!$J$27</f>
        <v>5.0439644607843128</v>
      </c>
    </row>
    <row r="69" spans="1:13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5" x14ac:dyDescent="0.35">
      <c r="A71" s="19" t="s">
        <v>56</v>
      </c>
      <c r="B71" s="1">
        <v>0.3</v>
      </c>
      <c r="C71" s="20" t="s">
        <v>11</v>
      </c>
      <c r="D71" s="20"/>
      <c r="E71" s="20"/>
      <c r="F71" s="20"/>
      <c r="G71" s="20"/>
      <c r="H71" s="10"/>
      <c r="I71" s="20" t="s">
        <v>54</v>
      </c>
      <c r="J71" s="20"/>
      <c r="K71" s="20"/>
      <c r="L71" s="20"/>
      <c r="M71" s="20"/>
    </row>
    <row r="72" spans="1:13" x14ac:dyDescent="0.35">
      <c r="A72" s="3" t="s">
        <v>13</v>
      </c>
      <c r="B72" s="16" t="s">
        <v>52</v>
      </c>
      <c r="C72" s="9">
        <v>0.9</v>
      </c>
      <c r="D72" s="9">
        <v>0.8</v>
      </c>
      <c r="E72" s="9">
        <v>0.7</v>
      </c>
      <c r="F72" s="9">
        <v>0.6</v>
      </c>
      <c r="G72" s="9">
        <v>0.5</v>
      </c>
      <c r="H72" s="10"/>
      <c r="I72" s="9">
        <v>0.9</v>
      </c>
      <c r="J72" s="9">
        <v>0.8</v>
      </c>
      <c r="K72" s="9">
        <v>0.7</v>
      </c>
      <c r="L72" s="9">
        <v>0.6</v>
      </c>
      <c r="M72" s="9">
        <v>0.5</v>
      </c>
    </row>
    <row r="73" spans="1:13" x14ac:dyDescent="0.35">
      <c r="A73" s="6">
        <v>0</v>
      </c>
      <c r="C73" s="15">
        <f>$B$1*(1-($B$71*($B$3/$B$2)))*POWER($C$72,A73)</f>
        <v>192.5</v>
      </c>
      <c r="D73" s="15">
        <f t="shared" ref="D73:G73" si="30">$B$1*(1-($B$71*($B$3/$B$2)))*POWER(D72,$A$73)</f>
        <v>192.5</v>
      </c>
      <c r="E73" s="15">
        <f t="shared" si="30"/>
        <v>192.5</v>
      </c>
      <c r="F73" s="15">
        <f t="shared" si="30"/>
        <v>192.5</v>
      </c>
      <c r="G73" s="15">
        <f t="shared" si="30"/>
        <v>192.5</v>
      </c>
      <c r="I73" s="15">
        <f>C73*'Hourly demand weights'!$J$27</f>
        <v>163.53063725490193</v>
      </c>
      <c r="J73" s="15">
        <f>D73*'Hourly demand weights'!$J$27</f>
        <v>163.53063725490193</v>
      </c>
      <c r="K73" s="15">
        <f>E73*'Hourly demand weights'!$J$27</f>
        <v>163.53063725490193</v>
      </c>
      <c r="L73" s="15">
        <f>F73*'Hourly demand weights'!$J$27</f>
        <v>163.53063725490193</v>
      </c>
      <c r="M73" s="15">
        <f>G73*'Hourly demand weights'!$J$27</f>
        <v>163.53063725490193</v>
      </c>
    </row>
    <row r="74" spans="1:13" x14ac:dyDescent="0.35">
      <c r="A74" s="6">
        <v>1</v>
      </c>
      <c r="C74" s="15">
        <f>$B$1*(1-($B$71*($B$3/$B$2)))*POWER(C72,$A$74)</f>
        <v>173.25</v>
      </c>
      <c r="D74" s="15">
        <f t="shared" ref="D74:G74" si="31">$B$1*(1-($B$71*($B$3/$B$2)))*POWER(D72,$A$74)</f>
        <v>154</v>
      </c>
      <c r="E74" s="15">
        <f t="shared" si="31"/>
        <v>134.75</v>
      </c>
      <c r="F74" s="15">
        <f t="shared" si="31"/>
        <v>115.5</v>
      </c>
      <c r="G74" s="15">
        <f t="shared" si="31"/>
        <v>96.25</v>
      </c>
      <c r="H74" s="10"/>
      <c r="I74" s="15">
        <f>C74*'Hourly demand weights'!$J$27</f>
        <v>147.17757352941175</v>
      </c>
      <c r="J74" s="15">
        <f>D74*'Hourly demand weights'!$J$27</f>
        <v>130.82450980392156</v>
      </c>
      <c r="K74" s="15">
        <f>E74*'Hourly demand weights'!$J$27</f>
        <v>114.47144607843136</v>
      </c>
      <c r="L74" s="15">
        <f>F74*'Hourly demand weights'!$J$27</f>
        <v>98.118382352941168</v>
      </c>
      <c r="M74" s="15">
        <f>G74*'Hourly demand weights'!$J$27</f>
        <v>81.765318627450966</v>
      </c>
    </row>
    <row r="75" spans="1:13" x14ac:dyDescent="0.35">
      <c r="A75" s="6">
        <v>2</v>
      </c>
      <c r="C75" s="15">
        <f>$B$1*(1-($B$71*($B$3/$B$2)))*POWER(C72,$A$75)</f>
        <v>155.92500000000001</v>
      </c>
      <c r="D75" s="15">
        <f t="shared" ref="D75:G75" si="32">$B$1*(1-($B$71*($B$3/$B$2)))*POWER(D72,$A$75)</f>
        <v>123.20000000000002</v>
      </c>
      <c r="E75" s="15">
        <f t="shared" si="32"/>
        <v>94.324999999999989</v>
      </c>
      <c r="F75" s="15">
        <f t="shared" si="32"/>
        <v>69.3</v>
      </c>
      <c r="G75" s="15">
        <f t="shared" si="32"/>
        <v>48.125</v>
      </c>
      <c r="H75" s="10"/>
      <c r="I75" s="15">
        <f>C75*'Hourly demand weights'!$J$27</f>
        <v>132.45981617647058</v>
      </c>
      <c r="J75" s="15">
        <f>D75*'Hourly demand weights'!$J$27</f>
        <v>104.65960784313725</v>
      </c>
      <c r="K75" s="15">
        <f>E75*'Hourly demand weights'!$J$27</f>
        <v>80.130012254901942</v>
      </c>
      <c r="L75" s="15">
        <f>F75*'Hourly demand weights'!$J$27</f>
        <v>58.871029411764695</v>
      </c>
      <c r="M75" s="15">
        <f>G75*'Hourly demand weights'!$J$27</f>
        <v>40.882659313725483</v>
      </c>
    </row>
    <row r="76" spans="1:13" x14ac:dyDescent="0.35">
      <c r="A76" s="6">
        <v>3</v>
      </c>
      <c r="C76" s="15">
        <f>$B$1*(1-($B$71*($B$3/$B$2)))*POWER(C72,$A$76)</f>
        <v>140.33250000000001</v>
      </c>
      <c r="D76" s="15">
        <f t="shared" ref="D76:G76" si="33">$B$1*(1-($B$71*($B$3/$B$2)))*POWER(D72,$A$76)</f>
        <v>98.560000000000016</v>
      </c>
      <c r="E76" s="15">
        <f t="shared" si="33"/>
        <v>66.027499999999989</v>
      </c>
      <c r="F76" s="15">
        <f t="shared" si="33"/>
        <v>41.58</v>
      </c>
      <c r="G76" s="15">
        <f t="shared" si="33"/>
        <v>24.0625</v>
      </c>
      <c r="H76" s="10"/>
      <c r="I76" s="15">
        <f>C76*'Hourly demand weights'!$J$27</f>
        <v>119.21383455882352</v>
      </c>
      <c r="J76" s="15">
        <f>D76*'Hourly demand weights'!$J$27</f>
        <v>83.727686274509807</v>
      </c>
      <c r="K76" s="15">
        <f>E76*'Hourly demand weights'!$J$27</f>
        <v>56.091008578431357</v>
      </c>
      <c r="L76" s="15">
        <f>F76*'Hourly demand weights'!$J$27</f>
        <v>35.32261764705882</v>
      </c>
      <c r="M76" s="15">
        <f>G76*'Hourly demand weights'!$J$27</f>
        <v>20.441329656862742</v>
      </c>
    </row>
    <row r="77" spans="1:13" x14ac:dyDescent="0.35">
      <c r="A77" s="6">
        <v>4</v>
      </c>
      <c r="C77" s="15">
        <f>$B$1*(1-($B$71*($B$3/$B$2)))*POWER(C72,$A$77)</f>
        <v>126.29925000000003</v>
      </c>
      <c r="D77" s="15">
        <f t="shared" ref="D77:G77" si="34">$B$1*(1-($B$71*($B$3/$B$2)))*POWER(D72,$A$77)</f>
        <v>78.848000000000042</v>
      </c>
      <c r="E77" s="15">
        <f t="shared" si="34"/>
        <v>46.219249999999988</v>
      </c>
      <c r="F77" s="15">
        <f t="shared" si="34"/>
        <v>24.948</v>
      </c>
      <c r="G77" s="15">
        <f t="shared" si="34"/>
        <v>12.03125</v>
      </c>
      <c r="H77" s="10"/>
      <c r="I77" s="15">
        <f>C77*'Hourly demand weights'!$J$27</f>
        <v>107.29245110294119</v>
      </c>
      <c r="J77" s="15">
        <f>D77*'Hourly demand weights'!$J$27</f>
        <v>66.982149019607874</v>
      </c>
      <c r="K77" s="15">
        <f>E77*'Hourly demand weights'!$J$27</f>
        <v>39.263706004901948</v>
      </c>
      <c r="L77" s="15">
        <f>F77*'Hourly demand weights'!$J$27</f>
        <v>21.193570588235293</v>
      </c>
      <c r="M77" s="15">
        <f>G77*'Hourly demand weights'!$J$27</f>
        <v>10.220664828431371</v>
      </c>
    </row>
    <row r="78" spans="1:13" x14ac:dyDescent="0.35">
      <c r="A78" s="6">
        <v>5</v>
      </c>
      <c r="C78" s="15">
        <f>$B$1*(1-($B$71*($B$3/$B$2)))*POWER($C$72,A78)</f>
        <v>113.66932500000003</v>
      </c>
      <c r="D78" s="15">
        <f>$B$1*(1-($B$71*($B$3/$B$2)))*POWER(D72,$A$78)</f>
        <v>63.078400000000038</v>
      </c>
      <c r="E78" s="15">
        <f t="shared" ref="E78:G78" si="35">$B$1*(1-($B$71*($B$3/$B$2)))*POWER(E72,$A$78)</f>
        <v>32.353474999999989</v>
      </c>
      <c r="F78" s="15">
        <f t="shared" si="35"/>
        <v>14.9688</v>
      </c>
      <c r="G78" s="15">
        <f t="shared" si="35"/>
        <v>6.015625</v>
      </c>
      <c r="H78" s="10"/>
      <c r="I78" s="15">
        <f>C78*'Hourly demand weights'!$J$27</f>
        <v>96.56320599264707</v>
      </c>
      <c r="J78" s="15">
        <f>D78*'Hourly demand weights'!$J$27</f>
        <v>53.585719215686296</v>
      </c>
      <c r="K78" s="15">
        <f>E78*'Hourly demand weights'!$J$27</f>
        <v>27.48459420343136</v>
      </c>
      <c r="L78" s="15">
        <f>F78*'Hourly demand weights'!$J$27</f>
        <v>12.716142352941175</v>
      </c>
      <c r="M78" s="15">
        <f>G78*'Hourly demand weights'!$J$27</f>
        <v>5.1103324142156854</v>
      </c>
    </row>
    <row r="79" spans="1:13" x14ac:dyDescent="0.3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5" x14ac:dyDescent="0.35">
      <c r="A81" s="19" t="s">
        <v>56</v>
      </c>
      <c r="B81" s="1">
        <v>0.2</v>
      </c>
      <c r="C81" s="9" t="s">
        <v>11</v>
      </c>
      <c r="H81" s="10"/>
      <c r="I81" s="18" t="s">
        <v>54</v>
      </c>
    </row>
    <row r="82" spans="1:13" x14ac:dyDescent="0.35">
      <c r="A82" s="3" t="s">
        <v>13</v>
      </c>
      <c r="B82" s="16" t="s">
        <v>52</v>
      </c>
      <c r="C82" s="9">
        <v>0.9</v>
      </c>
      <c r="D82" s="9">
        <v>0.8</v>
      </c>
      <c r="E82" s="9">
        <v>0.7</v>
      </c>
      <c r="F82" s="9">
        <v>0.6</v>
      </c>
      <c r="G82" s="9">
        <v>0.5</v>
      </c>
      <c r="H82" s="10"/>
      <c r="I82" s="9">
        <v>0.9</v>
      </c>
      <c r="J82" s="9">
        <v>0.8</v>
      </c>
      <c r="K82" s="9">
        <v>0.7</v>
      </c>
      <c r="L82" s="9">
        <v>0.6</v>
      </c>
      <c r="M82" s="9">
        <v>0.5</v>
      </c>
    </row>
    <row r="83" spans="1:13" x14ac:dyDescent="0.35">
      <c r="A83" s="6">
        <v>0</v>
      </c>
      <c r="C83" s="15">
        <f>$B$1*(1-($B$81*($B$3/$B$2)))*POWER($C$82,A83)</f>
        <v>195</v>
      </c>
      <c r="D83" s="15">
        <f>$B$1*(1-($B$81*($B$3/$B$2)))*POWER($D$82,A83)</f>
        <v>195</v>
      </c>
      <c r="E83" s="15">
        <f>$B$1*(1-($B$81*($B$3/$B$2)))*POWER($E$82,A83)</f>
        <v>195</v>
      </c>
      <c r="F83" s="15">
        <f>$B$1*(1-($B$81*($B$3/$B$2)))*POWER($F$82,A83)</f>
        <v>195</v>
      </c>
      <c r="G83" s="15">
        <f>$B$1*(1-($B$81*($B$3/$B$2)))*POWER($G$82,A83)</f>
        <v>195</v>
      </c>
      <c r="I83" s="15">
        <f>C83*'Hourly demand weights'!$J$27</f>
        <v>165.65441176470586</v>
      </c>
      <c r="J83" s="15">
        <f>D83*'Hourly demand weights'!$J$27</f>
        <v>165.65441176470586</v>
      </c>
      <c r="K83" s="15">
        <f>E83*'Hourly demand weights'!$J$27</f>
        <v>165.65441176470586</v>
      </c>
      <c r="L83" s="15">
        <f>F83*'Hourly demand weights'!$J$27</f>
        <v>165.65441176470586</v>
      </c>
      <c r="M83" s="15">
        <f>G83*'Hourly demand weights'!$J$27</f>
        <v>165.65441176470586</v>
      </c>
    </row>
    <row r="84" spans="1:13" x14ac:dyDescent="0.35">
      <c r="A84" s="6">
        <v>1</v>
      </c>
      <c r="C84" s="15">
        <f>$B$1*(1-($B$81*($B$3/$B$2)))*POWER($C$82,A84)</f>
        <v>175.5</v>
      </c>
      <c r="D84" s="15">
        <f t="shared" ref="D84:D88" si="36">$B$1*(1-($B$81*($B$3/$B$2)))*POWER($D$82,A84)</f>
        <v>156</v>
      </c>
      <c r="E84" s="15">
        <f t="shared" ref="E84:E88" si="37">$B$1*(1-($B$81*($B$3/$B$2)))*POWER($E$82,A84)</f>
        <v>136.5</v>
      </c>
      <c r="F84" s="15">
        <f t="shared" ref="F84:F88" si="38">$B$1*(1-($B$81*($B$3/$B$2)))*POWER($F$82,A84)</f>
        <v>117</v>
      </c>
      <c r="G84" s="15">
        <f t="shared" ref="G84:G88" si="39">$B$1*(1-($B$81*($B$3/$B$2)))*POWER($G$82,A84)</f>
        <v>97.5</v>
      </c>
      <c r="H84" s="10"/>
      <c r="I84" s="15">
        <f>C84*'Hourly demand weights'!$J$27</f>
        <v>149.08897058823527</v>
      </c>
      <c r="J84" s="15">
        <f>D84*'Hourly demand weights'!$J$27</f>
        <v>132.52352941176468</v>
      </c>
      <c r="K84" s="15">
        <f>E84*'Hourly demand weights'!$J$27</f>
        <v>115.9580882352941</v>
      </c>
      <c r="L84" s="15">
        <f>F84*'Hourly demand weights'!$J$27</f>
        <v>99.392647058823513</v>
      </c>
      <c r="M84" s="15">
        <f>G84*'Hourly demand weights'!$J$27</f>
        <v>82.827205882352928</v>
      </c>
    </row>
    <row r="85" spans="1:13" x14ac:dyDescent="0.35">
      <c r="A85" s="6">
        <v>2</v>
      </c>
      <c r="C85" s="15">
        <f t="shared" ref="C85:C88" si="40">$B$1*(1-($B$81*($B$3/$B$2)))*POWER($C$82,A85)</f>
        <v>157.95000000000002</v>
      </c>
      <c r="D85" s="15">
        <f t="shared" si="36"/>
        <v>124.80000000000003</v>
      </c>
      <c r="E85" s="15">
        <f t="shared" si="37"/>
        <v>95.549999999999983</v>
      </c>
      <c r="F85" s="15">
        <f t="shared" si="38"/>
        <v>70.2</v>
      </c>
      <c r="G85" s="15">
        <f t="shared" si="39"/>
        <v>48.75</v>
      </c>
      <c r="H85" s="10"/>
      <c r="I85" s="15">
        <f>C85*'Hourly demand weights'!$J$27</f>
        <v>134.18007352941177</v>
      </c>
      <c r="J85" s="15">
        <f>D85*'Hourly demand weights'!$J$27</f>
        <v>106.01882352941178</v>
      </c>
      <c r="K85" s="15">
        <f>E85*'Hourly demand weights'!$J$27</f>
        <v>81.170661764705855</v>
      </c>
      <c r="L85" s="15">
        <f>F85*'Hourly demand weights'!$J$27</f>
        <v>59.635588235294108</v>
      </c>
      <c r="M85" s="15">
        <f>G85*'Hourly demand weights'!$J$27</f>
        <v>41.413602941176464</v>
      </c>
    </row>
    <row r="86" spans="1:13" x14ac:dyDescent="0.35">
      <c r="A86" s="6">
        <v>3</v>
      </c>
      <c r="C86" s="15">
        <f t="shared" si="40"/>
        <v>142.15500000000003</v>
      </c>
      <c r="D86" s="15">
        <f t="shared" si="36"/>
        <v>99.840000000000018</v>
      </c>
      <c r="E86" s="15">
        <f t="shared" si="37"/>
        <v>66.884999999999977</v>
      </c>
      <c r="F86" s="15">
        <f t="shared" si="38"/>
        <v>42.12</v>
      </c>
      <c r="G86" s="15">
        <f t="shared" si="39"/>
        <v>24.375</v>
      </c>
      <c r="H86" s="10"/>
      <c r="I86" s="15">
        <f>C86*'Hourly demand weights'!$J$27</f>
        <v>120.7620661764706</v>
      </c>
      <c r="J86" s="15">
        <f>D86*'Hourly demand weights'!$J$27</f>
        <v>84.815058823529412</v>
      </c>
      <c r="K86" s="15">
        <f>E86*'Hourly demand weights'!$J$27</f>
        <v>56.819463235294087</v>
      </c>
      <c r="L86" s="15">
        <f>F86*'Hourly demand weights'!$J$27</f>
        <v>35.781352941176465</v>
      </c>
      <c r="M86" s="15">
        <f>G86*'Hourly demand weights'!$J$27</f>
        <v>20.706801470588232</v>
      </c>
    </row>
    <row r="87" spans="1:13" x14ac:dyDescent="0.35">
      <c r="A87" s="6">
        <v>4</v>
      </c>
      <c r="C87" s="15">
        <f t="shared" si="40"/>
        <v>127.93950000000002</v>
      </c>
      <c r="D87" s="15">
        <f t="shared" si="36"/>
        <v>79.872000000000043</v>
      </c>
      <c r="E87" s="15">
        <f t="shared" si="37"/>
        <v>46.819499999999984</v>
      </c>
      <c r="F87" s="15">
        <f t="shared" si="38"/>
        <v>25.271999999999998</v>
      </c>
      <c r="G87" s="15">
        <f t="shared" si="39"/>
        <v>12.1875</v>
      </c>
      <c r="H87" s="10"/>
      <c r="I87" s="15">
        <f>C87*'Hourly demand weights'!$J$27</f>
        <v>108.68585955882354</v>
      </c>
      <c r="J87" s="15">
        <f>D87*'Hourly demand weights'!$J$27</f>
        <v>67.852047058823558</v>
      </c>
      <c r="K87" s="15">
        <f>E87*'Hourly demand weights'!$J$27</f>
        <v>39.773624264705859</v>
      </c>
      <c r="L87" s="15">
        <f>F87*'Hourly demand weights'!$J$27</f>
        <v>21.468811764705876</v>
      </c>
      <c r="M87" s="15">
        <f>G87*'Hourly demand weights'!$J$27</f>
        <v>10.353400735294116</v>
      </c>
    </row>
    <row r="88" spans="1:13" x14ac:dyDescent="0.35">
      <c r="A88" s="6">
        <v>5</v>
      </c>
      <c r="C88" s="15">
        <f t="shared" si="40"/>
        <v>115.14555000000003</v>
      </c>
      <c r="D88" s="15">
        <f t="shared" si="36"/>
        <v>63.89760000000004</v>
      </c>
      <c r="E88" s="15">
        <f t="shared" si="37"/>
        <v>32.773649999999989</v>
      </c>
      <c r="F88" s="15">
        <f t="shared" si="38"/>
        <v>15.1632</v>
      </c>
      <c r="G88" s="15">
        <f t="shared" si="39"/>
        <v>6.09375</v>
      </c>
      <c r="H88" s="10"/>
      <c r="I88" s="15">
        <f>C88*'Hourly demand weights'!$J$27</f>
        <v>97.817273602941185</v>
      </c>
      <c r="J88" s="15">
        <f>D88*'Hourly demand weights'!$J$27</f>
        <v>54.281637647058851</v>
      </c>
      <c r="K88" s="15">
        <f>E88*'Hourly demand weights'!$J$27</f>
        <v>27.841536985294105</v>
      </c>
      <c r="L88" s="15">
        <f>F88*'Hourly demand weights'!$J$27</f>
        <v>12.881287058823528</v>
      </c>
      <c r="M88" s="15">
        <f>G88*'Hourly demand weights'!$J$27</f>
        <v>5.176700367647058</v>
      </c>
    </row>
    <row r="89" spans="1:13" x14ac:dyDescent="0.35">
      <c r="C89" s="15"/>
      <c r="D89" s="15"/>
      <c r="E89" s="15"/>
      <c r="F89" s="15"/>
      <c r="G89" s="15"/>
      <c r="H89" s="10"/>
      <c r="I89" s="10"/>
      <c r="J89" s="10"/>
      <c r="K89" s="10"/>
      <c r="L89" s="10"/>
      <c r="M89" s="10"/>
    </row>
    <row r="90" spans="1:13" x14ac:dyDescent="0.3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5" x14ac:dyDescent="0.35">
      <c r="A91" s="19" t="s">
        <v>56</v>
      </c>
      <c r="B91" s="1">
        <v>0.1</v>
      </c>
      <c r="C91" s="20" t="s">
        <v>11</v>
      </c>
      <c r="D91" s="20"/>
      <c r="E91" s="20"/>
      <c r="F91" s="20"/>
      <c r="G91" s="20"/>
      <c r="H91" s="10"/>
      <c r="I91" s="20" t="s">
        <v>54</v>
      </c>
      <c r="J91" s="20"/>
      <c r="K91" s="20"/>
      <c r="L91" s="20"/>
      <c r="M91" s="20"/>
    </row>
    <row r="92" spans="1:13" x14ac:dyDescent="0.35">
      <c r="A92" s="3" t="s">
        <v>13</v>
      </c>
      <c r="B92" s="16" t="s">
        <v>52</v>
      </c>
      <c r="C92" s="9">
        <v>0.9</v>
      </c>
      <c r="D92" s="9">
        <v>0.8</v>
      </c>
      <c r="E92" s="9">
        <v>0.7</v>
      </c>
      <c r="F92" s="9">
        <v>0.6</v>
      </c>
      <c r="G92" s="9">
        <v>0.5</v>
      </c>
      <c r="H92" s="10"/>
      <c r="I92" s="9">
        <v>0.9</v>
      </c>
      <c r="J92" s="9">
        <v>0.8</v>
      </c>
      <c r="K92" s="9">
        <v>0.7</v>
      </c>
      <c r="L92" s="9">
        <v>0.6</v>
      </c>
      <c r="M92" s="9">
        <v>0.5</v>
      </c>
    </row>
    <row r="93" spans="1:13" x14ac:dyDescent="0.35">
      <c r="A93" s="6">
        <v>0</v>
      </c>
      <c r="C93" s="15">
        <f>$B$1*(1-($B$91*($B$3/$B$2)))*POWER($C$92,A93)</f>
        <v>197.5</v>
      </c>
      <c r="D93" s="15">
        <f>$B$1*(1-($B$91*($B$3/$B$2)))*POWER($D$92,A93)</f>
        <v>197.5</v>
      </c>
      <c r="E93" s="15">
        <f>$B$1*(1-($B$91*($B$3/$B$2)))*POWER($E$92,A93)</f>
        <v>197.5</v>
      </c>
      <c r="F93" s="15">
        <f>$B$1*(1-($B$91*($B$3/$B$2)))*POWER($F$92,A93)</f>
        <v>197.5</v>
      </c>
      <c r="G93" s="15">
        <f>$B$1*(1-($B$91*($B$3/$B$2)))*POWER($G$92,A93)</f>
        <v>197.5</v>
      </c>
      <c r="I93" s="15">
        <f>C93*'Hourly demand weights'!$J$27</f>
        <v>167.77818627450978</v>
      </c>
      <c r="J93" s="15">
        <f>D93*'Hourly demand weights'!$J$27</f>
        <v>167.77818627450978</v>
      </c>
      <c r="K93" s="15">
        <f>E93*'Hourly demand weights'!$J$27</f>
        <v>167.77818627450978</v>
      </c>
      <c r="L93" s="15">
        <f>F93*'Hourly demand weights'!$J$27</f>
        <v>167.77818627450978</v>
      </c>
      <c r="M93" s="15">
        <f>G93*'Hourly demand weights'!$J$27</f>
        <v>167.77818627450978</v>
      </c>
    </row>
    <row r="94" spans="1:13" x14ac:dyDescent="0.35">
      <c r="A94" s="6">
        <v>1</v>
      </c>
      <c r="C94" s="15">
        <f t="shared" ref="C94:C98" si="41">$B$1*(1-($B$91*($B$3/$B$2)))*POWER($C$92,A94)</f>
        <v>177.75</v>
      </c>
      <c r="D94" s="15">
        <f t="shared" ref="D94:D98" si="42">$B$1*(1-($B$91*($B$3/$B$2)))*POWER($D$92,A94)</f>
        <v>158</v>
      </c>
      <c r="E94" s="15">
        <f t="shared" ref="E94:E98" si="43">$B$1*(1-($B$91*($B$3/$B$2)))*POWER($E$92,A94)</f>
        <v>138.25</v>
      </c>
      <c r="F94" s="15">
        <f t="shared" ref="F94:F98" si="44">$B$1*(1-($B$91*($B$3/$B$2)))*POWER($F$92,A94)</f>
        <v>118.5</v>
      </c>
      <c r="G94" s="15">
        <f t="shared" ref="G94:G98" si="45">$B$1*(1-($B$91*($B$3/$B$2)))*POWER($G$92,A94)</f>
        <v>98.75</v>
      </c>
      <c r="H94" s="10"/>
      <c r="I94" s="15">
        <f>C94*'Hourly demand weights'!$J$27</f>
        <v>151.00036764705879</v>
      </c>
      <c r="J94" s="15">
        <f>D94*'Hourly demand weights'!$J$27</f>
        <v>134.22254901960781</v>
      </c>
      <c r="K94" s="15">
        <f>E94*'Hourly demand weights'!$J$27</f>
        <v>117.44473039215684</v>
      </c>
      <c r="L94" s="15">
        <f>F94*'Hourly demand weights'!$J$27</f>
        <v>100.66691176470587</v>
      </c>
      <c r="M94" s="15">
        <f>G94*'Hourly demand weights'!$J$27</f>
        <v>83.889093137254889</v>
      </c>
    </row>
    <row r="95" spans="1:13" x14ac:dyDescent="0.35">
      <c r="A95" s="6">
        <v>2</v>
      </c>
      <c r="C95" s="15">
        <f t="shared" si="41"/>
        <v>159.97500000000002</v>
      </c>
      <c r="D95" s="15">
        <f t="shared" si="42"/>
        <v>126.40000000000002</v>
      </c>
      <c r="E95" s="15">
        <f t="shared" si="43"/>
        <v>96.774999999999991</v>
      </c>
      <c r="F95" s="15">
        <f t="shared" si="44"/>
        <v>71.099999999999994</v>
      </c>
      <c r="G95" s="15">
        <f t="shared" si="45"/>
        <v>49.375</v>
      </c>
      <c r="H95" s="10"/>
      <c r="I95" s="15">
        <f>C95*'Hourly demand weights'!$J$27</f>
        <v>135.90033088235293</v>
      </c>
      <c r="J95" s="15">
        <f>D95*'Hourly demand weights'!$J$27</f>
        <v>107.37803921568627</v>
      </c>
      <c r="K95" s="15">
        <f>E95*'Hourly demand weights'!$J$27</f>
        <v>82.211311274509782</v>
      </c>
      <c r="L95" s="15">
        <f>F95*'Hourly demand weights'!$J$27</f>
        <v>60.400147058823514</v>
      </c>
      <c r="M95" s="15">
        <f>G95*'Hourly demand weights'!$J$27</f>
        <v>41.944546568627445</v>
      </c>
    </row>
    <row r="96" spans="1:13" x14ac:dyDescent="0.35">
      <c r="A96" s="6">
        <v>3</v>
      </c>
      <c r="C96" s="15">
        <f t="shared" si="41"/>
        <v>143.97750000000002</v>
      </c>
      <c r="D96" s="15">
        <f t="shared" si="42"/>
        <v>101.12000000000002</v>
      </c>
      <c r="E96" s="15">
        <f t="shared" si="43"/>
        <v>67.742499999999978</v>
      </c>
      <c r="F96" s="15">
        <f t="shared" si="44"/>
        <v>42.66</v>
      </c>
      <c r="G96" s="15">
        <f t="shared" si="45"/>
        <v>24.6875</v>
      </c>
      <c r="H96" s="10"/>
      <c r="I96" s="15">
        <f>C96*'Hourly demand weights'!$J$27</f>
        <v>122.31029779411764</v>
      </c>
      <c r="J96" s="15">
        <f>D96*'Hourly demand weights'!$J$27</f>
        <v>85.902431372549017</v>
      </c>
      <c r="K96" s="15">
        <f>E96*'Hourly demand weights'!$J$27</f>
        <v>57.547917892156832</v>
      </c>
      <c r="L96" s="15">
        <f>F96*'Hourly demand weights'!$J$27</f>
        <v>36.24008823529411</v>
      </c>
      <c r="M96" s="15">
        <f>G96*'Hourly demand weights'!$J$27</f>
        <v>20.972273284313722</v>
      </c>
    </row>
    <row r="97" spans="1:13" x14ac:dyDescent="0.35">
      <c r="A97" s="6">
        <v>4</v>
      </c>
      <c r="C97" s="15">
        <f t="shared" si="41"/>
        <v>129.57975000000002</v>
      </c>
      <c r="D97" s="15">
        <f t="shared" si="42"/>
        <v>80.896000000000043</v>
      </c>
      <c r="E97" s="15">
        <f t="shared" si="43"/>
        <v>47.419749999999986</v>
      </c>
      <c r="F97" s="15">
        <f t="shared" si="44"/>
        <v>25.596</v>
      </c>
      <c r="G97" s="15">
        <f t="shared" si="45"/>
        <v>12.34375</v>
      </c>
      <c r="H97" s="10"/>
      <c r="I97" s="15">
        <f>C97*'Hourly demand weights'!$J$27</f>
        <v>110.07926801470587</v>
      </c>
      <c r="J97" s="15">
        <f>D97*'Hourly demand weights'!$J$27</f>
        <v>68.721945098039242</v>
      </c>
      <c r="K97" s="15">
        <f>E97*'Hourly demand weights'!$J$27</f>
        <v>40.283542524509784</v>
      </c>
      <c r="L97" s="15">
        <f>F97*'Hourly demand weights'!$J$27</f>
        <v>21.744052941176466</v>
      </c>
      <c r="M97" s="15">
        <f>G97*'Hourly demand weights'!$J$27</f>
        <v>10.486136642156861</v>
      </c>
    </row>
    <row r="98" spans="1:13" x14ac:dyDescent="0.35">
      <c r="A98" s="6">
        <v>5</v>
      </c>
      <c r="C98" s="15">
        <f t="shared" si="41"/>
        <v>116.62177500000004</v>
      </c>
      <c r="D98" s="15">
        <f t="shared" si="42"/>
        <v>64.716800000000035</v>
      </c>
      <c r="E98" s="15">
        <f t="shared" si="43"/>
        <v>33.19382499999999</v>
      </c>
      <c r="F98" s="15">
        <f t="shared" si="44"/>
        <v>15.3576</v>
      </c>
      <c r="G98" s="15">
        <f t="shared" si="45"/>
        <v>6.171875</v>
      </c>
      <c r="H98" s="10"/>
      <c r="I98" s="15">
        <f>C98*'Hourly demand weights'!$J$27</f>
        <v>99.071341213235314</v>
      </c>
      <c r="J98" s="15">
        <f>D98*'Hourly demand weights'!$J$27</f>
        <v>54.977556078431391</v>
      </c>
      <c r="K98" s="15">
        <f>E98*'Hourly demand weights'!$J$27</f>
        <v>28.198479767156851</v>
      </c>
      <c r="L98" s="15">
        <f>F98*'Hourly demand weights'!$J$27</f>
        <v>13.046431764705881</v>
      </c>
      <c r="M98" s="15">
        <f>G98*'Hourly demand weights'!$J$27</f>
        <v>5.2430683210784306</v>
      </c>
    </row>
  </sheetData>
  <mergeCells count="16">
    <mergeCell ref="C11:G11"/>
    <mergeCell ref="I11:M11"/>
    <mergeCell ref="C21:G21"/>
    <mergeCell ref="I21:M21"/>
    <mergeCell ref="C31:G31"/>
    <mergeCell ref="I31:M31"/>
    <mergeCell ref="C71:G71"/>
    <mergeCell ref="I71:M71"/>
    <mergeCell ref="C91:G91"/>
    <mergeCell ref="I91:M91"/>
    <mergeCell ref="C41:G41"/>
    <mergeCell ref="I41:M41"/>
    <mergeCell ref="C51:G51"/>
    <mergeCell ref="I51:M51"/>
    <mergeCell ref="C61:G61"/>
    <mergeCell ref="I61:M6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8"/>
  <sheetViews>
    <sheetView topLeftCell="A4" workbookViewId="0">
      <selection activeCell="A91" activeCellId="8" sqref="A11 A21 A31 A41 A51 A61 A71 A81 A91"/>
    </sheetView>
  </sheetViews>
  <sheetFormatPr defaultRowHeight="14.5" x14ac:dyDescent="0.35"/>
  <cols>
    <col min="1" max="1" width="14.36328125" customWidth="1"/>
    <col min="2" max="2" width="7.7265625" customWidth="1"/>
    <col min="3" max="3" width="11" customWidth="1"/>
    <col min="4" max="4" width="11.81640625" customWidth="1"/>
    <col min="5" max="5" width="9.54296875" customWidth="1"/>
    <col min="6" max="7" width="11" customWidth="1"/>
    <col min="8" max="8" width="5.453125" customWidth="1"/>
    <col min="9" max="13" width="11" customWidth="1"/>
    <col min="14" max="14" width="14" customWidth="1"/>
    <col min="15" max="16" width="16" customWidth="1"/>
  </cols>
  <sheetData>
    <row r="1" spans="1:13" x14ac:dyDescent="0.35">
      <c r="A1" s="12" t="s">
        <v>0</v>
      </c>
      <c r="B1">
        <v>800</v>
      </c>
    </row>
    <row r="2" spans="1:13" x14ac:dyDescent="0.35">
      <c r="A2" s="12" t="s">
        <v>1</v>
      </c>
      <c r="B2">
        <v>16</v>
      </c>
    </row>
    <row r="3" spans="1:13" x14ac:dyDescent="0.35">
      <c r="A3" s="12" t="s">
        <v>2</v>
      </c>
      <c r="B3">
        <v>1</v>
      </c>
    </row>
    <row r="4" spans="1:13" x14ac:dyDescent="0.35">
      <c r="A4" s="12" t="s">
        <v>3</v>
      </c>
    </row>
    <row r="5" spans="1:13" x14ac:dyDescent="0.35">
      <c r="A5" s="12" t="s">
        <v>4</v>
      </c>
      <c r="C5" s="21"/>
      <c r="D5" s="21"/>
      <c r="E5" s="21"/>
      <c r="F5" s="21"/>
      <c r="G5" s="21"/>
      <c r="J5" s="21"/>
      <c r="K5" s="21"/>
      <c r="L5" s="21"/>
      <c r="M5" s="21"/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</v>
      </c>
    </row>
    <row r="9" spans="1:13" x14ac:dyDescent="0.35">
      <c r="A9" s="12" t="s">
        <v>8</v>
      </c>
      <c r="D9" s="12"/>
    </row>
    <row r="10" spans="1:13" x14ac:dyDescent="0.35">
      <c r="A10" s="12" t="s">
        <v>9</v>
      </c>
      <c r="D10" s="12"/>
      <c r="M10" s="17">
        <f>(C13-I13)/C13</f>
        <v>5.2352941176470706E-2</v>
      </c>
    </row>
    <row r="11" spans="1:13" ht="15.5" x14ac:dyDescent="0.35">
      <c r="A11" s="19" t="s">
        <v>56</v>
      </c>
      <c r="B11" s="1">
        <v>0.9</v>
      </c>
      <c r="C11" s="20" t="s">
        <v>11</v>
      </c>
      <c r="D11" s="21"/>
      <c r="E11" s="21"/>
      <c r="F11" s="21"/>
      <c r="G11" s="21"/>
      <c r="I11" s="20" t="s">
        <v>54</v>
      </c>
      <c r="J11" s="20"/>
      <c r="K11" s="20"/>
      <c r="L11" s="20"/>
      <c r="M11" s="20"/>
    </row>
    <row r="12" spans="1:13" x14ac:dyDescent="0.35">
      <c r="A12" s="3" t="s">
        <v>13</v>
      </c>
      <c r="B12" s="16" t="s">
        <v>52</v>
      </c>
      <c r="C12" s="9">
        <v>0.9</v>
      </c>
      <c r="D12" s="9">
        <v>0.8</v>
      </c>
      <c r="E12" s="9">
        <v>0.7</v>
      </c>
      <c r="F12" s="9">
        <v>0.6</v>
      </c>
      <c r="G12" s="9">
        <v>0.5</v>
      </c>
      <c r="H12" s="10"/>
      <c r="I12" s="9">
        <v>0.9</v>
      </c>
      <c r="J12" s="9">
        <v>0.8</v>
      </c>
      <c r="K12" s="9">
        <v>0.7</v>
      </c>
      <c r="L12" s="9">
        <v>0.6</v>
      </c>
      <c r="M12" s="9">
        <v>0.5</v>
      </c>
    </row>
    <row r="13" spans="1:13" x14ac:dyDescent="0.35">
      <c r="A13" s="6">
        <v>0</v>
      </c>
      <c r="C13" s="15">
        <f>$B$1*(1-(B11*($B$3/$B$2)))*POWER(C12,$A$13)</f>
        <v>755</v>
      </c>
      <c r="D13" s="15">
        <f>$B$1*(1-(B11*($B$3/$B$2)))*POWER(D12,$A$13)</f>
        <v>755</v>
      </c>
      <c r="E13" s="15">
        <f>$B$1*(1-(B11*($B$3/$B$2)))*POWER(E12,$A$13)</f>
        <v>755</v>
      </c>
      <c r="F13" s="15">
        <f>$B$1*(1-(B11*($B$3/$B$2)))*POWER(F12,$A$13)</f>
        <v>755</v>
      </c>
      <c r="G13" s="15">
        <f>$B$1*(1-(B11*($B$3/$B$2)))*POWER(G12,$A$13)</f>
        <v>755</v>
      </c>
      <c r="I13" s="15">
        <f>C13*'Hourly demand weights'!$K$27</f>
        <v>715.47352941176462</v>
      </c>
      <c r="J13" s="15">
        <f>D13*'Hourly demand weights'!$K$27</f>
        <v>715.47352941176462</v>
      </c>
      <c r="K13" s="15">
        <f>E13*'Hourly demand weights'!$K$27</f>
        <v>715.47352941176462</v>
      </c>
      <c r="L13" s="15">
        <f>F13*'Hourly demand weights'!$K$27</f>
        <v>715.47352941176462</v>
      </c>
      <c r="M13" s="15">
        <f>G13*'Hourly demand weights'!$K$27</f>
        <v>715.47352941176462</v>
      </c>
    </row>
    <row r="14" spans="1:13" x14ac:dyDescent="0.35">
      <c r="A14" s="6">
        <v>1</v>
      </c>
      <c r="C14" s="15">
        <f>$B$1*(1-(B11*($B$3/$B$2)))*POWER(C12,$A$14)</f>
        <v>679.5</v>
      </c>
      <c r="D14" s="15">
        <f>$B$1*(1-(B11*($B$3/$B$2)))*POWER(D12,$A$14)</f>
        <v>604</v>
      </c>
      <c r="E14" s="15">
        <f>$B$1*(1-(B11*($B$3/$B$2)))*POWER(E12,$A$14)</f>
        <v>528.5</v>
      </c>
      <c r="F14" s="15">
        <f>$B$1*(1-(B11*($B$3/$B$2)))*POWER(F12,$A$14)</f>
        <v>453</v>
      </c>
      <c r="G14" s="15">
        <f>$B$1*(1-(B11*($B$3/$B$2)))*POWER(G12,$A$14)</f>
        <v>377.5</v>
      </c>
      <c r="H14" s="10"/>
      <c r="I14" s="15">
        <f>C14*'Hourly demand weights'!$K$27</f>
        <v>643.92617647058819</v>
      </c>
      <c r="J14" s="15">
        <f>D14*'Hourly demand weights'!$K$27</f>
        <v>572.37882352941165</v>
      </c>
      <c r="K14" s="15">
        <f>E14*'Hourly demand weights'!$K$27</f>
        <v>500.83147058823522</v>
      </c>
      <c r="L14" s="15">
        <f>F14*'Hourly demand weights'!$K$27</f>
        <v>429.28411764705879</v>
      </c>
      <c r="M14" s="15">
        <f>G14*'Hourly demand weights'!$K$27</f>
        <v>357.73676470588231</v>
      </c>
    </row>
    <row r="15" spans="1:13" x14ac:dyDescent="0.35">
      <c r="A15" s="6">
        <v>2</v>
      </c>
      <c r="C15" s="15">
        <f>$B$1*(1-(B11*($B$3/$B$2)))*POWER(C12,$A$15)</f>
        <v>611.55000000000007</v>
      </c>
      <c r="D15" s="15">
        <f>$B$1*(1-(B11*($B$3/$B$2)))*POWER(D12,$A$15)</f>
        <v>483.2000000000001</v>
      </c>
      <c r="E15" s="15">
        <f>$B$1*(1-(B11*($B$3/$B$2)))*POWER(E12,$A$15)</f>
        <v>369.94999999999993</v>
      </c>
      <c r="F15" s="15">
        <f>$B$1*(1-(B11*($B$3/$B$2)))*POWER(F12,$A$15)</f>
        <v>271.8</v>
      </c>
      <c r="G15" s="15">
        <f>$B$1*(1-(B11*($B$3/$B$2)))*POWER(G12,$A$15)</f>
        <v>188.75</v>
      </c>
      <c r="H15" s="10"/>
      <c r="I15" s="15">
        <f>C15*'Hourly demand weights'!$K$27</f>
        <v>579.53355882352935</v>
      </c>
      <c r="J15" s="15">
        <f>D15*'Hourly demand weights'!$K$27</f>
        <v>457.90305882352942</v>
      </c>
      <c r="K15" s="15">
        <f>E15*'Hourly demand weights'!$K$27</f>
        <v>350.58202941176461</v>
      </c>
      <c r="L15" s="15">
        <f>F15*'Hourly demand weights'!$K$27</f>
        <v>257.57047058823525</v>
      </c>
      <c r="M15" s="15">
        <f>G15*'Hourly demand weights'!$K$27</f>
        <v>178.86838235294115</v>
      </c>
    </row>
    <row r="16" spans="1:13" x14ac:dyDescent="0.35">
      <c r="A16" s="6">
        <v>3</v>
      </c>
      <c r="C16" s="15">
        <f>$B$1*(1-(B11*($B$3/$B$2)))*POWER(C12,$A$16)</f>
        <v>550.3950000000001</v>
      </c>
      <c r="D16" s="15">
        <f>$B$1*(1-(B11*($B$3/$B$2)))*POWER(D12,$A$16)</f>
        <v>386.56000000000012</v>
      </c>
      <c r="E16" s="15">
        <f>$B$1*(1-(B11*($B$3/$B$2)))*POWER(E12,$A$16)</f>
        <v>258.96499999999992</v>
      </c>
      <c r="F16" s="15">
        <f>$B$1*(1-(B11*($B$3/$B$2)))*POWER(F12,$A$16)</f>
        <v>163.07999999999998</v>
      </c>
      <c r="G16" s="15">
        <f>$B$1*(1-(B11*($B$3/$B$2)))*POWER(G12,$A$16)</f>
        <v>94.375</v>
      </c>
      <c r="H16" s="10"/>
      <c r="I16" s="15">
        <f>C16*'Hourly demand weights'!$K$27</f>
        <v>521.58020294117648</v>
      </c>
      <c r="J16" s="15">
        <f>D16*'Hourly demand weights'!$K$27</f>
        <v>366.32244705882357</v>
      </c>
      <c r="K16" s="15">
        <f>E16*'Hourly demand weights'!$K$27</f>
        <v>245.4074205882352</v>
      </c>
      <c r="L16" s="15">
        <f>F16*'Hourly demand weights'!$K$27</f>
        <v>154.54228235294113</v>
      </c>
      <c r="M16" s="15">
        <f>G16*'Hourly demand weights'!$K$27</f>
        <v>89.434191176470577</v>
      </c>
    </row>
    <row r="17" spans="1:13" x14ac:dyDescent="0.35">
      <c r="A17" s="6">
        <v>4</v>
      </c>
      <c r="C17" s="15">
        <f>$B$1*(1-(B11*($B$3/$B$2)))*POWER(C12,$A$17)</f>
        <v>495.35550000000012</v>
      </c>
      <c r="D17" s="15">
        <f>$B$1*(1-(B11*($B$3/$B$2)))*POWER(D12,$A$17)</f>
        <v>309.24800000000016</v>
      </c>
      <c r="E17" s="15">
        <f>$B$1*(1-(B11*($B$3/$B$2)))*POWER(E12,$A$17)</f>
        <v>181.27549999999994</v>
      </c>
      <c r="F17" s="15">
        <f>$B$1*(1-(B11*($B$3/$B$2)))*POWER(F12,$A$17)</f>
        <v>97.847999999999999</v>
      </c>
      <c r="G17" s="15">
        <f>$B$1*(1-(B11*($B$3/$B$2)))*POWER(G12,$A$17)</f>
        <v>47.1875</v>
      </c>
      <c r="H17" s="10"/>
      <c r="I17" s="15">
        <f>C17*'Hourly demand weights'!$K$27</f>
        <v>469.42218264705889</v>
      </c>
      <c r="J17" s="15">
        <f>D17*'Hourly demand weights'!$K$27</f>
        <v>293.05795764705891</v>
      </c>
      <c r="K17" s="15">
        <f>E17*'Hourly demand weights'!$K$27</f>
        <v>171.78519441176462</v>
      </c>
      <c r="L17" s="15">
        <f>F17*'Hourly demand weights'!$K$27</f>
        <v>92.725369411764689</v>
      </c>
      <c r="M17" s="15">
        <f>G17*'Hourly demand weights'!$K$27</f>
        <v>44.717095588235289</v>
      </c>
    </row>
    <row r="18" spans="1:13" x14ac:dyDescent="0.35">
      <c r="A18" s="6">
        <v>5</v>
      </c>
      <c r="C18" s="15">
        <f>$B$1*(1-(B11*($B$3/$B$2)))*POWER(C12,$A$18)</f>
        <v>445.81995000000012</v>
      </c>
      <c r="D18" s="15">
        <f>$B$1*(1-(B11*($B$3/$B$2)))*POWER(D12,$A$18)</f>
        <v>247.39840000000015</v>
      </c>
      <c r="E18" s="15">
        <f>$B$1*(1-(B11*($B$3/$B$2)))*POWER(E12,$A$18)</f>
        <v>126.89284999999995</v>
      </c>
      <c r="F18" s="15">
        <f>$B$1*(1-(B11*($B$3/$B$2)))*POWER(F12,$A$18)</f>
        <v>58.708799999999997</v>
      </c>
      <c r="G18" s="15">
        <f>$B$1*(1-(B11*($B$3/$B$2)))*POWER(G12,$A$18)</f>
        <v>23.59375</v>
      </c>
      <c r="H18" s="10"/>
      <c r="I18" s="15">
        <f>C18*'Hourly demand weights'!$K$27</f>
        <v>422.47996438235299</v>
      </c>
      <c r="J18" s="15">
        <f>D18*'Hourly demand weights'!$K$27</f>
        <v>234.44636611764716</v>
      </c>
      <c r="K18" s="15">
        <f>E18*'Hourly demand weights'!$K$27</f>
        <v>120.24963608823523</v>
      </c>
      <c r="L18" s="15">
        <f>F18*'Hourly demand weights'!$K$27</f>
        <v>55.635221647058813</v>
      </c>
      <c r="M18" s="15">
        <f>G18*'Hourly demand weights'!$K$27</f>
        <v>22.358547794117644</v>
      </c>
    </row>
    <row r="19" spans="1:13" x14ac:dyDescent="0.35">
      <c r="C19" s="10"/>
      <c r="D19" s="10"/>
      <c r="E19" s="10"/>
      <c r="F19" s="10"/>
      <c r="G19" s="10"/>
      <c r="H19" s="10"/>
      <c r="J19" s="10"/>
      <c r="K19" s="10"/>
      <c r="L19" s="10"/>
      <c r="M19" s="10"/>
    </row>
    <row r="20" spans="1:13" x14ac:dyDescent="0.3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5" x14ac:dyDescent="0.35">
      <c r="A21" s="19" t="s">
        <v>56</v>
      </c>
      <c r="B21" s="1">
        <v>0.8</v>
      </c>
      <c r="C21" s="20" t="s">
        <v>11</v>
      </c>
      <c r="D21" s="20"/>
      <c r="E21" s="20"/>
      <c r="F21" s="20"/>
      <c r="G21" s="20"/>
      <c r="H21" s="10"/>
      <c r="I21" s="20" t="s">
        <v>54</v>
      </c>
      <c r="J21" s="20"/>
      <c r="K21" s="20"/>
      <c r="L21" s="20"/>
      <c r="M21" s="20"/>
    </row>
    <row r="22" spans="1:13" x14ac:dyDescent="0.35">
      <c r="A22" s="3" t="s">
        <v>13</v>
      </c>
      <c r="B22" s="16" t="s">
        <v>52</v>
      </c>
      <c r="C22" s="9">
        <v>0.9</v>
      </c>
      <c r="D22" s="9">
        <v>0.8</v>
      </c>
      <c r="E22" s="9">
        <v>0.7</v>
      </c>
      <c r="F22" s="9">
        <v>0.6</v>
      </c>
      <c r="G22" s="9">
        <v>0.5</v>
      </c>
      <c r="H22" s="10"/>
      <c r="I22" s="9">
        <v>0.9</v>
      </c>
      <c r="J22" s="9">
        <v>0.8</v>
      </c>
      <c r="K22" s="9">
        <v>0.7</v>
      </c>
      <c r="L22" s="9">
        <v>0.6</v>
      </c>
      <c r="M22" s="9">
        <v>0.5</v>
      </c>
    </row>
    <row r="23" spans="1:13" x14ac:dyDescent="0.35">
      <c r="A23" s="6">
        <v>0</v>
      </c>
      <c r="C23" s="15">
        <f>$B$1*(1-($B$21*($B$3/$B$2)))*POWER($C$22,A23)</f>
        <v>760</v>
      </c>
      <c r="D23" s="15">
        <f>$B$1*(1-($B$21*($B$3/$B$2)))*POWER($D$22,A23)</f>
        <v>760</v>
      </c>
      <c r="E23" s="15">
        <f>$B$1*(1-($B$21*($B$3/$B$2)))*POWER($E$22,A23)</f>
        <v>760</v>
      </c>
      <c r="F23" s="15">
        <f>$B$1*(1-($B$21*($B$3/$B$2)))*POWER($F$22,A23)</f>
        <v>760</v>
      </c>
      <c r="G23" s="15">
        <f>$B$1*(1-($B$21*($B$3/$B$2)))*POWER($G$22,A23)</f>
        <v>760</v>
      </c>
      <c r="I23" s="15">
        <f>C23*'Hourly demand weights'!$K$27</f>
        <v>720.21176470588227</v>
      </c>
      <c r="J23" s="15">
        <f>D23*'Hourly demand weights'!$K$27</f>
        <v>720.21176470588227</v>
      </c>
      <c r="K23" s="15">
        <f>E23*'Hourly demand weights'!$K$27</f>
        <v>720.21176470588227</v>
      </c>
      <c r="L23" s="15">
        <f>F23*'Hourly demand weights'!$K$27</f>
        <v>720.21176470588227</v>
      </c>
      <c r="M23" s="15">
        <f>G23*'Hourly demand weights'!$K$27</f>
        <v>720.21176470588227</v>
      </c>
    </row>
    <row r="24" spans="1:13" x14ac:dyDescent="0.35">
      <c r="A24" s="6">
        <v>1</v>
      </c>
      <c r="C24" s="15">
        <f t="shared" ref="C24:C28" si="0">$B$1*(1-($B$21*($B$3/$B$2)))*POWER($C$22,A24)</f>
        <v>684</v>
      </c>
      <c r="D24" s="15">
        <f t="shared" ref="D24:D28" si="1">$B$1*(1-($B$21*($B$3/$B$2)))*POWER($D$22,A24)</f>
        <v>608</v>
      </c>
      <c r="E24" s="15">
        <f t="shared" ref="E24:E28" si="2">$B$1*(1-($B$21*($B$3/$B$2)))*POWER($E$22,A24)</f>
        <v>532</v>
      </c>
      <c r="F24" s="15">
        <f t="shared" ref="F24:F28" si="3">$B$1*(1-($B$21*($B$3/$B$2)))*POWER($F$22,A24)</f>
        <v>456</v>
      </c>
      <c r="G24" s="15">
        <f t="shared" ref="G24:G28" si="4">$B$1*(1-($B$21*($B$3/$B$2)))*POWER($G$22,A24)</f>
        <v>380</v>
      </c>
      <c r="H24" s="10"/>
      <c r="I24" s="15">
        <f>C24*'Hourly demand weights'!$K$27</f>
        <v>648.19058823529406</v>
      </c>
      <c r="J24" s="15">
        <f>D24*'Hourly demand weights'!$K$27</f>
        <v>576.16941176470584</v>
      </c>
      <c r="K24" s="15">
        <f>E24*'Hourly demand weights'!$K$27</f>
        <v>504.14823529411757</v>
      </c>
      <c r="L24" s="15">
        <f>F24*'Hourly demand weights'!$K$27</f>
        <v>432.12705882352935</v>
      </c>
      <c r="M24" s="15">
        <f>G24*'Hourly demand weights'!$K$27</f>
        <v>360.10588235294114</v>
      </c>
    </row>
    <row r="25" spans="1:13" x14ac:dyDescent="0.35">
      <c r="A25" s="6">
        <v>2</v>
      </c>
      <c r="C25" s="15">
        <f t="shared" si="0"/>
        <v>615.6</v>
      </c>
      <c r="D25" s="15">
        <f t="shared" si="1"/>
        <v>486.40000000000009</v>
      </c>
      <c r="E25" s="15">
        <f t="shared" si="2"/>
        <v>372.4</v>
      </c>
      <c r="F25" s="15">
        <f t="shared" si="3"/>
        <v>273.59999999999997</v>
      </c>
      <c r="G25" s="15">
        <f t="shared" si="4"/>
        <v>190</v>
      </c>
      <c r="H25" s="10"/>
      <c r="I25" s="15">
        <f>C25*'Hourly demand weights'!$K$27</f>
        <v>583.37152941176464</v>
      </c>
      <c r="J25" s="15">
        <f>D25*'Hourly demand weights'!$K$27</f>
        <v>460.93552941176472</v>
      </c>
      <c r="K25" s="15">
        <f>E25*'Hourly demand weights'!$K$27</f>
        <v>352.90376470588228</v>
      </c>
      <c r="L25" s="15">
        <f>F25*'Hourly demand weights'!$K$27</f>
        <v>259.27623529411755</v>
      </c>
      <c r="M25" s="15">
        <f>G25*'Hourly demand weights'!$K$27</f>
        <v>180.05294117647057</v>
      </c>
    </row>
    <row r="26" spans="1:13" x14ac:dyDescent="0.35">
      <c r="A26" s="6">
        <v>3</v>
      </c>
      <c r="C26" s="15">
        <f t="shared" si="0"/>
        <v>554.04000000000008</v>
      </c>
      <c r="D26" s="15">
        <f t="shared" si="1"/>
        <v>389.12000000000012</v>
      </c>
      <c r="E26" s="15">
        <f t="shared" si="2"/>
        <v>260.67999999999995</v>
      </c>
      <c r="F26" s="15">
        <f t="shared" si="3"/>
        <v>164.16</v>
      </c>
      <c r="G26" s="15">
        <f t="shared" si="4"/>
        <v>95</v>
      </c>
      <c r="H26" s="10"/>
      <c r="I26" s="15">
        <f>C26*'Hourly demand weights'!$K$27</f>
        <v>525.0343764705882</v>
      </c>
      <c r="J26" s="15">
        <f>D26*'Hourly demand weights'!$K$27</f>
        <v>368.74842352941181</v>
      </c>
      <c r="K26" s="15">
        <f>E26*'Hourly demand weights'!$K$27</f>
        <v>247.03263529411757</v>
      </c>
      <c r="L26" s="15">
        <f>F26*'Hourly demand weights'!$K$27</f>
        <v>155.56574117647057</v>
      </c>
      <c r="M26" s="15">
        <f>G26*'Hourly demand weights'!$K$27</f>
        <v>90.026470588235284</v>
      </c>
    </row>
    <row r="27" spans="1:13" x14ac:dyDescent="0.35">
      <c r="A27" s="6">
        <v>4</v>
      </c>
      <c r="C27" s="15">
        <f t="shared" si="0"/>
        <v>498.63600000000008</v>
      </c>
      <c r="D27" s="15">
        <f t="shared" si="1"/>
        <v>311.29600000000016</v>
      </c>
      <c r="E27" s="15">
        <f t="shared" si="2"/>
        <v>182.47599999999994</v>
      </c>
      <c r="F27" s="15">
        <f t="shared" si="3"/>
        <v>98.495999999999995</v>
      </c>
      <c r="G27" s="15">
        <f t="shared" si="4"/>
        <v>47.5</v>
      </c>
      <c r="H27" s="10"/>
      <c r="I27" s="15">
        <f>C27*'Hourly demand weights'!$K$27</f>
        <v>472.53093882352943</v>
      </c>
      <c r="J27" s="15">
        <f>D27*'Hourly demand weights'!$K$27</f>
        <v>294.99873882352955</v>
      </c>
      <c r="K27" s="15">
        <f>E27*'Hourly demand weights'!$K$27</f>
        <v>172.92284470588228</v>
      </c>
      <c r="L27" s="15">
        <f>F27*'Hourly demand weights'!$K$27</f>
        <v>93.339444705882343</v>
      </c>
      <c r="M27" s="15">
        <f>G27*'Hourly demand weights'!$K$27</f>
        <v>45.013235294117642</v>
      </c>
    </row>
    <row r="28" spans="1:13" x14ac:dyDescent="0.35">
      <c r="A28" s="6">
        <v>5</v>
      </c>
      <c r="C28" s="15">
        <f t="shared" si="0"/>
        <v>448.77240000000012</v>
      </c>
      <c r="D28" s="15">
        <f t="shared" si="1"/>
        <v>249.03680000000014</v>
      </c>
      <c r="E28" s="15">
        <f t="shared" si="2"/>
        <v>127.73319999999995</v>
      </c>
      <c r="F28" s="15">
        <f t="shared" si="3"/>
        <v>59.0976</v>
      </c>
      <c r="G28" s="15">
        <f t="shared" si="4"/>
        <v>23.75</v>
      </c>
      <c r="H28" s="10"/>
      <c r="I28" s="15">
        <f>C28*'Hourly demand weights'!$K$27</f>
        <v>425.27784494117651</v>
      </c>
      <c r="J28" s="15">
        <f>D28*'Hourly demand weights'!$K$27</f>
        <v>235.99899105882363</v>
      </c>
      <c r="K28" s="15">
        <f>E28*'Hourly demand weights'!$K$27</f>
        <v>121.04599129411758</v>
      </c>
      <c r="L28" s="15">
        <f>F28*'Hourly demand weights'!$K$27</f>
        <v>56.003666823529407</v>
      </c>
      <c r="M28" s="15">
        <f>G28*'Hourly demand weights'!$K$27</f>
        <v>22.506617647058821</v>
      </c>
    </row>
    <row r="29" spans="1:13" x14ac:dyDescent="0.3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5" x14ac:dyDescent="0.35">
      <c r="A31" s="19" t="s">
        <v>56</v>
      </c>
      <c r="B31" s="1">
        <v>0.7</v>
      </c>
      <c r="C31" s="20" t="s">
        <v>11</v>
      </c>
      <c r="D31" s="20"/>
      <c r="E31" s="20"/>
      <c r="F31" s="20"/>
      <c r="G31" s="20"/>
      <c r="H31" s="10"/>
      <c r="I31" s="20" t="s">
        <v>54</v>
      </c>
      <c r="J31" s="20"/>
      <c r="K31" s="20"/>
      <c r="L31" s="20"/>
      <c r="M31" s="20"/>
    </row>
    <row r="32" spans="1:13" x14ac:dyDescent="0.35">
      <c r="A32" s="3" t="s">
        <v>13</v>
      </c>
      <c r="B32" s="16" t="s">
        <v>52</v>
      </c>
      <c r="C32" s="9">
        <v>0.9</v>
      </c>
      <c r="D32" s="9">
        <v>0.8</v>
      </c>
      <c r="E32" s="9">
        <v>0.7</v>
      </c>
      <c r="F32" s="9">
        <v>0.6</v>
      </c>
      <c r="G32" s="9">
        <v>0.5</v>
      </c>
      <c r="H32" s="10"/>
      <c r="I32" s="9">
        <v>0.9</v>
      </c>
      <c r="J32" s="9">
        <v>0.8</v>
      </c>
      <c r="K32" s="9">
        <v>0.7</v>
      </c>
      <c r="L32" s="9">
        <v>0.6</v>
      </c>
      <c r="M32" s="9">
        <v>0.5</v>
      </c>
    </row>
    <row r="33" spans="1:13" x14ac:dyDescent="0.35">
      <c r="A33" s="6">
        <v>0</v>
      </c>
      <c r="C33" s="15">
        <f>$B$1*(1-($B$31*($B$3/$B$2)))*POWER($C$32,A33)</f>
        <v>765</v>
      </c>
      <c r="D33" s="15">
        <f>$B$1*(1-($B$31*($B$3/$B$2)))*POWER($D$32,A33)</f>
        <v>765</v>
      </c>
      <c r="E33" s="15">
        <f>$B$1*(1-($B$31*($B$3/$B$2)))*POWER($E$32,A33)</f>
        <v>765</v>
      </c>
      <c r="F33" s="15">
        <f>$B$1*(1-($B$31*($B$3/$B$2)))*POWER($F$32,A33)</f>
        <v>765</v>
      </c>
      <c r="G33" s="15">
        <f>$B$1*(1-($B$31*($B$3/$B$2)))*POWER($G$32,A33)</f>
        <v>765</v>
      </c>
      <c r="I33" s="15">
        <f>C33*'Hourly demand weights'!$K$27</f>
        <v>724.94999999999993</v>
      </c>
      <c r="J33" s="15">
        <f>D33*'Hourly demand weights'!$K$27</f>
        <v>724.94999999999993</v>
      </c>
      <c r="K33" s="15">
        <f>E33*'Hourly demand weights'!$K$27</f>
        <v>724.94999999999993</v>
      </c>
      <c r="L33" s="15">
        <f>F33*'Hourly demand weights'!$K$27</f>
        <v>724.94999999999993</v>
      </c>
      <c r="M33" s="15">
        <f>G33*'Hourly demand weights'!$K$27</f>
        <v>724.94999999999993</v>
      </c>
    </row>
    <row r="34" spans="1:13" x14ac:dyDescent="0.35">
      <c r="A34" s="6">
        <v>1</v>
      </c>
      <c r="C34" s="15">
        <f t="shared" ref="C34:C38" si="5">$B$1*(1-($B$31*($B$3/$B$2)))*POWER($C$32,A34)</f>
        <v>688.5</v>
      </c>
      <c r="D34" s="15">
        <f t="shared" ref="D34:D38" si="6">$B$1*(1-($B$31*($B$3/$B$2)))*POWER($D$32,A34)</f>
        <v>612</v>
      </c>
      <c r="E34" s="15">
        <f t="shared" ref="E34:E38" si="7">$B$1*(1-($B$31*($B$3/$B$2)))*POWER($E$32,A34)</f>
        <v>535.5</v>
      </c>
      <c r="F34" s="15">
        <f t="shared" ref="F34:F38" si="8">$B$1*(1-($B$31*($B$3/$B$2)))*POWER($F$32,A34)</f>
        <v>459</v>
      </c>
      <c r="G34" s="15">
        <f t="shared" ref="G34:G38" si="9">$B$1*(1-($B$31*($B$3/$B$2)))*POWER($G$32,A34)</f>
        <v>382.5</v>
      </c>
      <c r="H34" s="10"/>
      <c r="I34" s="15">
        <f>C34*'Hourly demand weights'!$K$27</f>
        <v>652.45499999999993</v>
      </c>
      <c r="J34" s="15">
        <f>D34*'Hourly demand weights'!$K$27</f>
        <v>579.95999999999992</v>
      </c>
      <c r="K34" s="15">
        <f>E34*'Hourly demand weights'!$K$27</f>
        <v>507.46499999999992</v>
      </c>
      <c r="L34" s="15">
        <f>F34*'Hourly demand weights'!$K$27</f>
        <v>434.96999999999997</v>
      </c>
      <c r="M34" s="15">
        <f>G34*'Hourly demand weights'!$K$27</f>
        <v>362.47499999999997</v>
      </c>
    </row>
    <row r="35" spans="1:13" x14ac:dyDescent="0.35">
      <c r="A35" s="6">
        <v>2</v>
      </c>
      <c r="C35" s="15">
        <f t="shared" si="5"/>
        <v>619.65000000000009</v>
      </c>
      <c r="D35" s="15">
        <f t="shared" si="6"/>
        <v>489.60000000000008</v>
      </c>
      <c r="E35" s="15">
        <f t="shared" si="7"/>
        <v>374.84999999999997</v>
      </c>
      <c r="F35" s="15">
        <f t="shared" si="8"/>
        <v>275.39999999999998</v>
      </c>
      <c r="G35" s="15">
        <f t="shared" si="9"/>
        <v>191.25</v>
      </c>
      <c r="H35" s="10"/>
      <c r="I35" s="15">
        <f>C35*'Hourly demand weights'!$K$27</f>
        <v>587.20950000000005</v>
      </c>
      <c r="J35" s="15">
        <f>D35*'Hourly demand weights'!$K$27</f>
        <v>463.96800000000002</v>
      </c>
      <c r="K35" s="15">
        <f>E35*'Hourly demand weights'!$K$27</f>
        <v>355.2254999999999</v>
      </c>
      <c r="L35" s="15">
        <f>F35*'Hourly demand weights'!$K$27</f>
        <v>260.98199999999997</v>
      </c>
      <c r="M35" s="15">
        <f>G35*'Hourly demand weights'!$K$27</f>
        <v>181.23749999999998</v>
      </c>
    </row>
    <row r="36" spans="1:13" x14ac:dyDescent="0.35">
      <c r="A36" s="6">
        <v>3</v>
      </c>
      <c r="C36" s="15">
        <f t="shared" si="5"/>
        <v>557.68500000000006</v>
      </c>
      <c r="D36" s="15">
        <f t="shared" si="6"/>
        <v>391.68000000000012</v>
      </c>
      <c r="E36" s="15">
        <f t="shared" si="7"/>
        <v>262.39499999999992</v>
      </c>
      <c r="F36" s="15">
        <f t="shared" si="8"/>
        <v>165.24</v>
      </c>
      <c r="G36" s="15">
        <f t="shared" si="9"/>
        <v>95.625</v>
      </c>
      <c r="H36" s="10"/>
      <c r="I36" s="15">
        <f>C36*'Hourly demand weights'!$K$27</f>
        <v>528.48855000000003</v>
      </c>
      <c r="J36" s="15">
        <f>D36*'Hourly demand weights'!$K$27</f>
        <v>371.17440000000005</v>
      </c>
      <c r="K36" s="15">
        <f>E36*'Hourly demand weights'!$K$27</f>
        <v>248.65784999999988</v>
      </c>
      <c r="L36" s="15">
        <f>F36*'Hourly demand weights'!$K$27</f>
        <v>156.58919999999998</v>
      </c>
      <c r="M36" s="15">
        <f>G36*'Hourly demand weights'!$K$27</f>
        <v>90.618749999999991</v>
      </c>
    </row>
    <row r="37" spans="1:13" x14ac:dyDescent="0.35">
      <c r="A37" s="6">
        <v>4</v>
      </c>
      <c r="C37" s="15">
        <f t="shared" si="5"/>
        <v>501.9165000000001</v>
      </c>
      <c r="D37" s="15">
        <f t="shared" si="6"/>
        <v>313.34400000000016</v>
      </c>
      <c r="E37" s="15">
        <f t="shared" si="7"/>
        <v>183.67649999999995</v>
      </c>
      <c r="F37" s="15">
        <f t="shared" si="8"/>
        <v>99.143999999999991</v>
      </c>
      <c r="G37" s="15">
        <f t="shared" si="9"/>
        <v>47.8125</v>
      </c>
      <c r="H37" s="10"/>
      <c r="I37" s="15">
        <f>C37*'Hourly demand weights'!$K$27</f>
        <v>475.63969500000002</v>
      </c>
      <c r="J37" s="15">
        <f>D37*'Hourly demand weights'!$K$27</f>
        <v>296.93952000000013</v>
      </c>
      <c r="K37" s="15">
        <f>E37*'Hourly demand weights'!$K$27</f>
        <v>174.06049499999992</v>
      </c>
      <c r="L37" s="15">
        <f>F37*'Hourly demand weights'!$K$27</f>
        <v>93.953519999999983</v>
      </c>
      <c r="M37" s="15">
        <f>G37*'Hourly demand weights'!$K$27</f>
        <v>45.309374999999996</v>
      </c>
    </row>
    <row r="38" spans="1:13" x14ac:dyDescent="0.35">
      <c r="A38" s="6">
        <v>5</v>
      </c>
      <c r="C38" s="15">
        <f t="shared" si="5"/>
        <v>451.72485000000012</v>
      </c>
      <c r="D38" s="15">
        <f t="shared" si="6"/>
        <v>250.67520000000016</v>
      </c>
      <c r="E38" s="15">
        <f t="shared" si="7"/>
        <v>128.57354999999995</v>
      </c>
      <c r="F38" s="15">
        <f t="shared" si="8"/>
        <v>59.486399999999996</v>
      </c>
      <c r="G38" s="15">
        <f t="shared" si="9"/>
        <v>23.90625</v>
      </c>
      <c r="H38" s="10"/>
      <c r="I38" s="15">
        <f>C38*'Hourly demand weights'!$K$27</f>
        <v>428.07572550000003</v>
      </c>
      <c r="J38" s="15">
        <f>D38*'Hourly demand weights'!$K$27</f>
        <v>237.55161600000011</v>
      </c>
      <c r="K38" s="15">
        <f>E38*'Hourly demand weights'!$K$27</f>
        <v>121.84234649999993</v>
      </c>
      <c r="L38" s="15">
        <f>F38*'Hourly demand weights'!$K$27</f>
        <v>56.372111999999987</v>
      </c>
      <c r="M38" s="15">
        <f>G38*'Hourly demand weights'!$K$27</f>
        <v>22.654687499999998</v>
      </c>
    </row>
    <row r="39" spans="1:13" x14ac:dyDescent="0.3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5" x14ac:dyDescent="0.35">
      <c r="A41" s="19" t="s">
        <v>56</v>
      </c>
      <c r="B41" s="1">
        <v>0.6</v>
      </c>
      <c r="C41" s="20" t="s">
        <v>11</v>
      </c>
      <c r="D41" s="20"/>
      <c r="E41" s="20"/>
      <c r="F41" s="20"/>
      <c r="G41" s="20"/>
      <c r="H41" s="10"/>
      <c r="I41" s="20" t="s">
        <v>54</v>
      </c>
      <c r="J41" s="20"/>
      <c r="K41" s="20"/>
      <c r="L41" s="20"/>
      <c r="M41" s="20"/>
    </row>
    <row r="42" spans="1:13" x14ac:dyDescent="0.35">
      <c r="A42" s="3" t="s">
        <v>13</v>
      </c>
      <c r="B42" s="16" t="s">
        <v>52</v>
      </c>
      <c r="C42" s="9">
        <v>0.9</v>
      </c>
      <c r="D42" s="9">
        <v>0.8</v>
      </c>
      <c r="E42" s="9">
        <v>0.7</v>
      </c>
      <c r="F42" s="9">
        <v>0.6</v>
      </c>
      <c r="G42" s="9">
        <v>0.5</v>
      </c>
      <c r="H42" s="10"/>
      <c r="I42" s="9">
        <v>0.9</v>
      </c>
      <c r="J42" s="9">
        <v>0.8</v>
      </c>
      <c r="K42" s="9">
        <v>0.7</v>
      </c>
      <c r="L42" s="9">
        <v>0.6</v>
      </c>
      <c r="M42" s="9">
        <v>0.5</v>
      </c>
    </row>
    <row r="43" spans="1:13" x14ac:dyDescent="0.35">
      <c r="A43" s="6">
        <v>0</v>
      </c>
      <c r="C43" s="15">
        <f>$B$1*(1-($B$41*($B$3/$B$2)))*POWER($C$42,A43)</f>
        <v>770</v>
      </c>
      <c r="D43" s="15">
        <f>$B$1*(1-($B$41*($B$3/$B$2)))*POWER($D$42,A43)</f>
        <v>770</v>
      </c>
      <c r="E43" s="15">
        <f>$B$1*(1-($B$41*($B$3/$B$2)))*POWER($E$42,A43)</f>
        <v>770</v>
      </c>
      <c r="F43" s="15">
        <f>$B$1*(1-($B$41*($B$3/$B$2)))*POWER($F$42,A43)</f>
        <v>770</v>
      </c>
      <c r="G43" s="15">
        <f>$B$1*(1-($B$41*($B$3/$B$2)))*POWER($G$42,A43)</f>
        <v>770</v>
      </c>
      <c r="I43" s="15">
        <f>C43*'Hourly demand weights'!$K$27</f>
        <v>729.68823529411759</v>
      </c>
      <c r="J43" s="15">
        <f>D43*'Hourly demand weights'!$K$27</f>
        <v>729.68823529411759</v>
      </c>
      <c r="K43" s="15">
        <f>E43*'Hourly demand weights'!$K$27</f>
        <v>729.68823529411759</v>
      </c>
      <c r="L43" s="15">
        <f>F43*'Hourly demand weights'!$K$27</f>
        <v>729.68823529411759</v>
      </c>
      <c r="M43" s="15">
        <f>G43*'Hourly demand weights'!$K$27</f>
        <v>729.68823529411759</v>
      </c>
    </row>
    <row r="44" spans="1:13" x14ac:dyDescent="0.35">
      <c r="A44" s="6">
        <v>1</v>
      </c>
      <c r="C44" s="15">
        <f t="shared" ref="C44:C48" si="10">$B$1*(1-($B$41*($B$3/$B$2)))*POWER($C$42,A44)</f>
        <v>693</v>
      </c>
      <c r="D44" s="15">
        <f t="shared" ref="D44:D48" si="11">$B$1*(1-($B$41*($B$3/$B$2)))*POWER($D$42,A44)</f>
        <v>616</v>
      </c>
      <c r="E44" s="15">
        <f t="shared" ref="E44:E48" si="12">$B$1*(1-($B$41*($B$3/$B$2)))*POWER($E$42,A44)</f>
        <v>539</v>
      </c>
      <c r="F44" s="15">
        <f t="shared" ref="F44:F48" si="13">$B$1*(1-($B$41*($B$3/$B$2)))*POWER($F$42,A44)</f>
        <v>462</v>
      </c>
      <c r="G44" s="15">
        <f t="shared" ref="G44:G48" si="14">$B$1*(1-($B$41*($B$3/$B$2)))*POWER($G$42,A44)</f>
        <v>385</v>
      </c>
      <c r="H44" s="10"/>
      <c r="I44" s="15">
        <f>C44*'Hourly demand weights'!$K$27</f>
        <v>656.7194117647058</v>
      </c>
      <c r="J44" s="15">
        <f>D44*'Hourly demand weights'!$K$27</f>
        <v>583.750588235294</v>
      </c>
      <c r="K44" s="15">
        <f>E44*'Hourly demand weights'!$K$27</f>
        <v>510.78176470588227</v>
      </c>
      <c r="L44" s="15">
        <f>F44*'Hourly demand weights'!$K$27</f>
        <v>437.81294117647053</v>
      </c>
      <c r="M44" s="15">
        <f>G44*'Hourly demand weights'!$K$27</f>
        <v>364.84411764705879</v>
      </c>
    </row>
    <row r="45" spans="1:13" x14ac:dyDescent="0.35">
      <c r="A45" s="6">
        <v>2</v>
      </c>
      <c r="C45" s="15">
        <f t="shared" si="10"/>
        <v>623.70000000000005</v>
      </c>
      <c r="D45" s="15">
        <f t="shared" si="11"/>
        <v>492.80000000000007</v>
      </c>
      <c r="E45" s="15">
        <f t="shared" si="12"/>
        <v>377.29999999999995</v>
      </c>
      <c r="F45" s="15">
        <f t="shared" si="13"/>
        <v>277.2</v>
      </c>
      <c r="G45" s="15">
        <f t="shared" si="14"/>
        <v>192.5</v>
      </c>
      <c r="H45" s="10"/>
      <c r="I45" s="15">
        <f>C45*'Hourly demand weights'!$K$27</f>
        <v>591.04747058823523</v>
      </c>
      <c r="J45" s="15">
        <f>D45*'Hourly demand weights'!$K$27</f>
        <v>467.00047058823532</v>
      </c>
      <c r="K45" s="15">
        <f>E45*'Hourly demand weights'!$K$27</f>
        <v>357.54723529411757</v>
      </c>
      <c r="L45" s="15">
        <f>F45*'Hourly demand weights'!$K$27</f>
        <v>262.68776470588233</v>
      </c>
      <c r="M45" s="15">
        <f>G45*'Hourly demand weights'!$K$27</f>
        <v>182.4220588235294</v>
      </c>
    </row>
    <row r="46" spans="1:13" x14ac:dyDescent="0.35">
      <c r="A46" s="6">
        <v>3</v>
      </c>
      <c r="C46" s="15">
        <f t="shared" si="10"/>
        <v>561.33000000000004</v>
      </c>
      <c r="D46" s="15">
        <f t="shared" si="11"/>
        <v>394.24000000000007</v>
      </c>
      <c r="E46" s="15">
        <f t="shared" si="12"/>
        <v>264.10999999999996</v>
      </c>
      <c r="F46" s="15">
        <f t="shared" si="13"/>
        <v>166.32</v>
      </c>
      <c r="G46" s="15">
        <f t="shared" si="14"/>
        <v>96.25</v>
      </c>
      <c r="H46" s="10"/>
      <c r="I46" s="15">
        <f>C46*'Hourly demand weights'!$K$27</f>
        <v>531.94272352941175</v>
      </c>
      <c r="J46" s="15">
        <f>D46*'Hourly demand weights'!$K$27</f>
        <v>373.60037647058823</v>
      </c>
      <c r="K46" s="15">
        <f>E46*'Hourly demand weights'!$K$27</f>
        <v>250.28306470588228</v>
      </c>
      <c r="L46" s="15">
        <f>F46*'Hourly demand weights'!$K$27</f>
        <v>157.61265882352939</v>
      </c>
      <c r="M46" s="15">
        <f>G46*'Hourly demand weights'!$K$27</f>
        <v>91.211029411764699</v>
      </c>
    </row>
    <row r="47" spans="1:13" x14ac:dyDescent="0.35">
      <c r="A47" s="6">
        <v>4</v>
      </c>
      <c r="C47" s="15">
        <f t="shared" si="10"/>
        <v>505.19700000000012</v>
      </c>
      <c r="D47" s="15">
        <f t="shared" si="11"/>
        <v>315.39200000000017</v>
      </c>
      <c r="E47" s="15">
        <f t="shared" si="12"/>
        <v>184.87699999999995</v>
      </c>
      <c r="F47" s="15">
        <f t="shared" si="13"/>
        <v>99.792000000000002</v>
      </c>
      <c r="G47" s="15">
        <f t="shared" si="14"/>
        <v>48.125</v>
      </c>
      <c r="H47" s="10"/>
      <c r="I47" s="15">
        <f>C47*'Hourly demand weights'!$K$27</f>
        <v>478.74845117647061</v>
      </c>
      <c r="J47" s="15">
        <f>D47*'Hourly demand weights'!$K$27</f>
        <v>298.88030117647071</v>
      </c>
      <c r="K47" s="15">
        <f>E47*'Hourly demand weights'!$K$27</f>
        <v>175.19814529411758</v>
      </c>
      <c r="L47" s="15">
        <f>F47*'Hourly demand weights'!$K$27</f>
        <v>94.567595294117638</v>
      </c>
      <c r="M47" s="15">
        <f>G47*'Hourly demand weights'!$K$27</f>
        <v>45.605514705882349</v>
      </c>
    </row>
    <row r="48" spans="1:13" x14ac:dyDescent="0.35">
      <c r="A48" s="6">
        <v>5</v>
      </c>
      <c r="C48" s="15">
        <f t="shared" si="10"/>
        <v>454.67730000000012</v>
      </c>
      <c r="D48" s="15">
        <f t="shared" si="11"/>
        <v>252.31360000000015</v>
      </c>
      <c r="E48" s="15">
        <f t="shared" si="12"/>
        <v>129.41389999999996</v>
      </c>
      <c r="F48" s="15">
        <f t="shared" si="13"/>
        <v>59.8752</v>
      </c>
      <c r="G48" s="15">
        <f t="shared" si="14"/>
        <v>24.0625</v>
      </c>
      <c r="H48" s="10"/>
      <c r="I48" s="15">
        <f>C48*'Hourly demand weights'!$K$27</f>
        <v>430.87360605882355</v>
      </c>
      <c r="J48" s="15">
        <f>D48*'Hourly demand weights'!$K$27</f>
        <v>239.10424094117658</v>
      </c>
      <c r="K48" s="15">
        <f>E48*'Hourly demand weights'!$K$27</f>
        <v>122.6387017058823</v>
      </c>
      <c r="L48" s="15">
        <f>F48*'Hourly demand weights'!$K$27</f>
        <v>56.740557176470581</v>
      </c>
      <c r="M48" s="15">
        <f>G48*'Hourly demand weights'!$K$27</f>
        <v>22.802757352941175</v>
      </c>
    </row>
    <row r="49" spans="1:13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5" x14ac:dyDescent="0.35">
      <c r="A51" s="19" t="s">
        <v>56</v>
      </c>
      <c r="B51" s="1">
        <v>0.5</v>
      </c>
      <c r="C51" s="20" t="s">
        <v>11</v>
      </c>
      <c r="D51" s="20"/>
      <c r="E51" s="20"/>
      <c r="F51" s="20"/>
      <c r="G51" s="20"/>
      <c r="H51" s="10"/>
      <c r="I51" s="20" t="s">
        <v>54</v>
      </c>
      <c r="J51" s="20"/>
      <c r="K51" s="20"/>
      <c r="L51" s="20"/>
      <c r="M51" s="20"/>
    </row>
    <row r="52" spans="1:13" x14ac:dyDescent="0.35">
      <c r="A52" s="3" t="s">
        <v>13</v>
      </c>
      <c r="B52" s="16" t="s">
        <v>52</v>
      </c>
      <c r="C52" s="9">
        <v>0.9</v>
      </c>
      <c r="D52" s="9">
        <v>0.8</v>
      </c>
      <c r="E52" s="9">
        <v>0.7</v>
      </c>
      <c r="F52" s="9">
        <v>0.6</v>
      </c>
      <c r="G52" s="9">
        <v>0.5</v>
      </c>
      <c r="H52" s="10"/>
      <c r="I52" s="9">
        <v>0.9</v>
      </c>
      <c r="J52" s="9">
        <v>0.8</v>
      </c>
      <c r="K52" s="9">
        <v>0.7</v>
      </c>
      <c r="L52" s="9">
        <v>0.6</v>
      </c>
      <c r="M52" s="9">
        <v>0.5</v>
      </c>
    </row>
    <row r="53" spans="1:13" x14ac:dyDescent="0.35">
      <c r="A53" s="6">
        <v>0</v>
      </c>
      <c r="C53" s="15">
        <f>$B$1*(1-($B$51*($B$3/$B$2)))*POWER($C$52,A53)</f>
        <v>775</v>
      </c>
      <c r="D53" s="15">
        <f>$B$1*(1-($B$51*($B$3/$B$2)))*POWER($D$52,A53)</f>
        <v>775</v>
      </c>
      <c r="E53" s="15">
        <f>$B$1*(1-($B$51*($B$3/$B$2)))*POWER($E$52,A53)</f>
        <v>775</v>
      </c>
      <c r="F53" s="15">
        <f>$B$1*(1-($B$51*($B$3/$B$2)))*POWER($F$52,A53)</f>
        <v>775</v>
      </c>
      <c r="G53" s="15">
        <f>$B$1*(1-($B$51*($B$3/$B$2)))*POWER($G$52,A53)</f>
        <v>775</v>
      </c>
      <c r="I53" s="15">
        <f>C53*'Hourly demand weights'!$K$27</f>
        <v>734.42647058823525</v>
      </c>
      <c r="J53" s="15">
        <f>D53*'Hourly demand weights'!$K$27</f>
        <v>734.42647058823525</v>
      </c>
      <c r="K53" s="15">
        <f>E53*'Hourly demand weights'!$K$27</f>
        <v>734.42647058823525</v>
      </c>
      <c r="L53" s="15">
        <f>F53*'Hourly demand weights'!$K$27</f>
        <v>734.42647058823525</v>
      </c>
      <c r="M53" s="15">
        <f>G53*'Hourly demand weights'!$K$27</f>
        <v>734.42647058823525</v>
      </c>
    </row>
    <row r="54" spans="1:13" x14ac:dyDescent="0.35">
      <c r="A54" s="6">
        <v>1</v>
      </c>
      <c r="C54" s="15">
        <f t="shared" ref="C54:C58" si="15">$B$1*(1-($B$51*($B$3/$B$2)))*POWER($C$52,A54)</f>
        <v>697.5</v>
      </c>
      <c r="D54" s="15">
        <f t="shared" ref="D54:D58" si="16">$B$1*(1-($B$51*($B$3/$B$2)))*POWER($D$52,A54)</f>
        <v>620</v>
      </c>
      <c r="E54" s="15">
        <f t="shared" ref="E54:E58" si="17">$B$1*(1-($B$51*($B$3/$B$2)))*POWER($E$52,A54)</f>
        <v>542.5</v>
      </c>
      <c r="F54" s="15">
        <f t="shared" ref="F54:F58" si="18">$B$1*(1-($B$51*($B$3/$B$2)))*POWER($F$52,A54)</f>
        <v>465</v>
      </c>
      <c r="G54" s="15">
        <f t="shared" ref="G54:G58" si="19">$B$1*(1-($B$51*($B$3/$B$2)))*POWER($G$52,A54)</f>
        <v>387.5</v>
      </c>
      <c r="H54" s="10"/>
      <c r="I54" s="15">
        <f>C54*'Hourly demand weights'!$K$27</f>
        <v>660.98382352941167</v>
      </c>
      <c r="J54" s="15">
        <f>D54*'Hourly demand weights'!$K$27</f>
        <v>587.5411764705882</v>
      </c>
      <c r="K54" s="15">
        <f>E54*'Hourly demand weights'!$K$27</f>
        <v>514.09852941176462</v>
      </c>
      <c r="L54" s="15">
        <f>F54*'Hourly demand weights'!$K$27</f>
        <v>440.65588235294109</v>
      </c>
      <c r="M54" s="15">
        <f>G54*'Hourly demand weights'!$K$27</f>
        <v>367.21323529411762</v>
      </c>
    </row>
    <row r="55" spans="1:13" x14ac:dyDescent="0.35">
      <c r="A55" s="6">
        <v>2</v>
      </c>
      <c r="C55" s="15">
        <f t="shared" si="15"/>
        <v>627.75</v>
      </c>
      <c r="D55" s="15">
        <f t="shared" si="16"/>
        <v>496.00000000000011</v>
      </c>
      <c r="E55" s="15">
        <f t="shared" si="17"/>
        <v>379.74999999999994</v>
      </c>
      <c r="F55" s="15">
        <f t="shared" si="18"/>
        <v>279</v>
      </c>
      <c r="G55" s="15">
        <f t="shared" si="19"/>
        <v>193.75</v>
      </c>
      <c r="H55" s="10"/>
      <c r="I55" s="15">
        <f>C55*'Hourly demand weights'!$K$27</f>
        <v>594.88544117647052</v>
      </c>
      <c r="J55" s="15">
        <f>D55*'Hourly demand weights'!$K$27</f>
        <v>470.03294117647062</v>
      </c>
      <c r="K55" s="15">
        <f>E55*'Hourly demand weights'!$K$27</f>
        <v>359.86897058823519</v>
      </c>
      <c r="L55" s="15">
        <f>F55*'Hourly demand weights'!$K$27</f>
        <v>264.39352941176469</v>
      </c>
      <c r="M55" s="15">
        <f>G55*'Hourly demand weights'!$K$27</f>
        <v>183.60661764705881</v>
      </c>
    </row>
    <row r="56" spans="1:13" x14ac:dyDescent="0.35">
      <c r="A56" s="6">
        <v>3</v>
      </c>
      <c r="C56" s="15">
        <f t="shared" si="15"/>
        <v>564.97500000000002</v>
      </c>
      <c r="D56" s="15">
        <f t="shared" si="16"/>
        <v>396.80000000000007</v>
      </c>
      <c r="E56" s="15">
        <f t="shared" si="17"/>
        <v>265.82499999999993</v>
      </c>
      <c r="F56" s="15">
        <f t="shared" si="18"/>
        <v>167.4</v>
      </c>
      <c r="G56" s="15">
        <f t="shared" si="19"/>
        <v>96.875</v>
      </c>
      <c r="H56" s="10"/>
      <c r="I56" s="15">
        <f>C56*'Hourly demand weights'!$K$27</f>
        <v>535.39689705882347</v>
      </c>
      <c r="J56" s="15">
        <f>D56*'Hourly demand weights'!$K$27</f>
        <v>376.02635294117647</v>
      </c>
      <c r="K56" s="15">
        <f>E56*'Hourly demand weights'!$K$27</f>
        <v>251.9082794117646</v>
      </c>
      <c r="L56" s="15">
        <f>F56*'Hourly demand weights'!$K$27</f>
        <v>158.6361176470588</v>
      </c>
      <c r="M56" s="15">
        <f>G56*'Hourly demand weights'!$K$27</f>
        <v>91.803308823529406</v>
      </c>
    </row>
    <row r="57" spans="1:13" x14ac:dyDescent="0.35">
      <c r="A57" s="6">
        <v>4</v>
      </c>
      <c r="C57" s="15">
        <f t="shared" si="15"/>
        <v>508.47750000000008</v>
      </c>
      <c r="D57" s="15">
        <f t="shared" si="16"/>
        <v>317.44000000000017</v>
      </c>
      <c r="E57" s="15">
        <f t="shared" si="17"/>
        <v>186.07749999999993</v>
      </c>
      <c r="F57" s="15">
        <f t="shared" si="18"/>
        <v>100.44</v>
      </c>
      <c r="G57" s="15">
        <f t="shared" si="19"/>
        <v>48.4375</v>
      </c>
      <c r="H57" s="10"/>
      <c r="I57" s="15">
        <f>C57*'Hourly demand weights'!$K$27</f>
        <v>481.8572073529412</v>
      </c>
      <c r="J57" s="15">
        <f>D57*'Hourly demand weights'!$K$27</f>
        <v>300.82108235294129</v>
      </c>
      <c r="K57" s="15">
        <f>E57*'Hourly demand weights'!$K$27</f>
        <v>176.33579558823521</v>
      </c>
      <c r="L57" s="15">
        <f>F57*'Hourly demand weights'!$K$27</f>
        <v>95.181670588235278</v>
      </c>
      <c r="M57" s="15">
        <f>G57*'Hourly demand weights'!$K$27</f>
        <v>45.901654411764703</v>
      </c>
    </row>
    <row r="58" spans="1:13" x14ac:dyDescent="0.35">
      <c r="A58" s="6">
        <v>5</v>
      </c>
      <c r="C58" s="15">
        <f t="shared" si="15"/>
        <v>457.62975000000012</v>
      </c>
      <c r="D58" s="15">
        <f t="shared" si="16"/>
        <v>253.95200000000014</v>
      </c>
      <c r="E58" s="15">
        <f t="shared" si="17"/>
        <v>130.25424999999996</v>
      </c>
      <c r="F58" s="15">
        <f t="shared" si="18"/>
        <v>60.263999999999996</v>
      </c>
      <c r="G58" s="15">
        <f t="shared" si="19"/>
        <v>24.21875</v>
      </c>
      <c r="H58" s="10"/>
      <c r="I58" s="15">
        <f>C58*'Hourly demand weights'!$K$27</f>
        <v>433.67148661764713</v>
      </c>
      <c r="J58" s="15">
        <f>D58*'Hourly demand weights'!$K$27</f>
        <v>240.65686588235303</v>
      </c>
      <c r="K58" s="15">
        <f>E58*'Hourly demand weights'!$K$27</f>
        <v>123.43505691176465</v>
      </c>
      <c r="L58" s="15">
        <f>F58*'Hourly demand weights'!$K$27</f>
        <v>57.109002352941168</v>
      </c>
      <c r="M58" s="15">
        <f>G58*'Hourly demand weights'!$K$27</f>
        <v>22.950827205882351</v>
      </c>
    </row>
    <row r="59" spans="1:13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5" x14ac:dyDescent="0.35">
      <c r="A61" s="19" t="s">
        <v>56</v>
      </c>
      <c r="B61" s="1">
        <v>0.4</v>
      </c>
      <c r="C61" s="20" t="s">
        <v>11</v>
      </c>
      <c r="D61" s="20"/>
      <c r="E61" s="20"/>
      <c r="F61" s="20"/>
      <c r="G61" s="20"/>
      <c r="H61" s="10"/>
      <c r="I61" s="20" t="s">
        <v>54</v>
      </c>
      <c r="J61" s="20"/>
      <c r="K61" s="20"/>
      <c r="L61" s="20"/>
      <c r="M61" s="20"/>
    </row>
    <row r="62" spans="1:13" x14ac:dyDescent="0.35">
      <c r="A62" s="3" t="s">
        <v>13</v>
      </c>
      <c r="B62" s="16" t="s">
        <v>52</v>
      </c>
      <c r="C62" s="9">
        <v>0.9</v>
      </c>
      <c r="D62" s="9">
        <v>0.8</v>
      </c>
      <c r="E62" s="9">
        <v>0.7</v>
      </c>
      <c r="F62" s="9">
        <v>0.6</v>
      </c>
      <c r="G62" s="9">
        <v>0.5</v>
      </c>
      <c r="H62" s="10"/>
      <c r="I62" s="9">
        <v>0.9</v>
      </c>
      <c r="J62" s="9">
        <v>0.8</v>
      </c>
      <c r="K62" s="9">
        <v>0.7</v>
      </c>
      <c r="L62" s="9">
        <v>0.6</v>
      </c>
      <c r="M62" s="9">
        <v>0.5</v>
      </c>
    </row>
    <row r="63" spans="1:13" x14ac:dyDescent="0.35">
      <c r="A63" s="6">
        <v>0</v>
      </c>
      <c r="C63" s="15">
        <f>$B$1*(1-($B$61*($B$3/$B$2)))*POWER($C$62,A63)</f>
        <v>780</v>
      </c>
      <c r="D63" s="15">
        <f>$B$1*(1-($B$61*($B$3/$B$2)))*POWER($D$62,A63)</f>
        <v>780</v>
      </c>
      <c r="E63" s="15">
        <f>$B$1*(1-($B$61*($B$3/$B$2)))*POWER($E$62,A63)</f>
        <v>780</v>
      </c>
      <c r="F63" s="15">
        <f>$B$1*(1-($B$61*($B$3/$B$2)))*POWER($F$62,A63)</f>
        <v>780</v>
      </c>
      <c r="G63" s="15">
        <f>$B$1*(1-($B$61*($B$3/$B$2)))*POWER($G$62,A63)</f>
        <v>780</v>
      </c>
      <c r="I63" s="15">
        <f>C63*'Hourly demand weights'!$K$27</f>
        <v>739.16470588235279</v>
      </c>
      <c r="J63" s="15">
        <f>D63*'Hourly demand weights'!$K$27</f>
        <v>739.16470588235279</v>
      </c>
      <c r="K63" s="15">
        <f>E63*'Hourly demand weights'!$K$27</f>
        <v>739.16470588235279</v>
      </c>
      <c r="L63" s="15">
        <f>F63*'Hourly demand weights'!$K$27</f>
        <v>739.16470588235279</v>
      </c>
      <c r="M63" s="15">
        <f>G63*'Hourly demand weights'!$K$27</f>
        <v>739.16470588235279</v>
      </c>
    </row>
    <row r="64" spans="1:13" x14ac:dyDescent="0.35">
      <c r="A64" s="6">
        <v>1</v>
      </c>
      <c r="C64" s="15">
        <f t="shared" ref="C64:C68" si="20">$B$1*(1-($B$61*($B$3/$B$2)))*POWER($C$62,A64)</f>
        <v>702</v>
      </c>
      <c r="D64" s="15">
        <f t="shared" ref="D64:D68" si="21">$B$1*(1-($B$61*($B$3/$B$2)))*POWER($D$62,A64)</f>
        <v>624</v>
      </c>
      <c r="E64" s="15">
        <f t="shared" ref="E64:E68" si="22">$B$1*(1-($B$61*($B$3/$B$2)))*POWER($E$62,A64)</f>
        <v>546</v>
      </c>
      <c r="F64" s="15">
        <f t="shared" ref="F64:F68" si="23">$B$1*(1-($B$61*($B$3/$B$2)))*POWER($F$62,A64)</f>
        <v>468</v>
      </c>
      <c r="G64" s="15">
        <f t="shared" ref="G64:G68" si="24">$B$1*(1-($B$61*($B$3/$B$2)))*POWER($G$62,A64)</f>
        <v>390</v>
      </c>
      <c r="H64" s="10"/>
      <c r="I64" s="15">
        <f>C64*'Hourly demand weights'!$K$27</f>
        <v>665.24823529411753</v>
      </c>
      <c r="J64" s="15">
        <f>D64*'Hourly demand weights'!$K$27</f>
        <v>591.33176470588228</v>
      </c>
      <c r="K64" s="15">
        <f>E64*'Hourly demand weights'!$K$27</f>
        <v>517.41529411764702</v>
      </c>
      <c r="L64" s="15">
        <f>F64*'Hourly demand weights'!$K$27</f>
        <v>443.49882352941171</v>
      </c>
      <c r="M64" s="15">
        <f>G64*'Hourly demand weights'!$K$27</f>
        <v>369.5823529411764</v>
      </c>
    </row>
    <row r="65" spans="1:13" x14ac:dyDescent="0.35">
      <c r="A65" s="6">
        <v>2</v>
      </c>
      <c r="C65" s="15">
        <f t="shared" si="20"/>
        <v>631.80000000000007</v>
      </c>
      <c r="D65" s="15">
        <f t="shared" si="21"/>
        <v>499.2000000000001</v>
      </c>
      <c r="E65" s="15">
        <f t="shared" si="22"/>
        <v>382.19999999999993</v>
      </c>
      <c r="F65" s="15">
        <f t="shared" si="23"/>
        <v>280.8</v>
      </c>
      <c r="G65" s="15">
        <f t="shared" si="24"/>
        <v>195</v>
      </c>
      <c r="H65" s="10"/>
      <c r="I65" s="15">
        <f>C65*'Hourly demand weights'!$K$27</f>
        <v>598.72341176470582</v>
      </c>
      <c r="J65" s="15">
        <f>D65*'Hourly demand weights'!$K$27</f>
        <v>473.06541176470591</v>
      </c>
      <c r="K65" s="15">
        <f>E65*'Hourly demand weights'!$K$27</f>
        <v>362.1907058823528</v>
      </c>
      <c r="L65" s="15">
        <f>F65*'Hourly demand weights'!$K$27</f>
        <v>266.09929411764705</v>
      </c>
      <c r="M65" s="15">
        <f>G65*'Hourly demand weights'!$K$27</f>
        <v>184.7911764705882</v>
      </c>
    </row>
    <row r="66" spans="1:13" x14ac:dyDescent="0.35">
      <c r="A66" s="6">
        <v>3</v>
      </c>
      <c r="C66" s="15">
        <f t="shared" si="20"/>
        <v>568.62000000000012</v>
      </c>
      <c r="D66" s="15">
        <f t="shared" si="21"/>
        <v>399.36000000000007</v>
      </c>
      <c r="E66" s="15">
        <f t="shared" si="22"/>
        <v>267.53999999999991</v>
      </c>
      <c r="F66" s="15">
        <f t="shared" si="23"/>
        <v>168.48</v>
      </c>
      <c r="G66" s="15">
        <f t="shared" si="24"/>
        <v>97.5</v>
      </c>
      <c r="H66" s="10"/>
      <c r="I66" s="15">
        <f>C66*'Hourly demand weights'!$K$27</f>
        <v>538.8510705882353</v>
      </c>
      <c r="J66" s="15">
        <f>D66*'Hourly demand weights'!$K$27</f>
        <v>378.45232941176471</v>
      </c>
      <c r="K66" s="15">
        <f>E66*'Hourly demand weights'!$K$27</f>
        <v>253.53349411764694</v>
      </c>
      <c r="L66" s="15">
        <f>F66*'Hourly demand weights'!$K$27</f>
        <v>159.65957647058821</v>
      </c>
      <c r="M66" s="15">
        <f>G66*'Hourly demand weights'!$K$27</f>
        <v>92.395588235294099</v>
      </c>
    </row>
    <row r="67" spans="1:13" x14ac:dyDescent="0.35">
      <c r="A67" s="6">
        <v>4</v>
      </c>
      <c r="C67" s="15">
        <f t="shared" si="20"/>
        <v>511.7580000000001</v>
      </c>
      <c r="D67" s="15">
        <f t="shared" si="21"/>
        <v>319.48800000000017</v>
      </c>
      <c r="E67" s="15">
        <f t="shared" si="22"/>
        <v>187.27799999999993</v>
      </c>
      <c r="F67" s="15">
        <f t="shared" si="23"/>
        <v>101.08799999999999</v>
      </c>
      <c r="G67" s="15">
        <f t="shared" si="24"/>
        <v>48.75</v>
      </c>
      <c r="H67" s="10"/>
      <c r="I67" s="15">
        <f>C67*'Hourly demand weights'!$K$27</f>
        <v>484.96596352941179</v>
      </c>
      <c r="J67" s="15">
        <f>D67*'Hourly demand weights'!$K$27</f>
        <v>302.76186352941187</v>
      </c>
      <c r="K67" s="15">
        <f>E67*'Hourly demand weights'!$K$27</f>
        <v>177.47344588235285</v>
      </c>
      <c r="L67" s="15">
        <f>F67*'Hourly demand weights'!$K$27</f>
        <v>95.795745882352918</v>
      </c>
      <c r="M67" s="15">
        <f>G67*'Hourly demand weights'!$K$27</f>
        <v>46.197794117647049</v>
      </c>
    </row>
    <row r="68" spans="1:13" x14ac:dyDescent="0.35">
      <c r="A68" s="6">
        <v>5</v>
      </c>
      <c r="C68" s="15">
        <f t="shared" si="20"/>
        <v>460.58220000000011</v>
      </c>
      <c r="D68" s="15">
        <f t="shared" si="21"/>
        <v>255.59040000000016</v>
      </c>
      <c r="E68" s="15">
        <f t="shared" si="22"/>
        <v>131.09459999999996</v>
      </c>
      <c r="F68" s="15">
        <f t="shared" si="23"/>
        <v>60.652799999999999</v>
      </c>
      <c r="G68" s="15">
        <f t="shared" si="24"/>
        <v>24.375</v>
      </c>
      <c r="H68" s="10"/>
      <c r="I68" s="15">
        <f>C68*'Hourly demand weights'!$K$27</f>
        <v>436.46936717647066</v>
      </c>
      <c r="J68" s="15">
        <f>D68*'Hourly demand weights'!$K$27</f>
        <v>242.20949082352953</v>
      </c>
      <c r="K68" s="15">
        <f>E68*'Hourly demand weights'!$K$27</f>
        <v>124.231412117647</v>
      </c>
      <c r="L68" s="15">
        <f>F68*'Hourly demand weights'!$K$27</f>
        <v>57.477447529411755</v>
      </c>
      <c r="M68" s="15">
        <f>G68*'Hourly demand weights'!$K$27</f>
        <v>23.098897058823525</v>
      </c>
    </row>
    <row r="69" spans="1:13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5" x14ac:dyDescent="0.35">
      <c r="A71" s="19" t="s">
        <v>56</v>
      </c>
      <c r="B71" s="1">
        <v>0.3</v>
      </c>
      <c r="C71" s="20" t="s">
        <v>11</v>
      </c>
      <c r="D71" s="20"/>
      <c r="E71" s="20"/>
      <c r="F71" s="20"/>
      <c r="G71" s="20"/>
      <c r="H71" s="10"/>
      <c r="I71" s="20" t="s">
        <v>54</v>
      </c>
      <c r="J71" s="20"/>
      <c r="K71" s="20"/>
      <c r="L71" s="20"/>
      <c r="M71" s="20"/>
    </row>
    <row r="72" spans="1:13" x14ac:dyDescent="0.35">
      <c r="A72" s="3" t="s">
        <v>13</v>
      </c>
      <c r="B72" s="16" t="s">
        <v>52</v>
      </c>
      <c r="C72" s="9">
        <v>0.9</v>
      </c>
      <c r="D72" s="9">
        <v>0.8</v>
      </c>
      <c r="E72" s="9">
        <v>0.7</v>
      </c>
      <c r="F72" s="9">
        <v>0.6</v>
      </c>
      <c r="G72" s="9">
        <v>0.5</v>
      </c>
      <c r="H72" s="10"/>
      <c r="I72" s="9">
        <v>0.9</v>
      </c>
      <c r="J72" s="9">
        <v>0.8</v>
      </c>
      <c r="K72" s="9">
        <v>0.7</v>
      </c>
      <c r="L72" s="9">
        <v>0.6</v>
      </c>
      <c r="M72" s="9">
        <v>0.5</v>
      </c>
    </row>
    <row r="73" spans="1:13" x14ac:dyDescent="0.35">
      <c r="A73" s="6">
        <v>0</v>
      </c>
      <c r="C73" s="15">
        <f>$B$1*(1-($B$71*($B$3/$B$2)))*POWER($C$72,A73)</f>
        <v>785</v>
      </c>
      <c r="D73" s="15">
        <f>$B$1*(1-($B$71*($B$3/$B$2)))*POWER($D$72,A73)</f>
        <v>785</v>
      </c>
      <c r="E73" s="15">
        <f>$B$1*(1-($B$71*($B$3/$B$2)))*POWER($E$72,A73)</f>
        <v>785</v>
      </c>
      <c r="F73" s="15">
        <f>$B$1*(1-($B$71*($B$3/$B$2)))*POWER($F$72,A73)</f>
        <v>785</v>
      </c>
      <c r="G73" s="15">
        <f>$B$1*(1-($B$71*($B$3/$B$2)))*POWER($G$72,A73)</f>
        <v>785</v>
      </c>
      <c r="I73" s="15">
        <f>C73*'Hourly demand weights'!$K$27</f>
        <v>743.90294117647045</v>
      </c>
      <c r="J73" s="15">
        <f>D73*'Hourly demand weights'!$K$27</f>
        <v>743.90294117647045</v>
      </c>
      <c r="K73" s="15">
        <f>E73*'Hourly demand weights'!$K$27</f>
        <v>743.90294117647045</v>
      </c>
      <c r="L73" s="15">
        <f>F73*'Hourly demand weights'!$K$27</f>
        <v>743.90294117647045</v>
      </c>
      <c r="M73" s="15">
        <f>G73*'Hourly demand weights'!$K$27</f>
        <v>743.90294117647045</v>
      </c>
    </row>
    <row r="74" spans="1:13" x14ac:dyDescent="0.35">
      <c r="A74" s="6">
        <v>1</v>
      </c>
      <c r="C74" s="15">
        <f t="shared" ref="C74:C78" si="25">$B$1*(1-($B$71*($B$3/$B$2)))*POWER($C$72,A74)</f>
        <v>706.5</v>
      </c>
      <c r="D74" s="15">
        <f t="shared" ref="D74:D78" si="26">$B$1*(1-($B$71*($B$3/$B$2)))*POWER($D$72,A74)</f>
        <v>628</v>
      </c>
      <c r="E74" s="15">
        <f t="shared" ref="E74:E78" si="27">$B$1*(1-($B$71*($B$3/$B$2)))*POWER($E$72,A74)</f>
        <v>549.5</v>
      </c>
      <c r="F74" s="15">
        <f t="shared" ref="F74:F78" si="28">$B$1*(1-($B$71*($B$3/$B$2)))*POWER($F$72,A74)</f>
        <v>471</v>
      </c>
      <c r="G74" s="15">
        <f t="shared" ref="G74:G78" si="29">$B$1*(1-($B$71*($B$3/$B$2)))*POWER($G$72,A74)</f>
        <v>392.5</v>
      </c>
      <c r="H74" s="10"/>
      <c r="I74" s="15">
        <f>C74*'Hourly demand weights'!$K$27</f>
        <v>669.5126470588234</v>
      </c>
      <c r="J74" s="15">
        <f>D74*'Hourly demand weights'!$K$27</f>
        <v>595.12235294117636</v>
      </c>
      <c r="K74" s="15">
        <f>E74*'Hourly demand weights'!$K$27</f>
        <v>520.73205882352931</v>
      </c>
      <c r="L74" s="15">
        <f>F74*'Hourly demand weights'!$K$27</f>
        <v>446.34176470588227</v>
      </c>
      <c r="M74" s="15">
        <f>G74*'Hourly demand weights'!$K$27</f>
        <v>371.95147058823522</v>
      </c>
    </row>
    <row r="75" spans="1:13" x14ac:dyDescent="0.35">
      <c r="A75" s="6">
        <v>2</v>
      </c>
      <c r="C75" s="15">
        <f t="shared" si="25"/>
        <v>635.85</v>
      </c>
      <c r="D75" s="15">
        <f t="shared" si="26"/>
        <v>502.40000000000009</v>
      </c>
      <c r="E75" s="15">
        <f t="shared" si="27"/>
        <v>384.65</v>
      </c>
      <c r="F75" s="15">
        <f t="shared" si="28"/>
        <v>282.59999999999997</v>
      </c>
      <c r="G75" s="15">
        <f t="shared" si="29"/>
        <v>196.25</v>
      </c>
      <c r="H75" s="10"/>
      <c r="I75" s="15">
        <f>C75*'Hourly demand weights'!$K$27</f>
        <v>602.56138235294111</v>
      </c>
      <c r="J75" s="15">
        <f>D75*'Hourly demand weights'!$K$27</f>
        <v>476.09788235294121</v>
      </c>
      <c r="K75" s="15">
        <f>E75*'Hourly demand weights'!$K$27</f>
        <v>364.51244117647053</v>
      </c>
      <c r="L75" s="15">
        <f>F75*'Hourly demand weights'!$K$27</f>
        <v>267.80505882352935</v>
      </c>
      <c r="M75" s="15">
        <f>G75*'Hourly demand weights'!$K$27</f>
        <v>185.97573529411761</v>
      </c>
    </row>
    <row r="76" spans="1:13" x14ac:dyDescent="0.35">
      <c r="A76" s="6">
        <v>3</v>
      </c>
      <c r="C76" s="15">
        <f t="shared" si="25"/>
        <v>572.2650000000001</v>
      </c>
      <c r="D76" s="15">
        <f t="shared" si="26"/>
        <v>401.92000000000007</v>
      </c>
      <c r="E76" s="15">
        <f t="shared" si="27"/>
        <v>269.25499999999994</v>
      </c>
      <c r="F76" s="15">
        <f t="shared" si="28"/>
        <v>169.56</v>
      </c>
      <c r="G76" s="15">
        <f t="shared" si="29"/>
        <v>98.125</v>
      </c>
      <c r="H76" s="10"/>
      <c r="I76" s="15">
        <f>C76*'Hourly demand weights'!$K$27</f>
        <v>542.30524411764713</v>
      </c>
      <c r="J76" s="15">
        <f>D76*'Hourly demand weights'!$K$27</f>
        <v>380.87830588235295</v>
      </c>
      <c r="K76" s="15">
        <f>E76*'Hourly demand weights'!$K$27</f>
        <v>255.15870882352931</v>
      </c>
      <c r="L76" s="15">
        <f>F76*'Hourly demand weights'!$K$27</f>
        <v>160.68303529411762</v>
      </c>
      <c r="M76" s="15">
        <f>G76*'Hourly demand weights'!$K$27</f>
        <v>92.987867647058806</v>
      </c>
    </row>
    <row r="77" spans="1:13" x14ac:dyDescent="0.35">
      <c r="A77" s="6">
        <v>4</v>
      </c>
      <c r="C77" s="15">
        <f t="shared" si="25"/>
        <v>515.03850000000011</v>
      </c>
      <c r="D77" s="15">
        <f t="shared" si="26"/>
        <v>321.53600000000017</v>
      </c>
      <c r="E77" s="15">
        <f t="shared" si="27"/>
        <v>188.47849999999994</v>
      </c>
      <c r="F77" s="15">
        <f t="shared" si="28"/>
        <v>101.73599999999999</v>
      </c>
      <c r="G77" s="15">
        <f t="shared" si="29"/>
        <v>49.0625</v>
      </c>
      <c r="H77" s="10"/>
      <c r="I77" s="15">
        <f>C77*'Hourly demand weights'!$K$27</f>
        <v>488.07471970588239</v>
      </c>
      <c r="J77" s="15">
        <f>D77*'Hourly demand weights'!$K$27</f>
        <v>304.70264470588245</v>
      </c>
      <c r="K77" s="15">
        <f>E77*'Hourly demand weights'!$K$27</f>
        <v>178.61109617647051</v>
      </c>
      <c r="L77" s="15">
        <f>F77*'Hourly demand weights'!$K$27</f>
        <v>96.409821176470572</v>
      </c>
      <c r="M77" s="15">
        <f>G77*'Hourly demand weights'!$K$27</f>
        <v>46.493933823529403</v>
      </c>
    </row>
    <row r="78" spans="1:13" x14ac:dyDescent="0.35">
      <c r="A78" s="6">
        <v>5</v>
      </c>
      <c r="C78" s="15">
        <f t="shared" si="25"/>
        <v>463.53465000000017</v>
      </c>
      <c r="D78" s="15">
        <f t="shared" si="26"/>
        <v>257.22880000000015</v>
      </c>
      <c r="E78" s="15">
        <f t="shared" si="27"/>
        <v>131.93494999999996</v>
      </c>
      <c r="F78" s="15">
        <f t="shared" si="28"/>
        <v>61.041599999999995</v>
      </c>
      <c r="G78" s="15">
        <f t="shared" si="29"/>
        <v>24.53125</v>
      </c>
      <c r="H78" s="10"/>
      <c r="I78" s="15">
        <f>C78*'Hourly demand weights'!$K$27</f>
        <v>439.26724773529423</v>
      </c>
      <c r="J78" s="15">
        <f>D78*'Hourly demand weights'!$K$27</f>
        <v>243.76211576470598</v>
      </c>
      <c r="K78" s="15">
        <f>E78*'Hourly demand weights'!$K$27</f>
        <v>125.02776732352936</v>
      </c>
      <c r="L78" s="15">
        <f>F78*'Hourly demand weights'!$K$27</f>
        <v>57.845892705882342</v>
      </c>
      <c r="M78" s="15">
        <f>G78*'Hourly demand weights'!$K$27</f>
        <v>23.246966911764702</v>
      </c>
    </row>
    <row r="79" spans="1:13" x14ac:dyDescent="0.3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5" x14ac:dyDescent="0.35">
      <c r="A81" s="19" t="s">
        <v>56</v>
      </c>
      <c r="B81" s="1">
        <v>0.2</v>
      </c>
      <c r="C81" s="20" t="s">
        <v>11</v>
      </c>
      <c r="D81" s="20"/>
      <c r="E81" s="20"/>
      <c r="F81" s="20"/>
      <c r="G81" s="20"/>
      <c r="H81" s="10"/>
      <c r="I81" s="20" t="s">
        <v>54</v>
      </c>
      <c r="J81" s="20"/>
      <c r="K81" s="20"/>
      <c r="L81" s="20"/>
      <c r="M81" s="20"/>
    </row>
    <row r="82" spans="1:13" x14ac:dyDescent="0.35">
      <c r="A82" s="3" t="s">
        <v>13</v>
      </c>
      <c r="B82" s="16" t="s">
        <v>52</v>
      </c>
      <c r="C82" s="9">
        <v>0.9</v>
      </c>
      <c r="D82" s="9">
        <v>0.8</v>
      </c>
      <c r="E82" s="9">
        <v>0.7</v>
      </c>
      <c r="F82" s="9">
        <v>0.6</v>
      </c>
      <c r="G82" s="9">
        <v>0.5</v>
      </c>
      <c r="H82" s="10"/>
      <c r="I82" s="9">
        <v>0.9</v>
      </c>
      <c r="J82" s="9">
        <v>0.8</v>
      </c>
      <c r="K82" s="9">
        <v>0.7</v>
      </c>
      <c r="L82" s="9">
        <v>0.6</v>
      </c>
      <c r="M82" s="9">
        <v>0.5</v>
      </c>
    </row>
    <row r="83" spans="1:13" x14ac:dyDescent="0.35">
      <c r="A83" s="6">
        <v>0</v>
      </c>
      <c r="C83" s="15">
        <f>$B$1*(1-($B$81*($B$3/$B$2)))*POWER($C$82,A83)</f>
        <v>790</v>
      </c>
      <c r="D83" s="15">
        <f>$B$1*(1-($B$81*($B$3/$B$2)))*POWER($D$82,A83)</f>
        <v>790</v>
      </c>
      <c r="E83" s="15">
        <f>$B$1*(1-($B$81*($B$3/$B$2)))*POWER($E$82,A83)</f>
        <v>790</v>
      </c>
      <c r="F83" s="15">
        <f>$B$1*(1-($B$81*($B$3/$B$2)))*POWER($F$82,A83)</f>
        <v>790</v>
      </c>
      <c r="G83" s="15">
        <f>$B$1*(1-($B$81*($B$3/$B$2)))*POWER($G$82,A83)</f>
        <v>790</v>
      </c>
      <c r="I83" s="15">
        <f>C83*'Hourly demand weights'!$K$27</f>
        <v>748.64117647058811</v>
      </c>
      <c r="J83" s="15">
        <f>D83*'Hourly demand weights'!$K$27</f>
        <v>748.64117647058811</v>
      </c>
      <c r="K83" s="15">
        <f>E83*'Hourly demand weights'!$K$27</f>
        <v>748.64117647058811</v>
      </c>
      <c r="L83" s="15">
        <f>F83*'Hourly demand weights'!$K$27</f>
        <v>748.64117647058811</v>
      </c>
      <c r="M83" s="15">
        <f>G83*'Hourly demand weights'!$K$27</f>
        <v>748.64117647058811</v>
      </c>
    </row>
    <row r="84" spans="1:13" x14ac:dyDescent="0.35">
      <c r="A84" s="6">
        <v>1</v>
      </c>
      <c r="C84" s="15">
        <f t="shared" ref="C84:C88" si="30">$B$1*(1-($B$81*($B$3/$B$2)))*POWER($C$82,A84)</f>
        <v>711</v>
      </c>
      <c r="D84" s="15">
        <f t="shared" ref="D84:D88" si="31">$B$1*(1-($B$81*($B$3/$B$2)))*POWER($D$82,A84)</f>
        <v>632</v>
      </c>
      <c r="E84" s="15">
        <f t="shared" ref="E84:E88" si="32">$B$1*(1-($B$81*($B$3/$B$2)))*POWER($E$82,A84)</f>
        <v>553</v>
      </c>
      <c r="F84" s="15">
        <f t="shared" ref="F84:F88" si="33">$B$1*(1-($B$81*($B$3/$B$2)))*POWER($F$82,A84)</f>
        <v>474</v>
      </c>
      <c r="G84" s="15">
        <f t="shared" ref="G84:G88" si="34">$B$1*(1-($B$81*($B$3/$B$2)))*POWER($G$82,A84)</f>
        <v>395</v>
      </c>
      <c r="H84" s="10"/>
      <c r="I84" s="15">
        <f>C84*'Hourly demand weights'!$K$27</f>
        <v>673.77705882352927</v>
      </c>
      <c r="J84" s="15">
        <f>D84*'Hourly demand weights'!$K$27</f>
        <v>598.91294117647055</v>
      </c>
      <c r="K84" s="15">
        <f>E84*'Hourly demand weights'!$K$27</f>
        <v>524.04882352941172</v>
      </c>
      <c r="L84" s="15">
        <f>F84*'Hourly demand weights'!$K$27</f>
        <v>449.18470588235289</v>
      </c>
      <c r="M84" s="15">
        <f>G84*'Hourly demand weights'!$K$27</f>
        <v>374.32058823529405</v>
      </c>
    </row>
    <row r="85" spans="1:13" x14ac:dyDescent="0.35">
      <c r="A85" s="6">
        <v>2</v>
      </c>
      <c r="C85" s="15">
        <f t="shared" si="30"/>
        <v>639.90000000000009</v>
      </c>
      <c r="D85" s="15">
        <f t="shared" si="31"/>
        <v>505.60000000000008</v>
      </c>
      <c r="E85" s="15">
        <f t="shared" si="32"/>
        <v>387.09999999999997</v>
      </c>
      <c r="F85" s="15">
        <f t="shared" si="33"/>
        <v>284.39999999999998</v>
      </c>
      <c r="G85" s="15">
        <f t="shared" si="34"/>
        <v>197.5</v>
      </c>
      <c r="H85" s="10"/>
      <c r="I85" s="15">
        <f>C85*'Hourly demand weights'!$K$27</f>
        <v>606.39935294117652</v>
      </c>
      <c r="J85" s="15">
        <f>D85*'Hourly demand weights'!$K$27</f>
        <v>479.13035294117651</v>
      </c>
      <c r="K85" s="15">
        <f>E85*'Hourly demand weights'!$K$27</f>
        <v>366.83417647058815</v>
      </c>
      <c r="L85" s="15">
        <f>F85*'Hourly demand weights'!$K$27</f>
        <v>269.51082352941171</v>
      </c>
      <c r="M85" s="15">
        <f>G85*'Hourly demand weights'!$K$27</f>
        <v>187.16029411764703</v>
      </c>
    </row>
    <row r="86" spans="1:13" x14ac:dyDescent="0.35">
      <c r="A86" s="6">
        <v>3</v>
      </c>
      <c r="C86" s="15">
        <f t="shared" si="30"/>
        <v>575.91000000000008</v>
      </c>
      <c r="D86" s="15">
        <f t="shared" si="31"/>
        <v>404.48000000000008</v>
      </c>
      <c r="E86" s="15">
        <f t="shared" si="32"/>
        <v>270.96999999999991</v>
      </c>
      <c r="F86" s="15">
        <f t="shared" si="33"/>
        <v>170.64</v>
      </c>
      <c r="G86" s="15">
        <f t="shared" si="34"/>
        <v>98.75</v>
      </c>
      <c r="H86" s="10"/>
      <c r="I86" s="15">
        <f>C86*'Hourly demand weights'!$K$27</f>
        <v>545.75941764705885</v>
      </c>
      <c r="J86" s="15">
        <f>D86*'Hourly demand weights'!$K$27</f>
        <v>383.30428235294119</v>
      </c>
      <c r="K86" s="15">
        <f>E86*'Hourly demand weights'!$K$27</f>
        <v>256.78392352941165</v>
      </c>
      <c r="L86" s="15">
        <f>F86*'Hourly demand weights'!$K$27</f>
        <v>161.70649411764703</v>
      </c>
      <c r="M86" s="15">
        <f>G86*'Hourly demand weights'!$K$27</f>
        <v>93.580147058823513</v>
      </c>
    </row>
    <row r="87" spans="1:13" x14ac:dyDescent="0.35">
      <c r="A87" s="6">
        <v>4</v>
      </c>
      <c r="C87" s="15">
        <f t="shared" si="30"/>
        <v>518.31900000000007</v>
      </c>
      <c r="D87" s="15">
        <f t="shared" si="31"/>
        <v>323.58400000000017</v>
      </c>
      <c r="E87" s="15">
        <f t="shared" si="32"/>
        <v>189.67899999999995</v>
      </c>
      <c r="F87" s="15">
        <f t="shared" si="33"/>
        <v>102.384</v>
      </c>
      <c r="G87" s="15">
        <f t="shared" si="34"/>
        <v>49.375</v>
      </c>
      <c r="H87" s="10"/>
      <c r="I87" s="15">
        <f>C87*'Hourly demand weights'!$K$27</f>
        <v>491.18347588235292</v>
      </c>
      <c r="J87" s="15">
        <f>D87*'Hourly demand weights'!$K$27</f>
        <v>306.64342588235309</v>
      </c>
      <c r="K87" s="15">
        <f>E87*'Hourly demand weights'!$K$27</f>
        <v>179.74874647058817</v>
      </c>
      <c r="L87" s="15">
        <f>F87*'Hourly demand weights'!$K$27</f>
        <v>97.023896470588227</v>
      </c>
      <c r="M87" s="15">
        <f>G87*'Hourly demand weights'!$K$27</f>
        <v>46.790073529411757</v>
      </c>
    </row>
    <row r="88" spans="1:13" x14ac:dyDescent="0.35">
      <c r="A88" s="6">
        <v>5</v>
      </c>
      <c r="C88" s="15">
        <f t="shared" si="30"/>
        <v>466.48710000000017</v>
      </c>
      <c r="D88" s="15">
        <f t="shared" si="31"/>
        <v>258.86720000000014</v>
      </c>
      <c r="E88" s="15">
        <f t="shared" si="32"/>
        <v>132.77529999999996</v>
      </c>
      <c r="F88" s="15">
        <f t="shared" si="33"/>
        <v>61.430399999999999</v>
      </c>
      <c r="G88" s="15">
        <f t="shared" si="34"/>
        <v>24.6875</v>
      </c>
      <c r="H88" s="10"/>
      <c r="I88" s="15">
        <f>C88*'Hourly demand weights'!$K$27</f>
        <v>442.06512829411776</v>
      </c>
      <c r="J88" s="15">
        <f>D88*'Hourly demand weights'!$K$27</f>
        <v>245.31474070588246</v>
      </c>
      <c r="K88" s="15">
        <f>E88*'Hourly demand weights'!$K$27</f>
        <v>125.82412252941171</v>
      </c>
      <c r="L88" s="15">
        <f>F88*'Hourly demand weights'!$K$27</f>
        <v>58.214337882352929</v>
      </c>
      <c r="M88" s="15">
        <f>G88*'Hourly demand weights'!$K$27</f>
        <v>23.395036764705878</v>
      </c>
    </row>
    <row r="89" spans="1:13" x14ac:dyDescent="0.3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3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5" x14ac:dyDescent="0.35">
      <c r="A91" s="19" t="s">
        <v>56</v>
      </c>
      <c r="B91" s="1">
        <v>0.1</v>
      </c>
      <c r="C91" s="20" t="s">
        <v>11</v>
      </c>
      <c r="D91" s="20"/>
      <c r="E91" s="20"/>
      <c r="F91" s="20"/>
      <c r="G91" s="20"/>
      <c r="H91" s="10"/>
      <c r="I91" s="20" t="s">
        <v>54</v>
      </c>
      <c r="J91" s="20"/>
      <c r="K91" s="20"/>
      <c r="L91" s="20"/>
      <c r="M91" s="20"/>
    </row>
    <row r="92" spans="1:13" x14ac:dyDescent="0.35">
      <c r="A92" s="3" t="s">
        <v>13</v>
      </c>
      <c r="B92" s="16" t="s">
        <v>52</v>
      </c>
      <c r="C92" s="9">
        <v>0.9</v>
      </c>
      <c r="D92" s="9">
        <v>0.8</v>
      </c>
      <c r="E92" s="9">
        <v>0.7</v>
      </c>
      <c r="F92" s="9">
        <v>0.6</v>
      </c>
      <c r="G92" s="9">
        <v>0.5</v>
      </c>
      <c r="H92" s="10"/>
      <c r="I92" s="9">
        <v>0.9</v>
      </c>
      <c r="J92" s="9">
        <v>0.8</v>
      </c>
      <c r="K92" s="9">
        <v>0.7</v>
      </c>
      <c r="L92" s="9">
        <v>0.6</v>
      </c>
      <c r="M92" s="9">
        <v>0.5</v>
      </c>
    </row>
    <row r="93" spans="1:13" x14ac:dyDescent="0.35">
      <c r="A93" s="6">
        <v>0</v>
      </c>
      <c r="C93" s="15">
        <f>$B$1*(1-($B$91*($B$3/$B$2)))*POWER($C$92,A93)</f>
        <v>795</v>
      </c>
      <c r="D93" s="15">
        <f>$B$1*(1-($B$91*($B$3/$B$2)))*POWER($D$92,A93)</f>
        <v>795</v>
      </c>
      <c r="E93" s="15">
        <f>$B$1*(1-($B$91*($B$3/$B$2)))*POWER($E$92,A93)</f>
        <v>795</v>
      </c>
      <c r="F93" s="15">
        <f>$B$1*(1-($B$91*($B$3/$B$2)))*POWER($F$92,A93)</f>
        <v>795</v>
      </c>
      <c r="G93" s="15">
        <f>$B$1*(1-($B$91*($B$3/$B$2)))*POWER($G$92,A93)</f>
        <v>795</v>
      </c>
      <c r="I93" s="15">
        <f>C93*'Hourly demand weights'!$K$27</f>
        <v>753.37941176470576</v>
      </c>
      <c r="J93" s="15">
        <f>D93*'Hourly demand weights'!$K$27</f>
        <v>753.37941176470576</v>
      </c>
      <c r="K93" s="15">
        <f>E93*'Hourly demand weights'!$K$27</f>
        <v>753.37941176470576</v>
      </c>
      <c r="L93" s="15">
        <f>F93*'Hourly demand weights'!$K$27</f>
        <v>753.37941176470576</v>
      </c>
      <c r="M93" s="15">
        <f>G93*'Hourly demand weights'!$K$27</f>
        <v>753.37941176470576</v>
      </c>
    </row>
    <row r="94" spans="1:13" x14ac:dyDescent="0.35">
      <c r="A94" s="6">
        <v>1</v>
      </c>
      <c r="C94" s="15">
        <f t="shared" ref="C94:C98" si="35">$B$1*(1-($B$91*($B$3/$B$2)))*POWER($C$92,A94)</f>
        <v>715.5</v>
      </c>
      <c r="D94" s="15">
        <f t="shared" ref="D94:D98" si="36">$B$1*(1-($B$91*($B$3/$B$2)))*POWER($D$92,A94)</f>
        <v>636</v>
      </c>
      <c r="E94" s="15">
        <f t="shared" ref="E94:E98" si="37">$B$1*(1-($B$91*($B$3/$B$2)))*POWER($E$92,A94)</f>
        <v>556.5</v>
      </c>
      <c r="F94" s="15">
        <f t="shared" ref="F94:F98" si="38">$B$1*(1-($B$91*($B$3/$B$2)))*POWER($F$92,A94)</f>
        <v>477</v>
      </c>
      <c r="G94" s="15">
        <f t="shared" ref="G94:G98" si="39">$B$1*(1-($B$91*($B$3/$B$2)))*POWER($G$92,A94)</f>
        <v>397.5</v>
      </c>
      <c r="H94" s="10"/>
      <c r="I94" s="15">
        <f>C94*'Hourly demand weights'!$K$27</f>
        <v>678.04147058823526</v>
      </c>
      <c r="J94" s="15">
        <f>D94*'Hourly demand weights'!$K$27</f>
        <v>602.70352941176463</v>
      </c>
      <c r="K94" s="15">
        <f>E94*'Hourly demand weights'!$K$27</f>
        <v>527.36558823529401</v>
      </c>
      <c r="L94" s="15">
        <f>F94*'Hourly demand weights'!$K$27</f>
        <v>452.02764705882345</v>
      </c>
      <c r="M94" s="15">
        <f>G94*'Hourly demand weights'!$K$27</f>
        <v>376.68970588235288</v>
      </c>
    </row>
    <row r="95" spans="1:13" x14ac:dyDescent="0.35">
      <c r="A95" s="6">
        <v>2</v>
      </c>
      <c r="C95" s="15">
        <f t="shared" si="35"/>
        <v>643.95000000000005</v>
      </c>
      <c r="D95" s="15">
        <f t="shared" si="36"/>
        <v>508.80000000000013</v>
      </c>
      <c r="E95" s="15">
        <f t="shared" si="37"/>
        <v>389.54999999999995</v>
      </c>
      <c r="F95" s="15">
        <f t="shared" si="38"/>
        <v>286.2</v>
      </c>
      <c r="G95" s="15">
        <f t="shared" si="39"/>
        <v>198.75</v>
      </c>
      <c r="H95" s="10"/>
      <c r="I95" s="15">
        <f>C95*'Hourly demand weights'!$K$27</f>
        <v>610.2373235294117</v>
      </c>
      <c r="J95" s="15">
        <f>D95*'Hourly demand weights'!$K$27</f>
        <v>482.16282352941181</v>
      </c>
      <c r="K95" s="15">
        <f>E95*'Hourly demand weights'!$K$27</f>
        <v>369.15591176470576</v>
      </c>
      <c r="L95" s="15">
        <f>F95*'Hourly demand weights'!$K$27</f>
        <v>271.21658823529407</v>
      </c>
      <c r="M95" s="15">
        <f>G95*'Hourly demand weights'!$K$27</f>
        <v>188.34485294117644</v>
      </c>
    </row>
    <row r="96" spans="1:13" x14ac:dyDescent="0.35">
      <c r="A96" s="6">
        <v>3</v>
      </c>
      <c r="C96" s="15">
        <f t="shared" si="35"/>
        <v>579.55500000000006</v>
      </c>
      <c r="D96" s="15">
        <f t="shared" si="36"/>
        <v>407.04000000000008</v>
      </c>
      <c r="E96" s="15">
        <f t="shared" si="37"/>
        <v>272.68499999999995</v>
      </c>
      <c r="F96" s="15">
        <f t="shared" si="38"/>
        <v>171.72</v>
      </c>
      <c r="G96" s="15">
        <f t="shared" si="39"/>
        <v>99.375</v>
      </c>
      <c r="H96" s="10"/>
      <c r="I96" s="15">
        <f>C96*'Hourly demand weights'!$K$27</f>
        <v>549.21359117647057</v>
      </c>
      <c r="J96" s="15">
        <f>D96*'Hourly demand weights'!$K$27</f>
        <v>385.73025882352943</v>
      </c>
      <c r="K96" s="15">
        <f>E96*'Hourly demand weights'!$K$27</f>
        <v>258.40913823529405</v>
      </c>
      <c r="L96" s="15">
        <f>F96*'Hourly demand weights'!$K$27</f>
        <v>162.72995294117644</v>
      </c>
      <c r="M96" s="15">
        <f>G96*'Hourly demand weights'!$K$27</f>
        <v>94.172426470588221</v>
      </c>
    </row>
    <row r="97" spans="1:13" x14ac:dyDescent="0.35">
      <c r="A97" s="6">
        <v>4</v>
      </c>
      <c r="C97" s="15">
        <f t="shared" si="35"/>
        <v>521.59950000000015</v>
      </c>
      <c r="D97" s="15">
        <f t="shared" si="36"/>
        <v>325.63200000000018</v>
      </c>
      <c r="E97" s="15">
        <f t="shared" si="37"/>
        <v>190.87949999999995</v>
      </c>
      <c r="F97" s="15">
        <f t="shared" si="38"/>
        <v>103.032</v>
      </c>
      <c r="G97" s="15">
        <f t="shared" si="39"/>
        <v>49.6875</v>
      </c>
      <c r="H97" s="10"/>
      <c r="I97" s="15">
        <f>C97*'Hourly demand weights'!$K$27</f>
        <v>494.29223205882363</v>
      </c>
      <c r="J97" s="15">
        <f>D97*'Hourly demand weights'!$K$27</f>
        <v>308.58420705882367</v>
      </c>
      <c r="K97" s="15">
        <f>E97*'Hourly demand weights'!$K$27</f>
        <v>180.88639676470581</v>
      </c>
      <c r="L97" s="15">
        <f>F97*'Hourly demand weights'!$K$27</f>
        <v>97.637971764705867</v>
      </c>
      <c r="M97" s="15">
        <f>G97*'Hourly demand weights'!$K$27</f>
        <v>47.08621323529411</v>
      </c>
    </row>
    <row r="98" spans="1:13" x14ac:dyDescent="0.35">
      <c r="A98" s="6">
        <v>5</v>
      </c>
      <c r="C98" s="15">
        <f t="shared" si="35"/>
        <v>469.43955000000017</v>
      </c>
      <c r="D98" s="15">
        <f t="shared" si="36"/>
        <v>260.50560000000013</v>
      </c>
      <c r="E98" s="15">
        <f t="shared" si="37"/>
        <v>133.61564999999996</v>
      </c>
      <c r="F98" s="15">
        <f t="shared" si="38"/>
        <v>61.819199999999995</v>
      </c>
      <c r="G98" s="15">
        <f t="shared" si="39"/>
        <v>24.84375</v>
      </c>
      <c r="H98" s="10"/>
      <c r="I98" s="15">
        <f>C98*'Hourly demand weights'!$K$27</f>
        <v>444.86300885294128</v>
      </c>
      <c r="J98" s="15">
        <f>D98*'Hourly demand weights'!$K$27</f>
        <v>246.8673656470589</v>
      </c>
      <c r="K98" s="15">
        <f>E98*'Hourly demand weights'!$K$27</f>
        <v>126.62047773529406</v>
      </c>
      <c r="L98" s="15">
        <f>F98*'Hourly demand weights'!$K$27</f>
        <v>58.582783058823516</v>
      </c>
      <c r="M98" s="15">
        <f>G98*'Hourly demand weights'!$K$27</f>
        <v>23.543106617647055</v>
      </c>
    </row>
  </sheetData>
  <mergeCells count="20">
    <mergeCell ref="J5:M5"/>
    <mergeCell ref="C5:G5"/>
    <mergeCell ref="C11:G11"/>
    <mergeCell ref="I11:M11"/>
    <mergeCell ref="I21:M21"/>
    <mergeCell ref="C21:G21"/>
    <mergeCell ref="C31:G31"/>
    <mergeCell ref="I31:M31"/>
    <mergeCell ref="C41:G41"/>
    <mergeCell ref="I41:M41"/>
    <mergeCell ref="C51:G51"/>
    <mergeCell ref="I51:M51"/>
    <mergeCell ref="C91:G91"/>
    <mergeCell ref="I91:M91"/>
    <mergeCell ref="C61:G61"/>
    <mergeCell ref="I61:M61"/>
    <mergeCell ref="C71:G71"/>
    <mergeCell ref="I71:M71"/>
    <mergeCell ref="C81:G81"/>
    <mergeCell ref="I81:M81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8"/>
  <sheetViews>
    <sheetView zoomScale="85" zoomScaleNormal="85" workbookViewId="0">
      <selection activeCell="M13" sqref="M13"/>
    </sheetView>
  </sheetViews>
  <sheetFormatPr defaultRowHeight="14.5" x14ac:dyDescent="0.35"/>
  <cols>
    <col min="1" max="1" width="17.54296875" customWidth="1"/>
    <col min="2" max="7" width="8.81640625" customWidth="1"/>
    <col min="8" max="8" width="4" customWidth="1"/>
    <col min="9" max="13" width="8.81640625" customWidth="1"/>
    <col min="14" max="14" width="14" customWidth="1"/>
    <col min="15" max="16" width="16" customWidth="1"/>
  </cols>
  <sheetData>
    <row r="1" spans="1:13" x14ac:dyDescent="0.35">
      <c r="A1" s="12" t="s">
        <v>0</v>
      </c>
      <c r="B1">
        <v>2000</v>
      </c>
    </row>
    <row r="2" spans="1:13" x14ac:dyDescent="0.35">
      <c r="A2" s="12" t="s">
        <v>1</v>
      </c>
      <c r="B2">
        <v>22</v>
      </c>
    </row>
    <row r="3" spans="1:13" x14ac:dyDescent="0.35">
      <c r="A3" s="12" t="s">
        <v>2</v>
      </c>
      <c r="B3">
        <v>1</v>
      </c>
    </row>
    <row r="4" spans="1:13" x14ac:dyDescent="0.35">
      <c r="A4" s="12" t="s">
        <v>3</v>
      </c>
    </row>
    <row r="5" spans="1:13" x14ac:dyDescent="0.35">
      <c r="A5" s="12" t="s">
        <v>4</v>
      </c>
      <c r="C5" s="21"/>
      <c r="D5" s="21"/>
      <c r="E5" s="21"/>
      <c r="F5" s="21"/>
      <c r="G5" s="21"/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</v>
      </c>
    </row>
    <row r="9" spans="1:13" x14ac:dyDescent="0.35">
      <c r="A9" s="12" t="s">
        <v>8</v>
      </c>
      <c r="D9" s="12"/>
    </row>
    <row r="10" spans="1:13" x14ac:dyDescent="0.35">
      <c r="A10" s="12" t="s">
        <v>9</v>
      </c>
      <c r="D10" s="12"/>
      <c r="M10" s="17">
        <f>(C13-I13)/C13</f>
        <v>2.8571428571428442E-2</v>
      </c>
    </row>
    <row r="11" spans="1:13" ht="15.5" x14ac:dyDescent="0.35">
      <c r="A11" s="19" t="s">
        <v>56</v>
      </c>
      <c r="B11" s="1">
        <v>0.9</v>
      </c>
      <c r="C11" s="20" t="s">
        <v>11</v>
      </c>
      <c r="D11" s="20"/>
      <c r="E11" s="20"/>
      <c r="F11" s="20"/>
      <c r="G11" s="20"/>
      <c r="I11" s="20" t="s">
        <v>54</v>
      </c>
      <c r="J11" s="20"/>
      <c r="K11" s="20"/>
      <c r="L11" s="20"/>
      <c r="M11" s="20"/>
    </row>
    <row r="12" spans="1:13" x14ac:dyDescent="0.35">
      <c r="A12" s="3" t="s">
        <v>13</v>
      </c>
      <c r="B12" s="16" t="s">
        <v>52</v>
      </c>
      <c r="C12" s="9">
        <v>0.9</v>
      </c>
      <c r="D12" s="9">
        <v>0.8</v>
      </c>
      <c r="E12" s="9">
        <v>0.7</v>
      </c>
      <c r="F12" s="9">
        <v>0.6</v>
      </c>
      <c r="G12" s="9">
        <v>0.5</v>
      </c>
      <c r="H12" s="10"/>
      <c r="I12" s="9">
        <v>0.9</v>
      </c>
      <c r="J12" s="9">
        <v>0.8</v>
      </c>
      <c r="K12" s="9">
        <v>0.7</v>
      </c>
      <c r="L12" s="9">
        <v>0.6</v>
      </c>
      <c r="M12" s="9">
        <v>0.5</v>
      </c>
    </row>
    <row r="13" spans="1:13" x14ac:dyDescent="0.35">
      <c r="A13" s="6">
        <v>0</v>
      </c>
      <c r="C13" s="15">
        <f>$B$1*(1-(B11*($B$3/$B$2)))*POWER(C12,$A$13)</f>
        <v>1918.1818181818182</v>
      </c>
      <c r="D13" s="15">
        <f>$B$1*(1-(B11*($B$3/$B$2)))*POWER(D12,$A$13)</f>
        <v>1918.1818181818182</v>
      </c>
      <c r="E13" s="15">
        <f>$B$1*(1-(B11*($B$3/$B$2)))*POWER(E12,$A$13)</f>
        <v>1918.1818181818182</v>
      </c>
      <c r="F13" s="15">
        <f>$B$1*(1-(B11*($B$3/$B$2)))*POWER(F12,$A$13)</f>
        <v>1918.1818181818182</v>
      </c>
      <c r="G13" s="15">
        <f>$B$1*(1-(B11*($B$3/$B$2)))*POWER(G12,$A$13)</f>
        <v>1918.1818181818182</v>
      </c>
      <c r="I13" s="15">
        <f>C13*'Hourly demand weights'!L27</f>
        <v>1863.3766233766237</v>
      </c>
      <c r="J13" s="15">
        <f>D13*'Hourly demand weights'!L27</f>
        <v>1863.3766233766237</v>
      </c>
      <c r="K13" s="15">
        <f>E13*'Hourly demand weights'!L27</f>
        <v>1863.3766233766237</v>
      </c>
      <c r="L13" s="15">
        <f>F13*'Hourly demand weights'!L27</f>
        <v>1863.3766233766237</v>
      </c>
      <c r="M13" s="15">
        <f>G13*'Hourly demand weights'!L27</f>
        <v>1863.3766233766237</v>
      </c>
    </row>
    <row r="14" spans="1:13" x14ac:dyDescent="0.35">
      <c r="A14" s="6">
        <v>1</v>
      </c>
      <c r="C14" s="15">
        <f>$B$1*(1-(B11*($B$3/$B$2)))*POWER(C12,$A$14)</f>
        <v>1726.3636363636365</v>
      </c>
      <c r="D14" s="15">
        <f>$B$1*(1-(B11*($B$3/$B$2)))*POWER(D12,$A$14)</f>
        <v>1534.5454545454547</v>
      </c>
      <c r="E14" s="15">
        <f>$B$1*(1-(B11*($B$3/$B$2)))*POWER(E12,$A$14)</f>
        <v>1342.7272727272727</v>
      </c>
      <c r="F14" s="15">
        <f>$B$1*(1-(B11*($B$3/$B$2)))*POWER(F12,$A$14)</f>
        <v>1150.909090909091</v>
      </c>
      <c r="G14" s="15">
        <f>$B$1*(1-(B11*($B$3/$B$2)))*POWER(G12,$A$14)</f>
        <v>959.09090909090912</v>
      </c>
      <c r="H14" s="10"/>
      <c r="I14" s="15">
        <f>C14*'Hourly demand weights'!L27</f>
        <v>1677.0389610389614</v>
      </c>
      <c r="J14" s="15">
        <f>D14*'Hourly demand weights'!L27</f>
        <v>1490.701298701299</v>
      </c>
      <c r="K14" s="15">
        <f>E14*'Hourly demand weights'!L27</f>
        <v>1304.3636363636365</v>
      </c>
      <c r="L14" s="15">
        <f>F14*'Hourly demand weights'!L27</f>
        <v>1118.0259740259742</v>
      </c>
      <c r="M14" s="15">
        <f>G14*'Hourly demand weights'!L27</f>
        <v>931.68831168831184</v>
      </c>
    </row>
    <row r="15" spans="1:13" x14ac:dyDescent="0.35">
      <c r="A15" s="6">
        <v>2</v>
      </c>
      <c r="C15" s="15">
        <f>$B$1*(1-(B11*($B$3/$B$2)))*POWER(C12,$A$15)</f>
        <v>1553.727272727273</v>
      </c>
      <c r="D15" s="15">
        <f>$B$1*(1-(B11*($B$3/$B$2)))*POWER(D12,$A$15)</f>
        <v>1227.636363636364</v>
      </c>
      <c r="E15" s="15">
        <f>$B$1*(1-(B11*($B$3/$B$2)))*POWER(E12,$A$15)</f>
        <v>939.90909090909076</v>
      </c>
      <c r="F15" s="15">
        <f>$B$1*(1-(B11*($B$3/$B$2)))*POWER(F12,$A$15)</f>
        <v>690.5454545454545</v>
      </c>
      <c r="G15" s="15">
        <f>$B$1*(1-(B11*($B$3/$B$2)))*POWER(G12,$A$15)</f>
        <v>479.54545454545456</v>
      </c>
      <c r="H15" s="10"/>
      <c r="I15" s="15">
        <f>C15*'Hourly demand weights'!L27</f>
        <v>1509.3350649350652</v>
      </c>
      <c r="J15" s="15">
        <f>D15*'Hourly demand weights'!L27</f>
        <v>1192.5610389610395</v>
      </c>
      <c r="K15" s="15">
        <f>E15*'Hourly demand weights'!L27</f>
        <v>913.0545454545454</v>
      </c>
      <c r="L15" s="15">
        <f>F15*'Hourly demand weights'!L27</f>
        <v>670.81558441558445</v>
      </c>
      <c r="M15" s="15">
        <f>G15*'Hourly demand weights'!L27</f>
        <v>465.84415584415592</v>
      </c>
    </row>
    <row r="16" spans="1:13" x14ac:dyDescent="0.35">
      <c r="A16" s="6">
        <v>3</v>
      </c>
      <c r="C16" s="15">
        <f>$B$1*(1-(B11*($B$3/$B$2)))*POWER(C12,$A$16)</f>
        <v>1398.3545454545456</v>
      </c>
      <c r="D16" s="15">
        <f>$B$1*(1-(B11*($B$3/$B$2)))*POWER(D12,$A$16)</f>
        <v>982.10909090909115</v>
      </c>
      <c r="E16" s="15">
        <f>$B$1*(1-(B11*($B$3/$B$2)))*POWER(E12,$A$16)</f>
        <v>657.93636363636347</v>
      </c>
      <c r="F16" s="15">
        <f>$B$1*(1-(B11*($B$3/$B$2)))*POWER(F12,$A$16)</f>
        <v>414.32727272727271</v>
      </c>
      <c r="G16" s="15">
        <f>$B$1*(1-(B11*($B$3/$B$2)))*POWER(G12,$A$16)</f>
        <v>239.77272727272728</v>
      </c>
      <c r="H16" s="10"/>
      <c r="I16" s="15">
        <f>C16*'Hourly demand weights'!L27</f>
        <v>1358.4015584415588</v>
      </c>
      <c r="J16" s="15">
        <f>D16*'Hourly demand weights'!L27</f>
        <v>954.0488311688315</v>
      </c>
      <c r="K16" s="15">
        <f>E16*'Hourly demand weights'!L27</f>
        <v>639.13818181818169</v>
      </c>
      <c r="L16" s="15">
        <f>F16*'Hourly demand weights'!L27</f>
        <v>402.48935064935068</v>
      </c>
      <c r="M16" s="15">
        <f>G16*'Hourly demand weights'!L27</f>
        <v>232.92207792207796</v>
      </c>
    </row>
    <row r="17" spans="1:13" x14ac:dyDescent="0.35">
      <c r="A17" s="6">
        <v>4</v>
      </c>
      <c r="C17" s="15">
        <f>$B$1*(1-(B11*($B$3/$B$2)))*POWER(C12,$A$17)</f>
        <v>1258.5190909090911</v>
      </c>
      <c r="D17" s="15">
        <f>$B$1*(1-(B11*($B$3/$B$2)))*POWER(D12,$A$17)</f>
        <v>785.68727272727313</v>
      </c>
      <c r="E17" s="15">
        <f>$B$1*(1-(B11*($B$3/$B$2)))*POWER(E12,$A$17)</f>
        <v>460.55545454545444</v>
      </c>
      <c r="F17" s="15">
        <f>$B$1*(1-(B11*($B$3/$B$2)))*POWER(F12,$A$17)</f>
        <v>248.59636363636363</v>
      </c>
      <c r="G17" s="15">
        <f>$B$1*(1-(B11*($B$3/$B$2)))*POWER(G12,$A$17)</f>
        <v>119.88636363636364</v>
      </c>
      <c r="H17" s="10"/>
      <c r="I17" s="15">
        <f>C17*'Hourly demand weights'!L27</f>
        <v>1222.561402597403</v>
      </c>
      <c r="J17" s="15">
        <f>D17*'Hourly demand weights'!L27</f>
        <v>763.23906493506536</v>
      </c>
      <c r="K17" s="15">
        <f>E17*'Hourly demand weights'!L27</f>
        <v>447.39672727272722</v>
      </c>
      <c r="L17" s="15">
        <f>F17*'Hourly demand weights'!L27</f>
        <v>241.49361038961041</v>
      </c>
      <c r="M17" s="15">
        <f>G17*'Hourly demand weights'!L27</f>
        <v>116.46103896103898</v>
      </c>
    </row>
    <row r="18" spans="1:13" x14ac:dyDescent="0.35">
      <c r="A18" s="6">
        <v>5</v>
      </c>
      <c r="C18" s="15">
        <f>$B$1*(1-(B11*($B$3/$B$2)))*POWER(C12,$A$18)</f>
        <v>1132.6671818181821</v>
      </c>
      <c r="D18" s="15">
        <f>$B$1*(1-(B11*($B$3/$B$2)))*POWER(D12,$A$18)</f>
        <v>628.54981818181852</v>
      </c>
      <c r="E18" s="15">
        <f>$B$1*(1-(B11*($B$3/$B$2)))*POWER(E12,$A$18)</f>
        <v>322.38881818181807</v>
      </c>
      <c r="F18" s="15">
        <f>$B$1*(1-(B11*($B$3/$B$2)))*POWER(F12,$A$18)</f>
        <v>149.15781818181819</v>
      </c>
      <c r="G18" s="15">
        <f>$B$1*(1-(B11*($B$3/$B$2)))*POWER(G12,$A$18)</f>
        <v>59.94318181818182</v>
      </c>
      <c r="H18" s="10"/>
      <c r="I18" s="15">
        <f>C18*'Hourly demand weights'!L27</f>
        <v>1100.3052623376627</v>
      </c>
      <c r="J18" s="15">
        <f>D18*'Hourly demand weights'!L27</f>
        <v>610.59125194805233</v>
      </c>
      <c r="K18" s="15">
        <f>E18*'Hourly demand weights'!L27</f>
        <v>313.17770909090899</v>
      </c>
      <c r="L18" s="15">
        <f>F18*'Hourly demand weights'!L27</f>
        <v>144.89616623376625</v>
      </c>
      <c r="M18" s="15">
        <f>G18*'Hourly demand weights'!L27</f>
        <v>58.23051948051949</v>
      </c>
    </row>
    <row r="19" spans="1:13" x14ac:dyDescent="0.35">
      <c r="C19" s="10"/>
      <c r="D19" s="10"/>
      <c r="E19" s="10"/>
      <c r="F19" s="10"/>
      <c r="G19" s="10"/>
      <c r="H19" s="10"/>
      <c r="J19" s="10"/>
      <c r="K19" s="10"/>
      <c r="L19" s="10"/>
      <c r="M19" s="10"/>
    </row>
    <row r="20" spans="1:13" x14ac:dyDescent="0.3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5" x14ac:dyDescent="0.35">
      <c r="A21" s="19" t="s">
        <v>56</v>
      </c>
      <c r="B21" s="1">
        <v>0.8</v>
      </c>
      <c r="C21" s="20" t="s">
        <v>11</v>
      </c>
      <c r="D21" s="20"/>
      <c r="E21" s="20"/>
      <c r="F21" s="20"/>
      <c r="G21" s="20"/>
      <c r="H21" s="10"/>
      <c r="I21" s="20" t="s">
        <v>54</v>
      </c>
      <c r="J21" s="20"/>
      <c r="K21" s="20"/>
      <c r="L21" s="20"/>
      <c r="M21" s="20"/>
    </row>
    <row r="22" spans="1:13" x14ac:dyDescent="0.35">
      <c r="A22" s="3" t="s">
        <v>13</v>
      </c>
      <c r="B22" s="16" t="s">
        <v>52</v>
      </c>
      <c r="C22" s="9">
        <v>0.9</v>
      </c>
      <c r="D22" s="9">
        <v>0.8</v>
      </c>
      <c r="E22" s="9">
        <v>0.7</v>
      </c>
      <c r="F22" s="9">
        <v>0.6</v>
      </c>
      <c r="G22" s="9">
        <v>0.5</v>
      </c>
      <c r="H22" s="10"/>
      <c r="I22" s="9">
        <v>0.9</v>
      </c>
      <c r="J22" s="9">
        <v>0.8</v>
      </c>
      <c r="K22" s="9">
        <v>0.7</v>
      </c>
      <c r="L22" s="9">
        <v>0.6</v>
      </c>
      <c r="M22" s="9">
        <v>0.5</v>
      </c>
    </row>
    <row r="23" spans="1:13" x14ac:dyDescent="0.35">
      <c r="A23" s="6">
        <v>0</v>
      </c>
      <c r="C23" s="15">
        <f>$B$1*(1-($B$21*($B$3/$B$2)))*POWER($C$22,A23)</f>
        <v>1927.2727272727273</v>
      </c>
      <c r="D23" s="15">
        <f>$B$1*(1-($B$21*($B$3/$B$2)))*POWER($D$22,A23)</f>
        <v>1927.2727272727273</v>
      </c>
      <c r="E23" s="15">
        <f>$B$1*(1-($B$21*($B$3/$B$2)))*POWER($E$22,A23)</f>
        <v>1927.2727272727273</v>
      </c>
      <c r="F23" s="15">
        <f>$B$1*(1-($B$21*($B$3/$B$2)))*POWER($F$22,A23)</f>
        <v>1927.2727272727273</v>
      </c>
      <c r="G23" s="15">
        <f>$B$1*(1-($B$21*($B$3/$B$2)))*POWER($G$22,A23)</f>
        <v>1927.2727272727273</v>
      </c>
      <c r="I23" s="15">
        <f>C23*'Hourly demand weights'!$L$27</f>
        <v>1872.2077922077924</v>
      </c>
      <c r="J23" s="15">
        <f>D23*'Hourly demand weights'!$L$27</f>
        <v>1872.2077922077924</v>
      </c>
      <c r="K23" s="15">
        <f>E23*'Hourly demand weights'!$L$27</f>
        <v>1872.2077922077924</v>
      </c>
      <c r="L23" s="15">
        <f>F23*'Hourly demand weights'!$L$27</f>
        <v>1872.2077922077924</v>
      </c>
      <c r="M23" s="15">
        <f>G23*'Hourly demand weights'!$L$27</f>
        <v>1872.2077922077924</v>
      </c>
    </row>
    <row r="24" spans="1:13" x14ac:dyDescent="0.35">
      <c r="A24" s="6">
        <v>1</v>
      </c>
      <c r="C24" s="15">
        <f t="shared" ref="C24:C28" si="0">$B$1*(1-($B$21*($B$3/$B$2)))*POWER($C$22,A24)</f>
        <v>1734.5454545454545</v>
      </c>
      <c r="D24" s="15">
        <f t="shared" ref="D24:D28" si="1">$B$1*(1-($B$21*($B$3/$B$2)))*POWER($D$22,A24)</f>
        <v>1541.818181818182</v>
      </c>
      <c r="E24" s="15">
        <f t="shared" ref="E24:E28" si="2">$B$1*(1-($B$21*($B$3/$B$2)))*POWER($E$22,A24)</f>
        <v>1349.090909090909</v>
      </c>
      <c r="F24" s="15">
        <f t="shared" ref="F24:F28" si="3">$B$1*(1-($B$21*($B$3/$B$2)))*POWER($F$22,A24)</f>
        <v>1156.3636363636363</v>
      </c>
      <c r="G24" s="15">
        <f t="shared" ref="G24:G28" si="4">$B$1*(1-($B$21*($B$3/$B$2)))*POWER($G$22,A24)</f>
        <v>963.63636363636363</v>
      </c>
      <c r="H24" s="10"/>
      <c r="I24" s="15">
        <f>C24*'Hourly demand weights'!$L$27</f>
        <v>1684.987012987013</v>
      </c>
      <c r="J24" s="15">
        <f>D24*'Hourly demand weights'!$L$27</f>
        <v>1497.7662337662341</v>
      </c>
      <c r="K24" s="15">
        <f>E24*'Hourly demand weights'!$L$27</f>
        <v>1310.5454545454545</v>
      </c>
      <c r="L24" s="15">
        <f>F24*'Hourly demand weights'!$L$27</f>
        <v>1123.3246753246754</v>
      </c>
      <c r="M24" s="15">
        <f>G24*'Hourly demand weights'!$L$27</f>
        <v>936.1038961038962</v>
      </c>
    </row>
    <row r="25" spans="1:13" x14ac:dyDescent="0.35">
      <c r="A25" s="6">
        <v>2</v>
      </c>
      <c r="C25" s="15">
        <f t="shared" si="0"/>
        <v>1561.0909090909092</v>
      </c>
      <c r="D25" s="15">
        <f t="shared" si="1"/>
        <v>1233.4545454545457</v>
      </c>
      <c r="E25" s="15">
        <f t="shared" si="2"/>
        <v>944.36363636363626</v>
      </c>
      <c r="F25" s="15">
        <f t="shared" si="3"/>
        <v>693.81818181818176</v>
      </c>
      <c r="G25" s="15">
        <f t="shared" si="4"/>
        <v>481.81818181818181</v>
      </c>
      <c r="H25" s="10"/>
      <c r="I25" s="15">
        <f>C25*'Hourly demand weights'!$L$27</f>
        <v>1516.488311688312</v>
      </c>
      <c r="J25" s="15">
        <f>D25*'Hourly demand weights'!$L$27</f>
        <v>1198.2129870129875</v>
      </c>
      <c r="K25" s="15">
        <f>E25*'Hourly demand weights'!$L$27</f>
        <v>917.38181818181818</v>
      </c>
      <c r="L25" s="15">
        <f>F25*'Hourly demand weights'!$L$27</f>
        <v>673.99480519480517</v>
      </c>
      <c r="M25" s="15">
        <f>G25*'Hourly demand weights'!$L$27</f>
        <v>468.0519480519481</v>
      </c>
    </row>
    <row r="26" spans="1:13" x14ac:dyDescent="0.35">
      <c r="A26" s="6">
        <v>3</v>
      </c>
      <c r="C26" s="15">
        <f t="shared" si="0"/>
        <v>1404.9818181818184</v>
      </c>
      <c r="D26" s="15">
        <f t="shared" si="1"/>
        <v>986.76363636363658</v>
      </c>
      <c r="E26" s="15">
        <f t="shared" si="2"/>
        <v>661.05454545454529</v>
      </c>
      <c r="F26" s="15">
        <f t="shared" si="3"/>
        <v>416.29090909090905</v>
      </c>
      <c r="G26" s="15">
        <f t="shared" si="4"/>
        <v>240.90909090909091</v>
      </c>
      <c r="H26" s="10"/>
      <c r="I26" s="15">
        <f>C26*'Hourly demand weights'!$L$27</f>
        <v>1364.839480519481</v>
      </c>
      <c r="J26" s="15">
        <f>D26*'Hourly demand weights'!$L$27</f>
        <v>958.57038961038995</v>
      </c>
      <c r="K26" s="15">
        <f>E26*'Hourly demand weights'!$L$27</f>
        <v>642.16727272727269</v>
      </c>
      <c r="L26" s="15">
        <f>F26*'Hourly demand weights'!$L$27</f>
        <v>404.39688311688315</v>
      </c>
      <c r="M26" s="15">
        <f>G26*'Hourly demand weights'!$L$27</f>
        <v>234.02597402597405</v>
      </c>
    </row>
    <row r="27" spans="1:13" x14ac:dyDescent="0.35">
      <c r="A27" s="6">
        <v>4</v>
      </c>
      <c r="C27" s="15">
        <f t="shared" si="0"/>
        <v>1264.4836363636366</v>
      </c>
      <c r="D27" s="15">
        <f t="shared" si="1"/>
        <v>789.4109090909094</v>
      </c>
      <c r="E27" s="15">
        <f t="shared" si="2"/>
        <v>462.73818181818166</v>
      </c>
      <c r="F27" s="15">
        <f t="shared" si="3"/>
        <v>249.77454545454543</v>
      </c>
      <c r="G27" s="15">
        <f t="shared" si="4"/>
        <v>120.45454545454545</v>
      </c>
      <c r="H27" s="10"/>
      <c r="I27" s="15">
        <f>C27*'Hourly demand weights'!$L$27</f>
        <v>1228.3555324675328</v>
      </c>
      <c r="J27" s="15">
        <f>D27*'Hourly demand weights'!$L$27</f>
        <v>766.85631168831208</v>
      </c>
      <c r="K27" s="15">
        <f>E27*'Hourly demand weights'!$L$27</f>
        <v>449.51709090909083</v>
      </c>
      <c r="L27" s="15">
        <f>F27*'Hourly demand weights'!$L$27</f>
        <v>242.63812987012989</v>
      </c>
      <c r="M27" s="15">
        <f>G27*'Hourly demand weights'!$L$27</f>
        <v>117.01298701298703</v>
      </c>
    </row>
    <row r="28" spans="1:13" x14ac:dyDescent="0.35">
      <c r="A28" s="6">
        <v>5</v>
      </c>
      <c r="C28" s="15">
        <f t="shared" si="0"/>
        <v>1138.035272727273</v>
      </c>
      <c r="D28" s="15">
        <f t="shared" si="1"/>
        <v>631.52872727272768</v>
      </c>
      <c r="E28" s="15">
        <f t="shared" si="2"/>
        <v>323.91672727272714</v>
      </c>
      <c r="F28" s="15">
        <f t="shared" si="3"/>
        <v>149.86472727272727</v>
      </c>
      <c r="G28" s="15">
        <f t="shared" si="4"/>
        <v>60.227272727272727</v>
      </c>
      <c r="H28" s="10"/>
      <c r="I28" s="15">
        <f>C28*'Hourly demand weights'!$L$27</f>
        <v>1105.5199792207795</v>
      </c>
      <c r="J28" s="15">
        <f>D28*'Hourly demand weights'!$L$27</f>
        <v>613.48504935064977</v>
      </c>
      <c r="K28" s="15">
        <f>E28*'Hourly demand weights'!$L$27</f>
        <v>314.66196363636357</v>
      </c>
      <c r="L28" s="15">
        <f>F28*'Hourly demand weights'!$L$27</f>
        <v>145.58287792207793</v>
      </c>
      <c r="M28" s="15">
        <f>G28*'Hourly demand weights'!$L$27</f>
        <v>58.506493506493513</v>
      </c>
    </row>
    <row r="29" spans="1:13" x14ac:dyDescent="0.3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.5" x14ac:dyDescent="0.35">
      <c r="A31" s="19" t="s">
        <v>56</v>
      </c>
      <c r="B31" s="1">
        <v>0.7</v>
      </c>
      <c r="C31" s="20" t="s">
        <v>11</v>
      </c>
      <c r="D31" s="20"/>
      <c r="E31" s="20"/>
      <c r="F31" s="20"/>
      <c r="G31" s="20"/>
      <c r="H31" s="10"/>
      <c r="I31" s="20" t="s">
        <v>54</v>
      </c>
      <c r="J31" s="20"/>
      <c r="K31" s="20"/>
      <c r="L31" s="20"/>
      <c r="M31" s="20"/>
    </row>
    <row r="32" spans="1:13" x14ac:dyDescent="0.35">
      <c r="A32" s="3" t="s">
        <v>13</v>
      </c>
      <c r="B32" s="16" t="s">
        <v>52</v>
      </c>
      <c r="C32" s="9">
        <v>0.9</v>
      </c>
      <c r="D32" s="9">
        <v>0.8</v>
      </c>
      <c r="E32" s="9">
        <v>0.7</v>
      </c>
      <c r="F32" s="9">
        <v>0.6</v>
      </c>
      <c r="G32" s="9">
        <v>0.5</v>
      </c>
      <c r="H32" s="10"/>
      <c r="I32" s="9">
        <v>0.9</v>
      </c>
      <c r="J32" s="9">
        <v>0.8</v>
      </c>
      <c r="K32" s="9">
        <v>0.7</v>
      </c>
      <c r="L32" s="9">
        <v>0.6</v>
      </c>
      <c r="M32" s="9">
        <v>0.5</v>
      </c>
    </row>
    <row r="33" spans="1:13" x14ac:dyDescent="0.35">
      <c r="A33" s="6">
        <v>0</v>
      </c>
      <c r="C33" s="15">
        <f>$B$1*(1-($B$31*($B$3/$B$2)))*POWER($C$32,A33)</f>
        <v>1936.3636363636363</v>
      </c>
      <c r="D33" s="15">
        <f>$B$1*(1-($B$31*($B$3/$B$2)))*POWER($D$32,A33)</f>
        <v>1936.3636363636363</v>
      </c>
      <c r="E33" s="15">
        <f>$B$1*(1-($B$31*($B$3/$B$2)))*POWER($E$32,A33)</f>
        <v>1936.3636363636363</v>
      </c>
      <c r="F33" s="15">
        <f>$B$1*(1-($B$31*($B$3/$B$2)))*POWER($F$32,A33)</f>
        <v>1936.3636363636363</v>
      </c>
      <c r="G33" s="15">
        <f>$B$1*(1-($B$31*($B$3/$B$2)))*POWER($G$32,A33)</f>
        <v>1936.3636363636363</v>
      </c>
      <c r="I33" s="15">
        <f>C33*'Hourly demand weights'!$L$27</f>
        <v>1881.0389610389611</v>
      </c>
      <c r="J33" s="15">
        <f>D33*'Hourly demand weights'!$L$27</f>
        <v>1881.0389610389611</v>
      </c>
      <c r="K33" s="15">
        <f>E33*'Hourly demand weights'!$L$27</f>
        <v>1881.0389610389611</v>
      </c>
      <c r="L33" s="15">
        <f>F33*'Hourly demand weights'!$L$27</f>
        <v>1881.0389610389611</v>
      </c>
      <c r="M33" s="15">
        <f>G33*'Hourly demand weights'!$L$27</f>
        <v>1881.0389610389611</v>
      </c>
    </row>
    <row r="34" spans="1:13" x14ac:dyDescent="0.35">
      <c r="A34" s="6">
        <v>1</v>
      </c>
      <c r="C34" s="15">
        <f t="shared" ref="C34:C38" si="5">$B$1*(1-($B$31*($B$3/$B$2)))*POWER($C$32,A34)</f>
        <v>1742.7272727272727</v>
      </c>
      <c r="D34" s="15">
        <f t="shared" ref="D34:D38" si="6">$B$1*(1-($B$31*($B$3/$B$2)))*POWER($D$32,A34)</f>
        <v>1549.090909090909</v>
      </c>
      <c r="E34" s="15">
        <f t="shared" ref="E34:E38" si="7">$B$1*(1-($B$31*($B$3/$B$2)))*POWER($E$32,A34)</f>
        <v>1355.4545454545453</v>
      </c>
      <c r="F34" s="15">
        <f t="shared" ref="F34:F38" si="8">$B$1*(1-($B$31*($B$3/$B$2)))*POWER($F$32,A34)</f>
        <v>1161.8181818181818</v>
      </c>
      <c r="G34" s="15">
        <f t="shared" ref="G34:G38" si="9">$B$1*(1-($B$31*($B$3/$B$2)))*POWER($G$32,A34)</f>
        <v>968.18181818181813</v>
      </c>
      <c r="H34" s="10"/>
      <c r="I34" s="15">
        <f>C34*'Hourly demand weights'!$L$27</f>
        <v>1692.9350649350652</v>
      </c>
      <c r="J34" s="15">
        <f>D34*'Hourly demand weights'!$L$27</f>
        <v>1504.831168831169</v>
      </c>
      <c r="K34" s="15">
        <f>E34*'Hourly demand weights'!$L$27</f>
        <v>1316.7272727272727</v>
      </c>
      <c r="L34" s="15">
        <f>F34*'Hourly demand weights'!$L$27</f>
        <v>1128.6233766233768</v>
      </c>
      <c r="M34" s="15">
        <f>G34*'Hourly demand weights'!$L$27</f>
        <v>940.51948051948057</v>
      </c>
    </row>
    <row r="35" spans="1:13" x14ac:dyDescent="0.35">
      <c r="A35" s="6">
        <v>2</v>
      </c>
      <c r="C35" s="15">
        <f t="shared" si="5"/>
        <v>1568.4545454545455</v>
      </c>
      <c r="D35" s="15">
        <f t="shared" si="6"/>
        <v>1239.2727272727275</v>
      </c>
      <c r="E35" s="15">
        <f t="shared" si="7"/>
        <v>948.81818181818164</v>
      </c>
      <c r="F35" s="15">
        <f t="shared" si="8"/>
        <v>697.09090909090901</v>
      </c>
      <c r="G35" s="15">
        <f t="shared" si="9"/>
        <v>484.09090909090907</v>
      </c>
      <c r="H35" s="10"/>
      <c r="I35" s="15">
        <f>C35*'Hourly demand weights'!$L$27</f>
        <v>1523.6415584415586</v>
      </c>
      <c r="J35" s="15">
        <f>D35*'Hourly demand weights'!$L$27</f>
        <v>1203.8649350649355</v>
      </c>
      <c r="K35" s="15">
        <f>E35*'Hourly demand weights'!$L$27</f>
        <v>921.70909090909083</v>
      </c>
      <c r="L35" s="15">
        <f>F35*'Hourly demand weights'!$L$27</f>
        <v>677.17402597402599</v>
      </c>
      <c r="M35" s="15">
        <f>G35*'Hourly demand weights'!$L$27</f>
        <v>470.25974025974028</v>
      </c>
    </row>
    <row r="36" spans="1:13" x14ac:dyDescent="0.35">
      <c r="A36" s="6">
        <v>3</v>
      </c>
      <c r="C36" s="15">
        <f t="shared" si="5"/>
        <v>1411.609090909091</v>
      </c>
      <c r="D36" s="15">
        <f t="shared" si="6"/>
        <v>991.41818181818201</v>
      </c>
      <c r="E36" s="15">
        <f t="shared" si="7"/>
        <v>664.17272727272712</v>
      </c>
      <c r="F36" s="15">
        <f t="shared" si="8"/>
        <v>418.25454545454545</v>
      </c>
      <c r="G36" s="15">
        <f t="shared" si="9"/>
        <v>242.04545454545453</v>
      </c>
      <c r="H36" s="10"/>
      <c r="I36" s="15">
        <f>C36*'Hourly demand weights'!$L$27</f>
        <v>1371.2774025974029</v>
      </c>
      <c r="J36" s="15">
        <f>D36*'Hourly demand weights'!$L$27</f>
        <v>963.09194805194829</v>
      </c>
      <c r="K36" s="15">
        <f>E36*'Hourly demand weights'!$L$27</f>
        <v>645.19636363636357</v>
      </c>
      <c r="L36" s="15">
        <f>F36*'Hourly demand weights'!$L$27</f>
        <v>406.30441558441561</v>
      </c>
      <c r="M36" s="15">
        <f>G36*'Hourly demand weights'!$L$27</f>
        <v>235.12987012987014</v>
      </c>
    </row>
    <row r="37" spans="1:13" x14ac:dyDescent="0.35">
      <c r="A37" s="6">
        <v>4</v>
      </c>
      <c r="C37" s="15">
        <f t="shared" si="5"/>
        <v>1270.4481818181821</v>
      </c>
      <c r="D37" s="15">
        <f t="shared" si="6"/>
        <v>793.13454545454579</v>
      </c>
      <c r="E37" s="15">
        <f t="shared" si="7"/>
        <v>464.92090909090894</v>
      </c>
      <c r="F37" s="15">
        <f t="shared" si="8"/>
        <v>250.95272727272726</v>
      </c>
      <c r="G37" s="15">
        <f t="shared" si="9"/>
        <v>121.02272727272727</v>
      </c>
      <c r="H37" s="10"/>
      <c r="I37" s="15">
        <f>C37*'Hourly demand weights'!$L$27</f>
        <v>1234.1496623376627</v>
      </c>
      <c r="J37" s="15">
        <f>D37*'Hourly demand weights'!$L$27</f>
        <v>770.47355844155879</v>
      </c>
      <c r="K37" s="15">
        <f>E37*'Hourly demand weights'!$L$27</f>
        <v>451.63745454545443</v>
      </c>
      <c r="L37" s="15">
        <f>F37*'Hourly demand weights'!$L$27</f>
        <v>243.78264935064936</v>
      </c>
      <c r="M37" s="15">
        <f>G37*'Hourly demand weights'!$L$27</f>
        <v>117.56493506493507</v>
      </c>
    </row>
    <row r="38" spans="1:13" x14ac:dyDescent="0.35">
      <c r="A38" s="6">
        <v>5</v>
      </c>
      <c r="C38" s="15">
        <f t="shared" si="5"/>
        <v>1143.403363636364</v>
      </c>
      <c r="D38" s="15">
        <f t="shared" si="6"/>
        <v>634.50763636363672</v>
      </c>
      <c r="E38" s="15">
        <f t="shared" si="7"/>
        <v>325.44463636363622</v>
      </c>
      <c r="F38" s="15">
        <f t="shared" si="8"/>
        <v>150.57163636363634</v>
      </c>
      <c r="G38" s="15">
        <f t="shared" si="9"/>
        <v>60.511363636363633</v>
      </c>
      <c r="H38" s="10"/>
      <c r="I38" s="15">
        <f>C38*'Hourly demand weights'!$L$27</f>
        <v>1110.7346961038966</v>
      </c>
      <c r="J38" s="15">
        <f>D38*'Hourly demand weights'!$L$27</f>
        <v>616.37884675324722</v>
      </c>
      <c r="K38" s="15">
        <f>E38*'Hourly demand weights'!$L$27</f>
        <v>316.14621818181809</v>
      </c>
      <c r="L38" s="15">
        <f>F38*'Hourly demand weights'!$L$27</f>
        <v>146.2695896103896</v>
      </c>
      <c r="M38" s="15">
        <f>G38*'Hourly demand weights'!$L$27</f>
        <v>58.782467532467535</v>
      </c>
    </row>
    <row r="39" spans="1:13" x14ac:dyDescent="0.3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5" x14ac:dyDescent="0.35">
      <c r="A41" s="19" t="s">
        <v>56</v>
      </c>
      <c r="B41" s="1">
        <v>0.6</v>
      </c>
      <c r="C41" s="20" t="s">
        <v>11</v>
      </c>
      <c r="D41" s="20"/>
      <c r="E41" s="20"/>
      <c r="F41" s="20"/>
      <c r="G41" s="20"/>
      <c r="H41" s="10"/>
      <c r="I41" s="20" t="s">
        <v>54</v>
      </c>
      <c r="J41" s="20"/>
      <c r="K41" s="20"/>
      <c r="L41" s="20"/>
      <c r="M41" s="20"/>
    </row>
    <row r="42" spans="1:13" x14ac:dyDescent="0.35">
      <c r="A42" s="3" t="s">
        <v>13</v>
      </c>
      <c r="B42" s="16" t="s">
        <v>52</v>
      </c>
      <c r="C42" s="9">
        <v>0.9</v>
      </c>
      <c r="D42" s="9">
        <v>0.8</v>
      </c>
      <c r="E42" s="9">
        <v>0.7</v>
      </c>
      <c r="F42" s="9">
        <v>0.6</v>
      </c>
      <c r="G42" s="9">
        <v>0.5</v>
      </c>
      <c r="H42" s="10"/>
      <c r="I42" s="9">
        <v>0.9</v>
      </c>
      <c r="J42" s="9">
        <v>0.8</v>
      </c>
      <c r="K42" s="9">
        <v>0.7</v>
      </c>
      <c r="L42" s="9">
        <v>0.6</v>
      </c>
      <c r="M42" s="9">
        <v>0.5</v>
      </c>
    </row>
    <row r="43" spans="1:13" x14ac:dyDescent="0.35">
      <c r="A43" s="6">
        <v>0</v>
      </c>
      <c r="C43" s="15">
        <f>$B$1*(1-($B$41*($B$3/$B$2)))*POWER($C$42,A43)</f>
        <v>1945.4545454545455</v>
      </c>
      <c r="D43" s="15">
        <f>$B$1*(1-($B$41*($B$3/$B$2)))*POWER($D$42,A43)</f>
        <v>1945.4545454545455</v>
      </c>
      <c r="E43" s="15">
        <f>$B$1*(1-($B$41*($B$3/$B$2)))*POWER($E$42,A43)</f>
        <v>1945.4545454545455</v>
      </c>
      <c r="F43" s="15">
        <f>$B$1*(1-($B$41*($B$3/$B$2)))*POWER($F$42,A43)</f>
        <v>1945.4545454545455</v>
      </c>
      <c r="G43" s="15">
        <f>$B$1*(1-($B$41*($B$3/$B$2)))*POWER($G$42,A43)</f>
        <v>1945.4545454545455</v>
      </c>
      <c r="I43" s="15">
        <f>C43*'Hourly demand weights'!$L$27</f>
        <v>1889.8701298701301</v>
      </c>
      <c r="J43" s="15">
        <f>D43*'Hourly demand weights'!$L$27</f>
        <v>1889.8701298701301</v>
      </c>
      <c r="K43" s="15">
        <f>E43*'Hourly demand weights'!$L$27</f>
        <v>1889.8701298701301</v>
      </c>
      <c r="L43" s="15">
        <f>F43*'Hourly demand weights'!$L$27</f>
        <v>1889.8701298701301</v>
      </c>
      <c r="M43" s="15">
        <f>G43*'Hourly demand weights'!$L$27</f>
        <v>1889.8701298701301</v>
      </c>
    </row>
    <row r="44" spans="1:13" x14ac:dyDescent="0.35">
      <c r="A44" s="6">
        <v>1</v>
      </c>
      <c r="C44" s="15">
        <f t="shared" ref="C44:C48" si="10">$B$1*(1-($B$41*($B$3/$B$2)))*POWER($C$42,A44)</f>
        <v>1750.909090909091</v>
      </c>
      <c r="D44" s="15">
        <f t="shared" ref="D44:D48" si="11">$B$1*(1-($B$41*($B$3/$B$2)))*POWER($D$42,A44)</f>
        <v>1556.3636363636365</v>
      </c>
      <c r="E44" s="15">
        <f t="shared" ref="E44:E48" si="12">$B$1*(1-($B$41*($B$3/$B$2)))*POWER($E$42,A44)</f>
        <v>1361.8181818181818</v>
      </c>
      <c r="F44" s="15">
        <f t="shared" ref="F44:F48" si="13">$B$1*(1-($B$41*($B$3/$B$2)))*POWER($F$42,A44)</f>
        <v>1167.2727272727273</v>
      </c>
      <c r="G44" s="15">
        <f t="shared" ref="G44:G48" si="14">$B$1*(1-($B$41*($B$3/$B$2)))*POWER($G$42,A44)</f>
        <v>972.72727272727275</v>
      </c>
      <c r="H44" s="10"/>
      <c r="I44" s="15">
        <f>C44*'Hourly demand weights'!$L$27</f>
        <v>1700.8831168831171</v>
      </c>
      <c r="J44" s="15">
        <f>D44*'Hourly demand weights'!$L$27</f>
        <v>1511.8961038961043</v>
      </c>
      <c r="K44" s="15">
        <f>E44*'Hourly demand weights'!$L$27</f>
        <v>1322.909090909091</v>
      </c>
      <c r="L44" s="15">
        <f>F44*'Hourly demand weights'!$L$27</f>
        <v>1133.922077922078</v>
      </c>
      <c r="M44" s="15">
        <f>G44*'Hourly demand weights'!$L$27</f>
        <v>944.93506493506504</v>
      </c>
    </row>
    <row r="45" spans="1:13" x14ac:dyDescent="0.35">
      <c r="A45" s="6">
        <v>2</v>
      </c>
      <c r="C45" s="15">
        <f t="shared" si="10"/>
        <v>1575.818181818182</v>
      </c>
      <c r="D45" s="15">
        <f t="shared" si="11"/>
        <v>1245.0909090909095</v>
      </c>
      <c r="E45" s="15">
        <f t="shared" si="12"/>
        <v>953.27272727272714</v>
      </c>
      <c r="F45" s="15">
        <f t="shared" si="13"/>
        <v>700.36363636363637</v>
      </c>
      <c r="G45" s="15">
        <f t="shared" si="14"/>
        <v>486.36363636363637</v>
      </c>
      <c r="H45" s="10"/>
      <c r="I45" s="15">
        <f>C45*'Hourly demand weights'!$L$27</f>
        <v>1530.7948051948056</v>
      </c>
      <c r="J45" s="15">
        <f>D45*'Hourly demand weights'!$L$27</f>
        <v>1209.5168831168835</v>
      </c>
      <c r="K45" s="15">
        <f>E45*'Hourly demand weights'!$L$27</f>
        <v>926.0363636363636</v>
      </c>
      <c r="L45" s="15">
        <f>F45*'Hourly demand weights'!$L$27</f>
        <v>680.35324675324682</v>
      </c>
      <c r="M45" s="15">
        <f>G45*'Hourly demand weights'!$L$27</f>
        <v>472.46753246753252</v>
      </c>
    </row>
    <row r="46" spans="1:13" x14ac:dyDescent="0.35">
      <c r="A46" s="6">
        <v>3</v>
      </c>
      <c r="C46" s="15">
        <f t="shared" si="10"/>
        <v>1418.2363636363639</v>
      </c>
      <c r="D46" s="15">
        <f t="shared" si="11"/>
        <v>996.07272727272755</v>
      </c>
      <c r="E46" s="15">
        <f t="shared" si="12"/>
        <v>667.29090909090894</v>
      </c>
      <c r="F46" s="15">
        <f t="shared" si="13"/>
        <v>420.21818181818185</v>
      </c>
      <c r="G46" s="15">
        <f t="shared" si="14"/>
        <v>243.18181818181819</v>
      </c>
      <c r="H46" s="10"/>
      <c r="I46" s="15">
        <f>C46*'Hourly demand weights'!$L$27</f>
        <v>1377.7153246753251</v>
      </c>
      <c r="J46" s="15">
        <f>D46*'Hourly demand weights'!$L$27</f>
        <v>967.61350649350686</v>
      </c>
      <c r="K46" s="15">
        <f>E46*'Hourly demand weights'!$L$27</f>
        <v>648.22545454545445</v>
      </c>
      <c r="L46" s="15">
        <f>F46*'Hourly demand weights'!$L$27</f>
        <v>408.21194805194813</v>
      </c>
      <c r="M46" s="15">
        <f>G46*'Hourly demand weights'!$L$27</f>
        <v>236.23376623376626</v>
      </c>
    </row>
    <row r="47" spans="1:13" x14ac:dyDescent="0.35">
      <c r="A47" s="6">
        <v>4</v>
      </c>
      <c r="C47" s="15">
        <f t="shared" si="10"/>
        <v>1276.4127272727276</v>
      </c>
      <c r="D47" s="15">
        <f t="shared" si="11"/>
        <v>796.85818181818217</v>
      </c>
      <c r="E47" s="15">
        <f t="shared" si="12"/>
        <v>467.10363636363621</v>
      </c>
      <c r="F47" s="15">
        <f t="shared" si="13"/>
        <v>252.13090909090909</v>
      </c>
      <c r="G47" s="15">
        <f t="shared" si="14"/>
        <v>121.59090909090909</v>
      </c>
      <c r="H47" s="10"/>
      <c r="I47" s="15">
        <f>C47*'Hourly demand weights'!$L$27</f>
        <v>1239.9437922077927</v>
      </c>
      <c r="J47" s="15">
        <f>D47*'Hourly demand weights'!$L$27</f>
        <v>774.09080519480563</v>
      </c>
      <c r="K47" s="15">
        <f>E47*'Hourly demand weights'!$L$27</f>
        <v>453.7578181818181</v>
      </c>
      <c r="L47" s="15">
        <f>F47*'Hourly demand weights'!$L$27</f>
        <v>244.92716883116884</v>
      </c>
      <c r="M47" s="15">
        <f>G47*'Hourly demand weights'!$L$27</f>
        <v>118.11688311688313</v>
      </c>
    </row>
    <row r="48" spans="1:13" x14ac:dyDescent="0.35">
      <c r="A48" s="6">
        <v>5</v>
      </c>
      <c r="C48" s="15">
        <f t="shared" si="10"/>
        <v>1148.7714545454548</v>
      </c>
      <c r="D48" s="15">
        <f t="shared" si="11"/>
        <v>637.48654545454588</v>
      </c>
      <c r="E48" s="15">
        <f t="shared" si="12"/>
        <v>326.97254545454535</v>
      </c>
      <c r="F48" s="15">
        <f t="shared" si="13"/>
        <v>151.27854545454545</v>
      </c>
      <c r="G48" s="15">
        <f t="shared" si="14"/>
        <v>60.795454545454547</v>
      </c>
      <c r="H48" s="10"/>
      <c r="I48" s="15">
        <f>C48*'Hourly demand weights'!$L$27</f>
        <v>1115.9494129870134</v>
      </c>
      <c r="J48" s="15">
        <f>D48*'Hourly demand weights'!$L$27</f>
        <v>619.27264415584466</v>
      </c>
      <c r="K48" s="15">
        <f>E48*'Hourly demand weights'!$L$27</f>
        <v>317.63047272727266</v>
      </c>
      <c r="L48" s="15">
        <f>F48*'Hourly demand weights'!$L$27</f>
        <v>146.95630129870131</v>
      </c>
      <c r="M48" s="15">
        <f>G48*'Hourly demand weights'!$L$27</f>
        <v>59.058441558441565</v>
      </c>
    </row>
    <row r="49" spans="1:13" x14ac:dyDescent="0.3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.5" x14ac:dyDescent="0.35">
      <c r="A51" s="19" t="s">
        <v>56</v>
      </c>
      <c r="B51" s="1">
        <v>0.5</v>
      </c>
      <c r="C51" s="20" t="s">
        <v>11</v>
      </c>
      <c r="D51" s="20"/>
      <c r="E51" s="20"/>
      <c r="F51" s="20"/>
      <c r="G51" s="20"/>
      <c r="H51" s="10"/>
      <c r="I51" s="20" t="s">
        <v>54</v>
      </c>
      <c r="J51" s="20"/>
      <c r="K51" s="20"/>
      <c r="L51" s="20"/>
      <c r="M51" s="20"/>
    </row>
    <row r="52" spans="1:13" x14ac:dyDescent="0.35">
      <c r="A52" s="3" t="s">
        <v>13</v>
      </c>
      <c r="B52" s="16" t="s">
        <v>52</v>
      </c>
      <c r="C52" s="9">
        <v>0.9</v>
      </c>
      <c r="D52" s="9">
        <v>0.8</v>
      </c>
      <c r="E52" s="9">
        <v>0.7</v>
      </c>
      <c r="F52" s="9">
        <v>0.6</v>
      </c>
      <c r="G52" s="9">
        <v>0.5</v>
      </c>
      <c r="H52" s="10"/>
      <c r="I52" s="9">
        <v>0.9</v>
      </c>
      <c r="J52" s="9">
        <v>0.8</v>
      </c>
      <c r="K52" s="9">
        <v>0.7</v>
      </c>
      <c r="L52" s="9">
        <v>0.6</v>
      </c>
      <c r="M52" s="9">
        <v>0.5</v>
      </c>
    </row>
    <row r="53" spans="1:13" x14ac:dyDescent="0.35">
      <c r="A53" s="6">
        <v>0</v>
      </c>
      <c r="C53" s="15">
        <f>$B$1*(1-($B$51*($B$3/$B$2)))*POWER($C$52,A53)</f>
        <v>1954.5454545454545</v>
      </c>
      <c r="D53" s="15">
        <f>$B$1*(1-($B$51*($B$3/$B$2)))*POWER($D$52,A53)</f>
        <v>1954.5454545454545</v>
      </c>
      <c r="E53" s="15">
        <f>$B$1*(1-($B$51*($B$3/$B$2)))*POWER($E$52,A53)</f>
        <v>1954.5454545454545</v>
      </c>
      <c r="F53" s="15">
        <f>$B$1*(1-($B$51*($B$3/$B$2)))*POWER($F$52,A53)</f>
        <v>1954.5454545454545</v>
      </c>
      <c r="G53" s="15">
        <f>$B$1*(1-($B$51*($B$3/$B$2)))*POWER($G$52,A53)</f>
        <v>1954.5454545454545</v>
      </c>
      <c r="I53" s="15">
        <f>C53*'Hourly demand weights'!$L$27</f>
        <v>1898.7012987012988</v>
      </c>
      <c r="J53" s="15">
        <f>D53*'Hourly demand weights'!$L$27</f>
        <v>1898.7012987012988</v>
      </c>
      <c r="K53" s="15">
        <f>E53*'Hourly demand weights'!$L$27</f>
        <v>1898.7012987012988</v>
      </c>
      <c r="L53" s="15">
        <f>F53*'Hourly demand weights'!$L$27</f>
        <v>1898.7012987012988</v>
      </c>
      <c r="M53" s="15">
        <f>G53*'Hourly demand weights'!$L$27</f>
        <v>1898.7012987012988</v>
      </c>
    </row>
    <row r="54" spans="1:13" x14ac:dyDescent="0.35">
      <c r="A54" s="6">
        <v>1</v>
      </c>
      <c r="C54" s="15">
        <f t="shared" ref="C54:C58" si="15">$B$1*(1-($B$51*($B$3/$B$2)))*POWER($C$52,A54)</f>
        <v>1759.090909090909</v>
      </c>
      <c r="D54" s="15">
        <f t="shared" ref="D54:D58" si="16">$B$1*(1-($B$51*($B$3/$B$2)))*POWER($D$52,A54)</f>
        <v>1563.6363636363637</v>
      </c>
      <c r="E54" s="15">
        <f t="shared" ref="E54:E58" si="17">$B$1*(1-($B$51*($B$3/$B$2)))*POWER($E$52,A54)</f>
        <v>1368.181818181818</v>
      </c>
      <c r="F54" s="15">
        <f t="shared" ref="F54:F58" si="18">$B$1*(1-($B$51*($B$3/$B$2)))*POWER($F$52,A54)</f>
        <v>1172.7272727272727</v>
      </c>
      <c r="G54" s="15">
        <f t="shared" ref="G54:G58" si="19">$B$1*(1-($B$51*($B$3/$B$2)))*POWER($G$52,A54)</f>
        <v>977.27272727272725</v>
      </c>
      <c r="H54" s="10"/>
      <c r="I54" s="15">
        <f>C54*'Hourly demand weights'!$L$27</f>
        <v>1708.831168831169</v>
      </c>
      <c r="J54" s="15">
        <f>D54*'Hourly demand weights'!$L$27</f>
        <v>1518.9610389610393</v>
      </c>
      <c r="K54" s="15">
        <f>E54*'Hourly demand weights'!$L$27</f>
        <v>1329.090909090909</v>
      </c>
      <c r="L54" s="15">
        <f>F54*'Hourly demand weights'!$L$27</f>
        <v>1139.2207792207794</v>
      </c>
      <c r="M54" s="15">
        <f>G54*'Hourly demand weights'!$L$27</f>
        <v>949.35064935064941</v>
      </c>
    </row>
    <row r="55" spans="1:13" x14ac:dyDescent="0.35">
      <c r="A55" s="6">
        <v>2</v>
      </c>
      <c r="C55" s="15">
        <f t="shared" si="15"/>
        <v>1583.1818181818182</v>
      </c>
      <c r="D55" s="15">
        <f t="shared" si="16"/>
        <v>1250.9090909090912</v>
      </c>
      <c r="E55" s="15">
        <f t="shared" si="17"/>
        <v>957.72727272727263</v>
      </c>
      <c r="F55" s="15">
        <f t="shared" si="18"/>
        <v>703.63636363636363</v>
      </c>
      <c r="G55" s="15">
        <f t="shared" si="19"/>
        <v>488.63636363636363</v>
      </c>
      <c r="H55" s="10"/>
      <c r="I55" s="15">
        <f>C55*'Hourly demand weights'!$L$27</f>
        <v>1537.9480519480521</v>
      </c>
      <c r="J55" s="15">
        <f>D55*'Hourly demand weights'!$L$27</f>
        <v>1215.1688311688315</v>
      </c>
      <c r="K55" s="15">
        <f>E55*'Hourly demand weights'!$L$27</f>
        <v>930.36363636363637</v>
      </c>
      <c r="L55" s="15">
        <f>F55*'Hourly demand weights'!$L$27</f>
        <v>683.53246753246765</v>
      </c>
      <c r="M55" s="15">
        <f>G55*'Hourly demand weights'!$L$27</f>
        <v>474.6753246753247</v>
      </c>
    </row>
    <row r="56" spans="1:13" x14ac:dyDescent="0.35">
      <c r="A56" s="6">
        <v>3</v>
      </c>
      <c r="C56" s="15">
        <f t="shared" si="15"/>
        <v>1424.8636363636365</v>
      </c>
      <c r="D56" s="15">
        <f t="shared" si="16"/>
        <v>1000.727272727273</v>
      </c>
      <c r="E56" s="15">
        <f t="shared" si="17"/>
        <v>670.40909090909076</v>
      </c>
      <c r="F56" s="15">
        <f t="shared" si="18"/>
        <v>422.18181818181819</v>
      </c>
      <c r="G56" s="15">
        <f t="shared" si="19"/>
        <v>244.31818181818181</v>
      </c>
      <c r="H56" s="10"/>
      <c r="I56" s="15">
        <f>C56*'Hourly demand weights'!$L$27</f>
        <v>1384.153246753247</v>
      </c>
      <c r="J56" s="15">
        <f>D56*'Hourly demand weights'!$L$27</f>
        <v>972.13506493506532</v>
      </c>
      <c r="K56" s="15">
        <f>E56*'Hourly demand weights'!$L$27</f>
        <v>651.25454545454534</v>
      </c>
      <c r="L56" s="15">
        <f>F56*'Hourly demand weights'!$L$27</f>
        <v>410.11948051948059</v>
      </c>
      <c r="M56" s="15">
        <f>G56*'Hourly demand weights'!$L$27</f>
        <v>237.33766233766235</v>
      </c>
    </row>
    <row r="57" spans="1:13" x14ac:dyDescent="0.35">
      <c r="A57" s="6">
        <v>4</v>
      </c>
      <c r="C57" s="15">
        <f t="shared" si="15"/>
        <v>1282.3772727272728</v>
      </c>
      <c r="D57" s="15">
        <f t="shared" si="16"/>
        <v>800.58181818181856</v>
      </c>
      <c r="E57" s="15">
        <f t="shared" si="17"/>
        <v>469.28636363636349</v>
      </c>
      <c r="F57" s="15">
        <f t="shared" si="18"/>
        <v>253.30909090909088</v>
      </c>
      <c r="G57" s="15">
        <f t="shared" si="19"/>
        <v>122.15909090909091</v>
      </c>
      <c r="H57" s="10"/>
      <c r="I57" s="15">
        <f>C57*'Hourly demand weights'!$L$27</f>
        <v>1245.7379220779223</v>
      </c>
      <c r="J57" s="15">
        <f>D57*'Hourly demand weights'!$L$27</f>
        <v>777.70805194805234</v>
      </c>
      <c r="K57" s="15">
        <f>E57*'Hourly demand weights'!$L$27</f>
        <v>455.8781818181817</v>
      </c>
      <c r="L57" s="15">
        <f>F57*'Hourly demand weights'!$L$27</f>
        <v>246.07168831168832</v>
      </c>
      <c r="M57" s="15">
        <f>G57*'Hourly demand weights'!$L$27</f>
        <v>118.66883116883118</v>
      </c>
    </row>
    <row r="58" spans="1:13" x14ac:dyDescent="0.35">
      <c r="A58" s="6">
        <v>5</v>
      </c>
      <c r="C58" s="15">
        <f t="shared" si="15"/>
        <v>1154.1395454545459</v>
      </c>
      <c r="D58" s="15">
        <f t="shared" si="16"/>
        <v>640.46545454545492</v>
      </c>
      <c r="E58" s="15">
        <f t="shared" si="17"/>
        <v>328.50045454545443</v>
      </c>
      <c r="F58" s="15">
        <f t="shared" si="18"/>
        <v>151.98545454545453</v>
      </c>
      <c r="G58" s="15">
        <f t="shared" si="19"/>
        <v>61.079545454545453</v>
      </c>
      <c r="H58" s="10"/>
      <c r="I58" s="15">
        <f>C58*'Hourly demand weights'!$L$27</f>
        <v>1121.1641298701304</v>
      </c>
      <c r="J58" s="15">
        <f>D58*'Hourly demand weights'!$L$27</f>
        <v>622.16644155844199</v>
      </c>
      <c r="K58" s="15">
        <f>E58*'Hourly demand weights'!$L$27</f>
        <v>319.11472727272718</v>
      </c>
      <c r="L58" s="15">
        <f>F58*'Hourly demand weights'!$L$27</f>
        <v>147.64301298701298</v>
      </c>
      <c r="M58" s="15">
        <f>G58*'Hourly demand weights'!$L$27</f>
        <v>59.334415584415588</v>
      </c>
    </row>
    <row r="59" spans="1:13" x14ac:dyDescent="0.3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5" x14ac:dyDescent="0.35">
      <c r="A61" s="19" t="s">
        <v>56</v>
      </c>
      <c r="B61" s="1">
        <v>0.4</v>
      </c>
      <c r="C61" s="20" t="s">
        <v>11</v>
      </c>
      <c r="D61" s="20"/>
      <c r="E61" s="20"/>
      <c r="F61" s="20"/>
      <c r="G61" s="20"/>
      <c r="H61" s="10"/>
      <c r="I61" s="20" t="s">
        <v>54</v>
      </c>
      <c r="J61" s="20"/>
      <c r="K61" s="20"/>
      <c r="L61" s="20"/>
      <c r="M61" s="20"/>
    </row>
    <row r="62" spans="1:13" x14ac:dyDescent="0.35">
      <c r="A62" s="3" t="s">
        <v>13</v>
      </c>
      <c r="B62" s="16" t="s">
        <v>52</v>
      </c>
      <c r="C62" s="9">
        <v>0.9</v>
      </c>
      <c r="D62" s="9">
        <v>0.8</v>
      </c>
      <c r="E62" s="9">
        <v>0.7</v>
      </c>
      <c r="F62" s="9">
        <v>0.6</v>
      </c>
      <c r="G62" s="9">
        <v>0.5</v>
      </c>
      <c r="H62" s="10"/>
      <c r="I62" s="9">
        <v>0.9</v>
      </c>
      <c r="J62" s="9">
        <v>0.8</v>
      </c>
      <c r="K62" s="9">
        <v>0.7</v>
      </c>
      <c r="L62" s="9">
        <v>0.6</v>
      </c>
      <c r="M62" s="9">
        <v>0.5</v>
      </c>
    </row>
    <row r="63" spans="1:13" x14ac:dyDescent="0.35">
      <c r="A63" s="6">
        <v>0</v>
      </c>
      <c r="C63" s="15">
        <f>$B$1*(1-($B$61*($B$3/$B$2)))*POWER($C$62,A63)</f>
        <v>1963.6363636363635</v>
      </c>
      <c r="D63" s="15">
        <f>$B$1*(1-($B$61*($B$3/$B$2)))*POWER($D$62,A63)</f>
        <v>1963.6363636363635</v>
      </c>
      <c r="E63" s="15">
        <f>$B$1*(1-($B$61*($B$3/$B$2)))*POWER($E$62,A63)</f>
        <v>1963.6363636363635</v>
      </c>
      <c r="F63" s="15">
        <f>$B$1*(1-($B$61*($B$3/$B$2)))*POWER($F$62,A63)</f>
        <v>1963.6363636363635</v>
      </c>
      <c r="G63" s="15">
        <f>$B$1*(1-($B$61*($B$3/$B$2)))*POWER($G$62,A63)</f>
        <v>1963.6363636363635</v>
      </c>
      <c r="I63" s="15">
        <f>C63*'Hourly demand weights'!$L$27</f>
        <v>1907.5324675324675</v>
      </c>
      <c r="J63" s="15">
        <f>D63*'Hourly demand weights'!$L$27</f>
        <v>1907.5324675324675</v>
      </c>
      <c r="K63" s="15">
        <f>E63*'Hourly demand weights'!$L$27</f>
        <v>1907.5324675324675</v>
      </c>
      <c r="L63" s="15">
        <f>F63*'Hourly demand weights'!$L$27</f>
        <v>1907.5324675324675</v>
      </c>
      <c r="M63" s="15">
        <f>G63*'Hourly demand weights'!$L$27</f>
        <v>1907.5324675324675</v>
      </c>
    </row>
    <row r="64" spans="1:13" x14ac:dyDescent="0.35">
      <c r="A64" s="6">
        <v>1</v>
      </c>
      <c r="C64" s="15">
        <f t="shared" ref="C64:C68" si="20">$B$1*(1-($B$61*($B$3/$B$2)))*POWER($C$62,A64)</f>
        <v>1767.2727272727273</v>
      </c>
      <c r="D64" s="15">
        <f t="shared" ref="D64:D68" si="21">$B$1*(1-($B$61*($B$3/$B$2)))*POWER($D$62,A64)</f>
        <v>1570.909090909091</v>
      </c>
      <c r="E64" s="15">
        <f t="shared" ref="E64:E68" si="22">$B$1*(1-($B$61*($B$3/$B$2)))*POWER($E$62,A64)</f>
        <v>1374.5454545454543</v>
      </c>
      <c r="F64" s="15">
        <f t="shared" ref="F64:F68" si="23">$B$1*(1-($B$61*($B$3/$B$2)))*POWER($F$62,A64)</f>
        <v>1178.181818181818</v>
      </c>
      <c r="G64" s="15">
        <f t="shared" ref="G64:G68" si="24">$B$1*(1-($B$61*($B$3/$B$2)))*POWER($G$62,A64)</f>
        <v>981.81818181818176</v>
      </c>
      <c r="H64" s="10"/>
      <c r="I64" s="15">
        <f>C64*'Hourly demand weights'!$L$27</f>
        <v>1716.7792207792209</v>
      </c>
      <c r="J64" s="15">
        <f>D64*'Hourly demand weights'!$L$27</f>
        <v>1526.0259740259742</v>
      </c>
      <c r="K64" s="15">
        <f>E64*'Hourly demand weights'!$L$27</f>
        <v>1335.2727272727273</v>
      </c>
      <c r="L64" s="15">
        <f>F64*'Hourly demand weights'!$L$27</f>
        <v>1144.5194805194806</v>
      </c>
      <c r="M64" s="15">
        <f>G64*'Hourly demand weights'!$L$27</f>
        <v>953.76623376623377</v>
      </c>
    </row>
    <row r="65" spans="1:13" x14ac:dyDescent="0.35">
      <c r="A65" s="6">
        <v>2</v>
      </c>
      <c r="C65" s="15">
        <f t="shared" si="20"/>
        <v>1590.5454545454545</v>
      </c>
      <c r="D65" s="15">
        <f t="shared" si="21"/>
        <v>1256.727272727273</v>
      </c>
      <c r="E65" s="15">
        <f t="shared" si="22"/>
        <v>962.18181818181802</v>
      </c>
      <c r="F65" s="15">
        <f t="shared" si="23"/>
        <v>706.90909090909088</v>
      </c>
      <c r="G65" s="15">
        <f t="shared" si="24"/>
        <v>490.90909090909088</v>
      </c>
      <c r="H65" s="10"/>
      <c r="I65" s="15">
        <f>C65*'Hourly demand weights'!$L$27</f>
        <v>1545.1012987012989</v>
      </c>
      <c r="J65" s="15">
        <f>D65*'Hourly demand weights'!$L$27</f>
        <v>1220.8207792207795</v>
      </c>
      <c r="K65" s="15">
        <f>E65*'Hourly demand weights'!$L$27</f>
        <v>934.69090909090903</v>
      </c>
      <c r="L65" s="15">
        <f>F65*'Hourly demand weights'!$L$27</f>
        <v>686.71168831168836</v>
      </c>
      <c r="M65" s="15">
        <f>G65*'Hourly demand weights'!$L$27</f>
        <v>476.88311688311688</v>
      </c>
    </row>
    <row r="66" spans="1:13" x14ac:dyDescent="0.35">
      <c r="A66" s="6">
        <v>3</v>
      </c>
      <c r="C66" s="15">
        <f t="shared" si="20"/>
        <v>1431.4909090909091</v>
      </c>
      <c r="D66" s="15">
        <f t="shared" si="21"/>
        <v>1005.3818181818184</v>
      </c>
      <c r="E66" s="15">
        <f t="shared" si="22"/>
        <v>673.52727272727248</v>
      </c>
      <c r="F66" s="15">
        <f t="shared" si="23"/>
        <v>424.14545454545453</v>
      </c>
      <c r="G66" s="15">
        <f t="shared" si="24"/>
        <v>245.45454545454544</v>
      </c>
      <c r="H66" s="10"/>
      <c r="I66" s="15">
        <f>C66*'Hourly demand weights'!$L$27</f>
        <v>1390.5911688311689</v>
      </c>
      <c r="J66" s="15">
        <f>D66*'Hourly demand weights'!$L$27</f>
        <v>976.65662337662366</v>
      </c>
      <c r="K66" s="15">
        <f>E66*'Hourly demand weights'!$L$27</f>
        <v>654.28363636363622</v>
      </c>
      <c r="L66" s="15">
        <f>F66*'Hourly demand weights'!$L$27</f>
        <v>412.02701298701299</v>
      </c>
      <c r="M66" s="15">
        <f>G66*'Hourly demand weights'!$L$27</f>
        <v>238.44155844155844</v>
      </c>
    </row>
    <row r="67" spans="1:13" x14ac:dyDescent="0.35">
      <c r="A67" s="6">
        <v>4</v>
      </c>
      <c r="C67" s="15">
        <f t="shared" si="20"/>
        <v>1288.3418181818183</v>
      </c>
      <c r="D67" s="15">
        <f t="shared" si="21"/>
        <v>804.30545454545484</v>
      </c>
      <c r="E67" s="15">
        <f t="shared" si="22"/>
        <v>471.46909090909071</v>
      </c>
      <c r="F67" s="15">
        <f t="shared" si="23"/>
        <v>254.48727272727271</v>
      </c>
      <c r="G67" s="15">
        <f t="shared" si="24"/>
        <v>122.72727272727272</v>
      </c>
      <c r="H67" s="10"/>
      <c r="I67" s="15">
        <f>C67*'Hourly demand weights'!$L$27</f>
        <v>1251.5320519480522</v>
      </c>
      <c r="J67" s="15">
        <f>D67*'Hourly demand weights'!$L$27</f>
        <v>781.32529870129906</v>
      </c>
      <c r="K67" s="15">
        <f>E67*'Hourly demand weights'!$L$27</f>
        <v>457.99854545454531</v>
      </c>
      <c r="L67" s="15">
        <f>F67*'Hourly demand weights'!$L$27</f>
        <v>247.2162077922078</v>
      </c>
      <c r="M67" s="15">
        <f>G67*'Hourly demand weights'!$L$27</f>
        <v>119.22077922077922</v>
      </c>
    </row>
    <row r="68" spans="1:13" x14ac:dyDescent="0.35">
      <c r="A68" s="6">
        <v>5</v>
      </c>
      <c r="C68" s="15">
        <f t="shared" si="20"/>
        <v>1159.5076363636367</v>
      </c>
      <c r="D68" s="15">
        <f t="shared" si="21"/>
        <v>643.44436363636396</v>
      </c>
      <c r="E68" s="15">
        <f t="shared" si="22"/>
        <v>330.02836363636351</v>
      </c>
      <c r="F68" s="15">
        <f t="shared" si="23"/>
        <v>152.69236363636361</v>
      </c>
      <c r="G68" s="15">
        <f t="shared" si="24"/>
        <v>61.36363636363636</v>
      </c>
      <c r="H68" s="10"/>
      <c r="I68" s="15">
        <f>C68*'Hourly demand weights'!$L$27</f>
        <v>1126.3788467532472</v>
      </c>
      <c r="J68" s="15">
        <f>D68*'Hourly demand weights'!$L$27</f>
        <v>625.06023896103932</v>
      </c>
      <c r="K68" s="15">
        <f>E68*'Hourly demand weights'!$L$27</f>
        <v>320.59898181818176</v>
      </c>
      <c r="L68" s="15">
        <f>F68*'Hourly demand weights'!$L$27</f>
        <v>148.32972467532466</v>
      </c>
      <c r="M68" s="15">
        <f>G68*'Hourly demand weights'!$L$27</f>
        <v>59.61038961038961</v>
      </c>
    </row>
    <row r="69" spans="1:13" x14ac:dyDescent="0.3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5" x14ac:dyDescent="0.35">
      <c r="A71" s="19" t="s">
        <v>56</v>
      </c>
      <c r="B71" s="1">
        <v>0.3</v>
      </c>
      <c r="C71" s="20" t="s">
        <v>11</v>
      </c>
      <c r="D71" s="20"/>
      <c r="E71" s="20"/>
      <c r="F71" s="20"/>
      <c r="G71" s="20"/>
      <c r="H71" s="10"/>
      <c r="I71" s="20" t="s">
        <v>54</v>
      </c>
      <c r="J71" s="20"/>
      <c r="K71" s="20"/>
      <c r="L71" s="20"/>
      <c r="M71" s="20"/>
    </row>
    <row r="72" spans="1:13" x14ac:dyDescent="0.35">
      <c r="A72" s="3" t="s">
        <v>13</v>
      </c>
      <c r="B72" s="16" t="s">
        <v>52</v>
      </c>
      <c r="C72" s="9">
        <v>0.9</v>
      </c>
      <c r="D72" s="9">
        <v>0.8</v>
      </c>
      <c r="E72" s="9">
        <v>0.7</v>
      </c>
      <c r="F72" s="9">
        <v>0.6</v>
      </c>
      <c r="G72" s="9">
        <v>0.5</v>
      </c>
      <c r="H72" s="10"/>
      <c r="I72" s="9">
        <v>0.9</v>
      </c>
      <c r="J72" s="9">
        <v>0.8</v>
      </c>
      <c r="K72" s="9">
        <v>0.7</v>
      </c>
      <c r="L72" s="9">
        <v>0.6</v>
      </c>
      <c r="M72" s="9">
        <v>0.5</v>
      </c>
    </row>
    <row r="73" spans="1:13" x14ac:dyDescent="0.35">
      <c r="A73">
        <v>0</v>
      </c>
      <c r="C73" s="15">
        <f>$B$1*(1-($B$71*($B$3/$B$2)))*POWER($C$72,A73)</f>
        <v>1972.7272727272727</v>
      </c>
      <c r="D73" s="15">
        <f>$B$1*(1-($B$71*($B$3/$B$2)))*POWER($D$72,A73)</f>
        <v>1972.7272727272727</v>
      </c>
      <c r="E73" s="15">
        <f>$B$1*(1-($B$71*($B$3/$B$2)))*POWER($E$72,A73)</f>
        <v>1972.7272727272727</v>
      </c>
      <c r="F73" s="15">
        <f>$B$1*(1-($B$71*($B$3/$B$2)))*POWER($F$72,A73)</f>
        <v>1972.7272727272727</v>
      </c>
      <c r="G73" s="15">
        <f>$B$1*(1-($B$71*($B$3/$B$2)))*POWER($G$72,A73)</f>
        <v>1972.7272727272727</v>
      </c>
      <c r="I73" s="15">
        <f>C73*'Hourly demand weights'!$L$27</f>
        <v>1916.3636363636365</v>
      </c>
      <c r="J73" s="15">
        <f>D73*'Hourly demand weights'!$L$27</f>
        <v>1916.3636363636365</v>
      </c>
      <c r="K73" s="15">
        <f>E73*'Hourly demand weights'!$L$27</f>
        <v>1916.3636363636365</v>
      </c>
      <c r="L73" s="15">
        <f>F73*'Hourly demand weights'!$L$27</f>
        <v>1916.3636363636365</v>
      </c>
      <c r="M73" s="15">
        <f>G73*'Hourly demand weights'!$L$27</f>
        <v>1916.3636363636365</v>
      </c>
    </row>
    <row r="74" spans="1:13" x14ac:dyDescent="0.35">
      <c r="A74" s="6">
        <v>1</v>
      </c>
      <c r="C74" s="15">
        <f t="shared" ref="C74:C78" si="25">$B$1*(1-($B$71*($B$3/$B$2)))*POWER($C$72,A74)</f>
        <v>1775.4545454545455</v>
      </c>
      <c r="D74" s="15">
        <f t="shared" ref="D74:D78" si="26">$B$1*(1-($B$71*($B$3/$B$2)))*POWER($D$72,A74)</f>
        <v>1578.1818181818182</v>
      </c>
      <c r="E74" s="15">
        <f t="shared" ref="E74:E78" si="27">$B$1*(1-($B$71*($B$3/$B$2)))*POWER($E$72,A74)</f>
        <v>1380.9090909090908</v>
      </c>
      <c r="F74" s="15">
        <f t="shared" ref="F74:F78" si="28">$B$1*(1-($B$71*($B$3/$B$2)))*POWER($F$72,A74)</f>
        <v>1183.6363636363635</v>
      </c>
      <c r="G74" s="15">
        <f t="shared" ref="G74:G78" si="29">$B$1*(1-($B$71*($B$3/$B$2)))*POWER($G$72,A74)</f>
        <v>986.36363636363637</v>
      </c>
      <c r="H74" s="10"/>
      <c r="I74" s="15">
        <f>C74*'Hourly demand weights'!$L$27</f>
        <v>1724.727272727273</v>
      </c>
      <c r="J74" s="15">
        <f>D74*'Hourly demand weights'!$L$27</f>
        <v>1533.0909090909092</v>
      </c>
      <c r="K74" s="15">
        <f>E74*'Hourly demand weights'!$L$27</f>
        <v>1341.4545454545455</v>
      </c>
      <c r="L74" s="15">
        <f>F74*'Hourly demand weights'!$L$27</f>
        <v>1149.8181818181818</v>
      </c>
      <c r="M74" s="15">
        <f>G74*'Hourly demand weights'!$L$27</f>
        <v>958.18181818181824</v>
      </c>
    </row>
    <row r="75" spans="1:13" x14ac:dyDescent="0.35">
      <c r="A75" s="6">
        <v>2</v>
      </c>
      <c r="C75" s="15">
        <f t="shared" si="25"/>
        <v>1597.909090909091</v>
      </c>
      <c r="D75" s="15">
        <f t="shared" si="26"/>
        <v>1262.5454545454547</v>
      </c>
      <c r="E75" s="15">
        <f t="shared" si="27"/>
        <v>966.63636363636351</v>
      </c>
      <c r="F75" s="15">
        <f t="shared" si="28"/>
        <v>710.18181818181813</v>
      </c>
      <c r="G75" s="15">
        <f t="shared" si="29"/>
        <v>493.18181818181819</v>
      </c>
      <c r="H75" s="10"/>
      <c r="I75" s="15">
        <f>C75*'Hourly demand weights'!$L$27</f>
        <v>1552.2545454545457</v>
      </c>
      <c r="J75" s="15">
        <f>D75*'Hourly demand weights'!$L$27</f>
        <v>1226.4727272727275</v>
      </c>
      <c r="K75" s="15">
        <f>E75*'Hourly demand weights'!$L$27</f>
        <v>939.0181818181818</v>
      </c>
      <c r="L75" s="15">
        <f>F75*'Hourly demand weights'!$L$27</f>
        <v>689.89090909090908</v>
      </c>
      <c r="M75" s="15">
        <f>G75*'Hourly demand weights'!$L$27</f>
        <v>479.09090909090912</v>
      </c>
    </row>
    <row r="76" spans="1:13" x14ac:dyDescent="0.35">
      <c r="A76" s="6">
        <v>3</v>
      </c>
      <c r="C76" s="15">
        <f t="shared" si="25"/>
        <v>1438.1181818181819</v>
      </c>
      <c r="D76" s="15">
        <f t="shared" si="26"/>
        <v>1010.0363636363638</v>
      </c>
      <c r="E76" s="15">
        <f t="shared" si="27"/>
        <v>676.64545454545441</v>
      </c>
      <c r="F76" s="15">
        <f t="shared" si="28"/>
        <v>426.10909090909092</v>
      </c>
      <c r="G76" s="15">
        <f t="shared" si="29"/>
        <v>246.59090909090909</v>
      </c>
      <c r="H76" s="10"/>
      <c r="I76" s="15">
        <f>C76*'Hourly demand weights'!$L$27</f>
        <v>1397.0290909090911</v>
      </c>
      <c r="J76" s="15">
        <f>D76*'Hourly demand weights'!$L$27</f>
        <v>981.17818181818211</v>
      </c>
      <c r="K76" s="15">
        <f>E76*'Hourly demand weights'!$L$27</f>
        <v>657.31272727272722</v>
      </c>
      <c r="L76" s="15">
        <f>F76*'Hourly demand weights'!$L$27</f>
        <v>413.93454545454551</v>
      </c>
      <c r="M76" s="15">
        <f>G76*'Hourly demand weights'!$L$27</f>
        <v>239.54545454545456</v>
      </c>
    </row>
    <row r="77" spans="1:13" x14ac:dyDescent="0.35">
      <c r="A77" s="6">
        <v>4</v>
      </c>
      <c r="C77" s="15">
        <f t="shared" si="25"/>
        <v>1294.3063636363638</v>
      </c>
      <c r="D77" s="15">
        <f t="shared" si="26"/>
        <v>808.02909090909134</v>
      </c>
      <c r="E77" s="15">
        <f t="shared" si="27"/>
        <v>473.65181818181804</v>
      </c>
      <c r="F77" s="15">
        <f t="shared" si="28"/>
        <v>255.66545454545454</v>
      </c>
      <c r="G77" s="15">
        <f t="shared" si="29"/>
        <v>123.29545454545455</v>
      </c>
      <c r="H77" s="10"/>
      <c r="I77" s="15">
        <f>C77*'Hourly demand weights'!$L$27</f>
        <v>1257.326181818182</v>
      </c>
      <c r="J77" s="15">
        <f>D77*'Hourly demand weights'!$L$27</f>
        <v>784.94254545454601</v>
      </c>
      <c r="K77" s="15">
        <f>E77*'Hourly demand weights'!$L$27</f>
        <v>460.11890909090903</v>
      </c>
      <c r="L77" s="15">
        <f>F77*'Hourly demand weights'!$L$27</f>
        <v>248.3607272727273</v>
      </c>
      <c r="M77" s="15">
        <f>G77*'Hourly demand weights'!$L$27</f>
        <v>119.77272727272728</v>
      </c>
    </row>
    <row r="78" spans="1:13" x14ac:dyDescent="0.35">
      <c r="A78" s="6">
        <v>5</v>
      </c>
      <c r="C78" s="15">
        <f t="shared" si="25"/>
        <v>1164.8757272727275</v>
      </c>
      <c r="D78" s="15">
        <f t="shared" si="26"/>
        <v>646.42327272727312</v>
      </c>
      <c r="E78" s="15">
        <f t="shared" si="27"/>
        <v>331.55627272727264</v>
      </c>
      <c r="F78" s="15">
        <f t="shared" si="28"/>
        <v>153.39927272727272</v>
      </c>
      <c r="G78" s="15">
        <f t="shared" si="29"/>
        <v>61.647727272727273</v>
      </c>
      <c r="H78" s="10"/>
      <c r="I78" s="15">
        <f>C78*'Hourly demand weights'!$L$27</f>
        <v>1131.593563636364</v>
      </c>
      <c r="J78" s="15">
        <f>D78*'Hourly demand weights'!$L$27</f>
        <v>627.95403636363676</v>
      </c>
      <c r="K78" s="15">
        <f>E78*'Hourly demand weights'!$L$27</f>
        <v>322.08323636363633</v>
      </c>
      <c r="L78" s="15">
        <f>F78*'Hourly demand weights'!$L$27</f>
        <v>149.01643636363636</v>
      </c>
      <c r="M78" s="15">
        <f>G78*'Hourly demand weights'!$L$27</f>
        <v>59.88636363636364</v>
      </c>
    </row>
    <row r="79" spans="1:13" x14ac:dyDescent="0.35">
      <c r="A79" s="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5" x14ac:dyDescent="0.35">
      <c r="A81" s="19" t="s">
        <v>56</v>
      </c>
      <c r="B81" s="1">
        <v>0.2</v>
      </c>
      <c r="C81" s="20" t="s">
        <v>11</v>
      </c>
      <c r="D81" s="20"/>
      <c r="E81" s="20"/>
      <c r="F81" s="20"/>
      <c r="G81" s="20"/>
      <c r="H81" s="10"/>
      <c r="I81" s="20" t="s">
        <v>54</v>
      </c>
      <c r="J81" s="20"/>
      <c r="K81" s="20"/>
      <c r="L81" s="20"/>
      <c r="M81" s="20"/>
    </row>
    <row r="82" spans="1:13" x14ac:dyDescent="0.35">
      <c r="A82" s="3" t="s">
        <v>13</v>
      </c>
      <c r="B82" s="16" t="s">
        <v>52</v>
      </c>
      <c r="C82" s="9">
        <v>0.9</v>
      </c>
      <c r="D82" s="9">
        <v>0.8</v>
      </c>
      <c r="E82" s="9">
        <v>0.7</v>
      </c>
      <c r="F82" s="9">
        <v>0.6</v>
      </c>
      <c r="G82" s="9">
        <v>0.5</v>
      </c>
      <c r="H82" s="10"/>
      <c r="I82" s="9">
        <v>0.9</v>
      </c>
      <c r="J82" s="9">
        <v>0.8</v>
      </c>
      <c r="K82" s="9">
        <v>0.7</v>
      </c>
      <c r="L82" s="9">
        <v>0.6</v>
      </c>
      <c r="M82" s="9">
        <v>0.5</v>
      </c>
    </row>
    <row r="83" spans="1:13" x14ac:dyDescent="0.35">
      <c r="A83" s="6">
        <v>0</v>
      </c>
      <c r="C83" s="15">
        <f>$B$1*(1-($B$81*($B$3/$B$2)))*POWER($C$82,A83)</f>
        <v>1981.818181818182</v>
      </c>
      <c r="D83" s="15">
        <f>$B$1*(1-($B$81*($B$3/$B$2)))*POWER($D$82,A83)</f>
        <v>1981.818181818182</v>
      </c>
      <c r="E83" s="15">
        <f>$B$1*(1-($B$81*($B$3/$B$2)))*POWER($E$82,A83)</f>
        <v>1981.818181818182</v>
      </c>
      <c r="F83" s="15">
        <f>$B$1*(1-($B$81*($B$3/$B$2)))*POWER($F$82,A83)</f>
        <v>1981.818181818182</v>
      </c>
      <c r="G83" s="15">
        <f>$B$1*(1-($B$81*($B$3/$B$2)))*POWER($G$82,A83)</f>
        <v>1981.818181818182</v>
      </c>
      <c r="I83" s="15">
        <f>C83*'Hourly demand weights'!$L$27</f>
        <v>1925.1948051948057</v>
      </c>
      <c r="J83" s="15">
        <f>D83*'Hourly demand weights'!$L$27</f>
        <v>1925.1948051948057</v>
      </c>
      <c r="K83" s="15">
        <f>E83*'Hourly demand weights'!$L$27</f>
        <v>1925.1948051948057</v>
      </c>
      <c r="L83" s="15">
        <f>F83*'Hourly demand weights'!$L$27</f>
        <v>1925.1948051948057</v>
      </c>
      <c r="M83" s="15">
        <f>G83*'Hourly demand weights'!$L$27</f>
        <v>1925.1948051948057</v>
      </c>
    </row>
    <row r="84" spans="1:13" x14ac:dyDescent="0.35">
      <c r="A84" s="6">
        <v>1</v>
      </c>
      <c r="C84" s="15">
        <f t="shared" ref="C84:C88" si="30">$B$1*(1-($B$81*($B$3/$B$2)))*POWER($C$82,A84)</f>
        <v>1783.6363636363637</v>
      </c>
      <c r="D84" s="15">
        <f t="shared" ref="D84:D88" si="31">$B$1*(1-($B$81*($B$3/$B$2)))*POWER($D$82,A84)</f>
        <v>1585.4545454545457</v>
      </c>
      <c r="E84" s="15">
        <f t="shared" ref="E84:E88" si="32">$B$1*(1-($B$81*($B$3/$B$2)))*POWER($E$82,A84)</f>
        <v>1387.2727272727273</v>
      </c>
      <c r="F84" s="15">
        <f t="shared" ref="F84:F88" si="33">$B$1*(1-($B$81*($B$3/$B$2)))*POWER($F$82,A84)</f>
        <v>1189.0909090909092</v>
      </c>
      <c r="G84" s="15">
        <f t="shared" ref="G84:G88" si="34">$B$1*(1-($B$81*($B$3/$B$2)))*POWER($G$82,A84)</f>
        <v>990.90909090909099</v>
      </c>
      <c r="H84" s="10"/>
      <c r="I84" s="15">
        <f>C84*'Hourly demand weights'!$L$27</f>
        <v>1732.6753246753249</v>
      </c>
      <c r="J84" s="15">
        <f>D84*'Hourly demand weights'!$L$27</f>
        <v>1540.1558441558445</v>
      </c>
      <c r="K84" s="15">
        <f>E84*'Hourly demand weights'!$L$27</f>
        <v>1347.6363636363637</v>
      </c>
      <c r="L84" s="15">
        <f>F84*'Hourly demand weights'!$L$27</f>
        <v>1155.1168831168834</v>
      </c>
      <c r="M84" s="15">
        <f>G84*'Hourly demand weights'!$L$27</f>
        <v>962.59740259740283</v>
      </c>
    </row>
    <row r="85" spans="1:13" x14ac:dyDescent="0.35">
      <c r="A85" s="6">
        <v>2</v>
      </c>
      <c r="C85" s="15">
        <f t="shared" si="30"/>
        <v>1605.2727272727275</v>
      </c>
      <c r="D85" s="15">
        <f t="shared" si="31"/>
        <v>1268.3636363636367</v>
      </c>
      <c r="E85" s="15">
        <f t="shared" si="32"/>
        <v>971.09090909090901</v>
      </c>
      <c r="F85" s="15">
        <f t="shared" si="33"/>
        <v>713.4545454545455</v>
      </c>
      <c r="G85" s="15">
        <f t="shared" si="34"/>
        <v>495.4545454545455</v>
      </c>
      <c r="H85" s="10"/>
      <c r="I85" s="15">
        <f>C85*'Hourly demand weights'!$L$27</f>
        <v>1559.4077922077927</v>
      </c>
      <c r="J85" s="15">
        <f>D85*'Hourly demand weights'!$L$27</f>
        <v>1232.1246753246758</v>
      </c>
      <c r="K85" s="15">
        <f>E85*'Hourly demand weights'!$L$27</f>
        <v>943.34545454545457</v>
      </c>
      <c r="L85" s="15">
        <f>F85*'Hourly demand weights'!$L$27</f>
        <v>693.07012987013002</v>
      </c>
      <c r="M85" s="15">
        <f>G85*'Hourly demand weights'!$L$27</f>
        <v>481.29870129870142</v>
      </c>
    </row>
    <row r="86" spans="1:13" x14ac:dyDescent="0.35">
      <c r="A86" s="6">
        <v>3</v>
      </c>
      <c r="C86" s="15">
        <f t="shared" si="30"/>
        <v>1444.7454545454548</v>
      </c>
      <c r="D86" s="15">
        <f t="shared" si="31"/>
        <v>1014.6909090909094</v>
      </c>
      <c r="E86" s="15">
        <f t="shared" si="32"/>
        <v>679.76363636363624</v>
      </c>
      <c r="F86" s="15">
        <f t="shared" si="33"/>
        <v>428.07272727272732</v>
      </c>
      <c r="G86" s="15">
        <f t="shared" si="34"/>
        <v>247.72727272727275</v>
      </c>
      <c r="H86" s="10"/>
      <c r="I86" s="15">
        <f>C86*'Hourly demand weights'!$L$27</f>
        <v>1403.4670129870133</v>
      </c>
      <c r="J86" s="15">
        <f>D86*'Hourly demand weights'!$L$27</f>
        <v>985.69974025974068</v>
      </c>
      <c r="K86" s="15">
        <f>E86*'Hourly demand weights'!$L$27</f>
        <v>660.3418181818181</v>
      </c>
      <c r="L86" s="15">
        <f>F86*'Hourly demand weights'!$L$27</f>
        <v>415.84207792207803</v>
      </c>
      <c r="M86" s="15">
        <f>G86*'Hourly demand weights'!$L$27</f>
        <v>240.64935064935071</v>
      </c>
    </row>
    <row r="87" spans="1:13" x14ac:dyDescent="0.35">
      <c r="A87" s="6">
        <v>4</v>
      </c>
      <c r="C87" s="15">
        <f t="shared" si="30"/>
        <v>1300.2709090909095</v>
      </c>
      <c r="D87" s="15">
        <f t="shared" si="31"/>
        <v>811.75272727272772</v>
      </c>
      <c r="E87" s="15">
        <f t="shared" si="32"/>
        <v>475.83454545454532</v>
      </c>
      <c r="F87" s="15">
        <f t="shared" si="33"/>
        <v>256.84363636363639</v>
      </c>
      <c r="G87" s="15">
        <f t="shared" si="34"/>
        <v>123.86363636363637</v>
      </c>
      <c r="H87" s="10"/>
      <c r="I87" s="15">
        <f>C87*'Hourly demand weights'!$L$27</f>
        <v>1263.1203116883123</v>
      </c>
      <c r="J87" s="15">
        <f>D87*'Hourly demand weights'!$L$27</f>
        <v>788.55979220779273</v>
      </c>
      <c r="K87" s="15">
        <f>E87*'Hourly demand weights'!$L$27</f>
        <v>462.23927272727263</v>
      </c>
      <c r="L87" s="15">
        <f>F87*'Hourly demand weights'!$L$27</f>
        <v>249.50524675324681</v>
      </c>
      <c r="M87" s="15">
        <f>G87*'Hourly demand weights'!$L$27</f>
        <v>120.32467532467535</v>
      </c>
    </row>
    <row r="88" spans="1:13" x14ac:dyDescent="0.35">
      <c r="A88" s="6">
        <v>5</v>
      </c>
      <c r="C88" s="15">
        <f t="shared" si="30"/>
        <v>1170.2438181818186</v>
      </c>
      <c r="D88" s="15">
        <f t="shared" si="31"/>
        <v>649.40218181818227</v>
      </c>
      <c r="E88" s="15">
        <f t="shared" si="32"/>
        <v>333.08418181818172</v>
      </c>
      <c r="F88" s="15">
        <f t="shared" si="33"/>
        <v>154.10618181818182</v>
      </c>
      <c r="G88" s="15">
        <f t="shared" si="34"/>
        <v>61.931818181818187</v>
      </c>
      <c r="H88" s="10"/>
      <c r="I88" s="15">
        <f>C88*'Hourly demand weights'!$L$27</f>
        <v>1136.8082805194811</v>
      </c>
      <c r="J88" s="15">
        <f>D88*'Hourly demand weights'!$L$27</f>
        <v>630.84783376623432</v>
      </c>
      <c r="K88" s="15">
        <f>E88*'Hourly demand weights'!$L$27</f>
        <v>323.56749090909085</v>
      </c>
      <c r="L88" s="15">
        <f>F88*'Hourly demand weights'!$L$27</f>
        <v>149.70314805194806</v>
      </c>
      <c r="M88" s="15">
        <f>G88*'Hourly demand weights'!$L$27</f>
        <v>60.162337662337677</v>
      </c>
    </row>
    <row r="89" spans="1:13" x14ac:dyDescent="0.3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3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5" x14ac:dyDescent="0.35">
      <c r="A91" s="19" t="s">
        <v>56</v>
      </c>
      <c r="B91" s="1">
        <v>0.1</v>
      </c>
      <c r="C91" s="20" t="s">
        <v>11</v>
      </c>
      <c r="D91" s="20"/>
      <c r="E91" s="20"/>
      <c r="F91" s="20"/>
      <c r="G91" s="20"/>
      <c r="H91" s="10"/>
      <c r="I91" s="20" t="s">
        <v>54</v>
      </c>
      <c r="J91" s="20"/>
      <c r="K91" s="20"/>
      <c r="L91" s="20"/>
      <c r="M91" s="20"/>
    </row>
    <row r="92" spans="1:13" x14ac:dyDescent="0.35">
      <c r="A92" s="3" t="s">
        <v>13</v>
      </c>
      <c r="B92" s="16" t="s">
        <v>52</v>
      </c>
      <c r="C92" s="9">
        <v>0.9</v>
      </c>
      <c r="D92" s="9">
        <v>0.8</v>
      </c>
      <c r="E92" s="9">
        <v>0.7</v>
      </c>
      <c r="F92" s="9">
        <v>0.6</v>
      </c>
      <c r="G92" s="9">
        <v>0.5</v>
      </c>
      <c r="H92" s="10"/>
      <c r="I92" s="9">
        <v>0.9</v>
      </c>
      <c r="J92" s="9">
        <v>0.8</v>
      </c>
      <c r="K92" s="9">
        <v>0.7</v>
      </c>
      <c r="L92" s="9">
        <v>0.6</v>
      </c>
      <c r="M92" s="9">
        <v>0.5</v>
      </c>
    </row>
    <row r="93" spans="1:13" x14ac:dyDescent="0.35">
      <c r="A93" s="6">
        <v>0</v>
      </c>
      <c r="C93" s="15">
        <f>$B$1*(1-($B$91*($B$3/$B$2)))*POWER($C$92,A93)</f>
        <v>1990.909090909091</v>
      </c>
      <c r="D93" s="15">
        <f>$B$1*(1-($B$91*($B$3/$B$2)))*POWER($D$92,A93)</f>
        <v>1990.909090909091</v>
      </c>
      <c r="E93" s="15">
        <f>$B$1*(1-($B$91*($B$3/$B$2)))*POWER($E$92,A93)</f>
        <v>1990.909090909091</v>
      </c>
      <c r="F93" s="15">
        <f>$B$1*(1-($B$91*($B$3/$B$2)))*POWER($F$92,A93)</f>
        <v>1990.909090909091</v>
      </c>
      <c r="G93" s="15">
        <f>$B$1*(1-($B$91*($B$3/$B$2)))*POWER($G$92,A93)</f>
        <v>1990.909090909091</v>
      </c>
      <c r="I93" s="15">
        <f>C93*'Hourly demand weights'!$L$27</f>
        <v>1934.0259740259744</v>
      </c>
      <c r="J93" s="15">
        <f>D93*'Hourly demand weights'!$L$27</f>
        <v>1934.0259740259744</v>
      </c>
      <c r="K93" s="15">
        <f>E93*'Hourly demand weights'!$L$27</f>
        <v>1934.0259740259744</v>
      </c>
      <c r="L93" s="15">
        <f>F93*'Hourly demand weights'!$L$27</f>
        <v>1934.0259740259744</v>
      </c>
      <c r="M93" s="15">
        <f>G93*'Hourly demand weights'!$L$27</f>
        <v>1934.0259740259744</v>
      </c>
    </row>
    <row r="94" spans="1:13" x14ac:dyDescent="0.35">
      <c r="A94" s="6">
        <v>1</v>
      </c>
      <c r="C94" s="15">
        <f t="shared" ref="C94:C98" si="35">$B$1*(1-($B$91*($B$3/$B$2)))*POWER($C$92,A94)</f>
        <v>1791.818181818182</v>
      </c>
      <c r="D94" s="15">
        <f t="shared" ref="D94:D98" si="36">$B$1*(1-($B$91*($B$3/$B$2)))*POWER($D$92,A94)</f>
        <v>1592.727272727273</v>
      </c>
      <c r="E94" s="15">
        <f t="shared" ref="E94:E98" si="37">$B$1*(1-($B$91*($B$3/$B$2)))*POWER($E$92,A94)</f>
        <v>1393.6363636363635</v>
      </c>
      <c r="F94" s="15">
        <f t="shared" ref="F94:F98" si="38">$B$1*(1-($B$91*($B$3/$B$2)))*POWER($F$92,A94)</f>
        <v>1194.5454545454545</v>
      </c>
      <c r="G94" s="15">
        <f t="shared" ref="G94:G98" si="39">$B$1*(1-($B$91*($B$3/$B$2)))*POWER($G$92,A94)</f>
        <v>995.4545454545455</v>
      </c>
      <c r="H94" s="10"/>
      <c r="I94" s="15">
        <f>C94*'Hourly demand weights'!$L$27</f>
        <v>1740.623376623377</v>
      </c>
      <c r="J94" s="15">
        <f>D94*'Hourly demand weights'!$L$27</f>
        <v>1547.2207792207796</v>
      </c>
      <c r="K94" s="15">
        <f>E94*'Hourly demand weights'!$L$27</f>
        <v>1353.8181818181818</v>
      </c>
      <c r="L94" s="15">
        <f>F94*'Hourly demand weights'!$L$27</f>
        <v>1160.4155844155846</v>
      </c>
      <c r="M94" s="15">
        <f>G94*'Hourly demand weights'!$L$27</f>
        <v>967.0129870129872</v>
      </c>
    </row>
    <row r="95" spans="1:13" x14ac:dyDescent="0.35">
      <c r="A95" s="6">
        <v>2</v>
      </c>
      <c r="C95" s="15">
        <f t="shared" si="35"/>
        <v>1612.6363636363637</v>
      </c>
      <c r="D95" s="15">
        <f t="shared" si="36"/>
        <v>1274.1818181818185</v>
      </c>
      <c r="E95" s="15">
        <f t="shared" si="37"/>
        <v>975.5454545454545</v>
      </c>
      <c r="F95" s="15">
        <f t="shared" si="38"/>
        <v>716.72727272727275</v>
      </c>
      <c r="G95" s="15">
        <f t="shared" si="39"/>
        <v>497.72727272727275</v>
      </c>
      <c r="H95" s="10"/>
      <c r="I95" s="15">
        <f>C95*'Hourly demand weights'!$L$27</f>
        <v>1566.5610389610392</v>
      </c>
      <c r="J95" s="15">
        <f>D95*'Hourly demand weights'!$L$27</f>
        <v>1237.7766233766238</v>
      </c>
      <c r="K95" s="15">
        <f>E95*'Hourly demand weights'!$L$27</f>
        <v>947.67272727272734</v>
      </c>
      <c r="L95" s="15">
        <f>F95*'Hourly demand weights'!$L$27</f>
        <v>696.24935064935073</v>
      </c>
      <c r="M95" s="15">
        <f>G95*'Hourly demand weights'!$L$27</f>
        <v>483.5064935064936</v>
      </c>
    </row>
    <row r="96" spans="1:13" x14ac:dyDescent="0.35">
      <c r="A96" s="6">
        <v>3</v>
      </c>
      <c r="C96" s="15">
        <f t="shared" si="35"/>
        <v>1451.3727272727276</v>
      </c>
      <c r="D96" s="15">
        <f t="shared" si="36"/>
        <v>1019.3454545454548</v>
      </c>
      <c r="E96" s="15">
        <f t="shared" si="37"/>
        <v>682.88181818181806</v>
      </c>
      <c r="F96" s="15">
        <f t="shared" si="38"/>
        <v>430.03636363636366</v>
      </c>
      <c r="G96" s="15">
        <f t="shared" si="39"/>
        <v>248.86363636363637</v>
      </c>
      <c r="H96" s="10"/>
      <c r="I96" s="15">
        <f>C96*'Hourly demand weights'!$L$27</f>
        <v>1409.9049350649354</v>
      </c>
      <c r="J96" s="15">
        <f>D96*'Hourly demand weights'!$L$27</f>
        <v>990.22129870129902</v>
      </c>
      <c r="K96" s="15">
        <f>E96*'Hourly demand weights'!$L$27</f>
        <v>663.37090909090909</v>
      </c>
      <c r="L96" s="15">
        <f>F96*'Hourly demand weights'!$L$27</f>
        <v>417.74961038961044</v>
      </c>
      <c r="M96" s="15">
        <f>G96*'Hourly demand weights'!$L$27</f>
        <v>241.7532467532468</v>
      </c>
    </row>
    <row r="97" spans="1:13" x14ac:dyDescent="0.35">
      <c r="A97" s="6">
        <v>4</v>
      </c>
      <c r="C97" s="15">
        <f t="shared" si="35"/>
        <v>1306.2354545454548</v>
      </c>
      <c r="D97" s="15">
        <f t="shared" si="36"/>
        <v>815.476363636364</v>
      </c>
      <c r="E97" s="15">
        <f t="shared" si="37"/>
        <v>478.0172727272726</v>
      </c>
      <c r="F97" s="15">
        <f t="shared" si="38"/>
        <v>258.02181818181816</v>
      </c>
      <c r="G97" s="15">
        <f t="shared" si="39"/>
        <v>124.43181818181819</v>
      </c>
      <c r="H97" s="10"/>
      <c r="I97" s="15">
        <f>C97*'Hourly demand weights'!$L$27</f>
        <v>1268.9144415584419</v>
      </c>
      <c r="J97" s="15">
        <f>D97*'Hourly demand weights'!$L$27</f>
        <v>792.17703896103944</v>
      </c>
      <c r="K97" s="15">
        <f>E97*'Hourly demand weights'!$L$27</f>
        <v>464.3596363636363</v>
      </c>
      <c r="L97" s="15">
        <f>F97*'Hourly demand weights'!$L$27</f>
        <v>250.64976623376623</v>
      </c>
      <c r="M97" s="15">
        <f>G97*'Hourly demand weights'!$L$27</f>
        <v>120.8766233766234</v>
      </c>
    </row>
    <row r="98" spans="1:13" x14ac:dyDescent="0.35">
      <c r="A98" s="6">
        <v>5</v>
      </c>
      <c r="C98" s="15">
        <f t="shared" si="35"/>
        <v>1175.6119090909094</v>
      </c>
      <c r="D98" s="15">
        <f t="shared" si="36"/>
        <v>652.38109090909131</v>
      </c>
      <c r="E98" s="15">
        <f t="shared" si="37"/>
        <v>334.6120909090908</v>
      </c>
      <c r="F98" s="15">
        <f t="shared" si="38"/>
        <v>154.8130909090909</v>
      </c>
      <c r="G98" s="15">
        <f t="shared" si="39"/>
        <v>62.215909090909093</v>
      </c>
      <c r="H98" s="10"/>
      <c r="I98" s="15">
        <f>C98*'Hourly demand weights'!$L$27</f>
        <v>1142.0229974025979</v>
      </c>
      <c r="J98" s="15">
        <f>D98*'Hourly demand weights'!$L$27</f>
        <v>633.74163116883165</v>
      </c>
      <c r="K98" s="15">
        <f>E98*'Hourly demand weights'!$L$27</f>
        <v>325.05174545454537</v>
      </c>
      <c r="L98" s="15">
        <f>F98*'Hourly demand weights'!$L$27</f>
        <v>150.38985974025974</v>
      </c>
      <c r="M98" s="15">
        <f>G98*'Hourly demand weights'!$L$27</f>
        <v>60.4383116883117</v>
      </c>
    </row>
  </sheetData>
  <mergeCells count="19">
    <mergeCell ref="C31:G31"/>
    <mergeCell ref="I31:M31"/>
    <mergeCell ref="C61:G61"/>
    <mergeCell ref="I61:M61"/>
    <mergeCell ref="C51:G51"/>
    <mergeCell ref="I51:M51"/>
    <mergeCell ref="C41:G41"/>
    <mergeCell ref="I41:M41"/>
    <mergeCell ref="C91:G91"/>
    <mergeCell ref="I91:M91"/>
    <mergeCell ref="C81:G81"/>
    <mergeCell ref="I81:M81"/>
    <mergeCell ref="C71:G71"/>
    <mergeCell ref="I71:M71"/>
    <mergeCell ref="C21:G21"/>
    <mergeCell ref="I21:M21"/>
    <mergeCell ref="I11:M11"/>
    <mergeCell ref="C11:G11"/>
    <mergeCell ref="C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Hourly demand weights</vt:lpstr>
      <vt:lpstr>Tier 1</vt:lpstr>
      <vt:lpstr>Tier 2</vt:lpstr>
      <vt:lpstr>Tier 3</vt:lpstr>
      <vt:lpstr>Tier 4</vt:lpstr>
      <vt:lpstr>Tier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JMutyaba@irena.org</dc:creator>
  <cp:lastModifiedBy>Job Mutyaba</cp:lastModifiedBy>
  <dcterms:created xsi:type="dcterms:W3CDTF">2026-03-03T06:16:32Z</dcterms:created>
  <dcterms:modified xsi:type="dcterms:W3CDTF">2026-05-07T05:36:29Z</dcterms:modified>
</cp:coreProperties>
</file>