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D8FCDB5-43A5-44FA-AB07-CFD4456EA92B}" xr6:coauthVersionLast="36" xr6:coauthVersionMax="36" xr10:uidLastSave="{00000000-0000-0000-0000-000000000000}"/>
  <bookViews>
    <workbookView xWindow="-105" yWindow="-105" windowWidth="19425" windowHeight="10305" firstSheet="2" activeTab="9" xr2:uid="{00000000-000D-0000-FFFF-FFFF00000000}"/>
  </bookViews>
  <sheets>
    <sheet name="Indicator System" sheetId="1" r:id="rId1"/>
    <sheet name="Indicator System Data" sheetId="2" r:id="rId2"/>
    <sheet name="Dependent Variable" sheetId="11" r:id="rId3"/>
    <sheet name="Heterogeneity Analysis" sheetId="14" r:id="rId4"/>
    <sheet name="Independent Variable" sheetId="15" r:id="rId5"/>
    <sheet name="Mediating Variable" sheetId="16" r:id="rId6"/>
    <sheet name="Moderating Variable" sheetId="17" r:id="rId7"/>
    <sheet name="Threshold Variable" sheetId="18" r:id="rId8"/>
    <sheet name="Control Variable" sheetId="19" r:id="rId9"/>
    <sheet name="Instrumental Variable" sheetId="20" r:id="rId10"/>
  </sheets>
  <definedNames>
    <definedName name="_xlnm._FilterDatabase" localSheetId="2" hidden="1">'Dependent Variable'!$A$1:$G$133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20" l="1"/>
  <c r="G133" i="20" s="1"/>
  <c r="E133" i="20"/>
  <c r="F132" i="20"/>
  <c r="E132" i="20"/>
  <c r="G132" i="20" s="1"/>
  <c r="F131" i="20"/>
  <c r="E131" i="20"/>
  <c r="G131" i="20" s="1"/>
  <c r="F130" i="20"/>
  <c r="E130" i="20"/>
  <c r="G130" i="20" s="1"/>
  <c r="F129" i="20"/>
  <c r="E129" i="20"/>
  <c r="G129" i="20" s="1"/>
  <c r="F128" i="20"/>
  <c r="E128" i="20"/>
  <c r="G128" i="20" s="1"/>
  <c r="F127" i="20"/>
  <c r="E127" i="20"/>
  <c r="G127" i="20" s="1"/>
  <c r="F126" i="20"/>
  <c r="E126" i="20"/>
  <c r="G126" i="20" s="1"/>
  <c r="F125" i="20"/>
  <c r="E125" i="20"/>
  <c r="G125" i="20" s="1"/>
  <c r="F124" i="20"/>
  <c r="E124" i="20"/>
  <c r="G124" i="20" s="1"/>
  <c r="F123" i="20"/>
  <c r="E123" i="20"/>
  <c r="G123" i="20" s="1"/>
  <c r="G122" i="20"/>
  <c r="G121" i="20"/>
  <c r="F121" i="20"/>
  <c r="E121" i="20"/>
  <c r="G120" i="20"/>
  <c r="F120" i="20"/>
  <c r="E120" i="20"/>
  <c r="F119" i="20"/>
  <c r="E119" i="20"/>
  <c r="G119" i="20" s="1"/>
  <c r="F118" i="20"/>
  <c r="E118" i="20"/>
  <c r="G118" i="20" s="1"/>
  <c r="F117" i="20"/>
  <c r="E117" i="20"/>
  <c r="G117" i="20" s="1"/>
  <c r="F116" i="20"/>
  <c r="G116" i="20" s="1"/>
  <c r="E116" i="20"/>
  <c r="F115" i="20"/>
  <c r="G115" i="20" s="1"/>
  <c r="E115" i="20"/>
  <c r="F114" i="20"/>
  <c r="E114" i="20"/>
  <c r="G114" i="20" s="1"/>
  <c r="G113" i="20"/>
  <c r="F113" i="20"/>
  <c r="E113" i="20"/>
  <c r="G112" i="20"/>
  <c r="F112" i="20"/>
  <c r="E112" i="20"/>
  <c r="F111" i="20"/>
  <c r="E111" i="20"/>
  <c r="G111" i="20" s="1"/>
  <c r="G110" i="20"/>
  <c r="F109" i="20"/>
  <c r="G109" i="20" s="1"/>
  <c r="E109" i="20"/>
  <c r="F108" i="20"/>
  <c r="E108" i="20"/>
  <c r="G108" i="20" s="1"/>
  <c r="G107" i="20"/>
  <c r="F107" i="20"/>
  <c r="E107" i="20"/>
  <c r="G106" i="20"/>
  <c r="F106" i="20"/>
  <c r="E106" i="20"/>
  <c r="F105" i="20"/>
  <c r="E105" i="20"/>
  <c r="G105" i="20" s="1"/>
  <c r="F104" i="20"/>
  <c r="E104" i="20"/>
  <c r="G104" i="20" s="1"/>
  <c r="F103" i="20"/>
  <c r="E103" i="20"/>
  <c r="G103" i="20" s="1"/>
  <c r="F102" i="20"/>
  <c r="G102" i="20" s="1"/>
  <c r="E102" i="20"/>
  <c r="F101" i="20"/>
  <c r="G101" i="20" s="1"/>
  <c r="E101" i="20"/>
  <c r="F100" i="20"/>
  <c r="E100" i="20"/>
  <c r="G100" i="20" s="1"/>
  <c r="G99" i="20"/>
  <c r="F99" i="20"/>
  <c r="E99" i="20"/>
  <c r="G98" i="20"/>
  <c r="F97" i="20"/>
  <c r="E97" i="20"/>
  <c r="G97" i="20" s="1"/>
  <c r="F96" i="20"/>
  <c r="G96" i="20" s="1"/>
  <c r="E96" i="20"/>
  <c r="F95" i="20"/>
  <c r="G95" i="20" s="1"/>
  <c r="E95" i="20"/>
  <c r="F94" i="20"/>
  <c r="E94" i="20"/>
  <c r="G94" i="20" s="1"/>
  <c r="G93" i="20"/>
  <c r="F93" i="20"/>
  <c r="E93" i="20"/>
  <c r="G92" i="20"/>
  <c r="F92" i="20"/>
  <c r="E92" i="20"/>
  <c r="F91" i="20"/>
  <c r="E91" i="20"/>
  <c r="G91" i="20" s="1"/>
  <c r="F90" i="20"/>
  <c r="E90" i="20"/>
  <c r="G90" i="20" s="1"/>
  <c r="F89" i="20"/>
  <c r="E89" i="20"/>
  <c r="G89" i="20" s="1"/>
  <c r="F88" i="20"/>
  <c r="G88" i="20" s="1"/>
  <c r="E88" i="20"/>
  <c r="F87" i="20"/>
  <c r="G87" i="20" s="1"/>
  <c r="E87" i="20"/>
  <c r="G86" i="20"/>
  <c r="F85" i="20"/>
  <c r="E85" i="20"/>
  <c r="G85" i="20" s="1"/>
  <c r="F84" i="20"/>
  <c r="E84" i="20"/>
  <c r="G84" i="20" s="1"/>
  <c r="F83" i="20"/>
  <c r="E83" i="20"/>
  <c r="G83" i="20" s="1"/>
  <c r="F82" i="20"/>
  <c r="G82" i="20" s="1"/>
  <c r="E82" i="20"/>
  <c r="F81" i="20"/>
  <c r="G81" i="20" s="1"/>
  <c r="E81" i="20"/>
  <c r="F80" i="20"/>
  <c r="E80" i="20"/>
  <c r="G80" i="20" s="1"/>
  <c r="G79" i="20"/>
  <c r="F79" i="20"/>
  <c r="E79" i="20"/>
  <c r="G78" i="20"/>
  <c r="F78" i="20"/>
  <c r="E78" i="20"/>
  <c r="F77" i="20"/>
  <c r="E77" i="20"/>
  <c r="G77" i="20" s="1"/>
  <c r="F76" i="20"/>
  <c r="E76" i="20"/>
  <c r="G76" i="20" s="1"/>
  <c r="F75" i="20"/>
  <c r="E75" i="20"/>
  <c r="G75" i="20" s="1"/>
  <c r="G74" i="20"/>
  <c r="G73" i="20"/>
  <c r="F73" i="20"/>
  <c r="E73" i="20"/>
  <c r="G72" i="20"/>
  <c r="F72" i="20"/>
  <c r="E72" i="20"/>
  <c r="F71" i="20"/>
  <c r="E71" i="20"/>
  <c r="G71" i="20" s="1"/>
  <c r="F70" i="20"/>
  <c r="E70" i="20"/>
  <c r="G70" i="20" s="1"/>
  <c r="F69" i="20"/>
  <c r="E69" i="20"/>
  <c r="G69" i="20" s="1"/>
  <c r="F68" i="20"/>
  <c r="G68" i="20" s="1"/>
  <c r="E68" i="20"/>
  <c r="F67" i="20"/>
  <c r="G67" i="20" s="1"/>
  <c r="E67" i="20"/>
  <c r="F66" i="20"/>
  <c r="E66" i="20"/>
  <c r="G66" i="20" s="1"/>
  <c r="G65" i="20"/>
  <c r="F65" i="20"/>
  <c r="E65" i="20"/>
  <c r="G64" i="20"/>
  <c r="F64" i="20"/>
  <c r="E64" i="20"/>
  <c r="F63" i="20"/>
  <c r="E63" i="20"/>
  <c r="G63" i="20" s="1"/>
  <c r="G62" i="20"/>
  <c r="F61" i="20"/>
  <c r="G61" i="20" s="1"/>
  <c r="E61" i="20"/>
  <c r="F60" i="20"/>
  <c r="E60" i="20"/>
  <c r="G60" i="20" s="1"/>
  <c r="G59" i="20"/>
  <c r="F59" i="20"/>
  <c r="E59" i="20"/>
  <c r="G58" i="20"/>
  <c r="F58" i="20"/>
  <c r="E58" i="20"/>
  <c r="F57" i="20"/>
  <c r="E57" i="20"/>
  <c r="G57" i="20" s="1"/>
  <c r="F56" i="20"/>
  <c r="E56" i="20"/>
  <c r="G56" i="20" s="1"/>
  <c r="F55" i="20"/>
  <c r="E55" i="20"/>
  <c r="G55" i="20" s="1"/>
  <c r="F54" i="20"/>
  <c r="G54" i="20" s="1"/>
  <c r="E54" i="20"/>
  <c r="F53" i="20"/>
  <c r="G53" i="20" s="1"/>
  <c r="E53" i="20"/>
  <c r="F52" i="20"/>
  <c r="E52" i="20"/>
  <c r="G52" i="20" s="1"/>
  <c r="G51" i="20"/>
  <c r="F51" i="20"/>
  <c r="E51" i="20"/>
  <c r="G50" i="20"/>
  <c r="F49" i="20"/>
  <c r="E49" i="20"/>
  <c r="G49" i="20" s="1"/>
  <c r="F48" i="20"/>
  <c r="G48" i="20" s="1"/>
  <c r="E48" i="20"/>
  <c r="F47" i="20"/>
  <c r="G47" i="20" s="1"/>
  <c r="E47" i="20"/>
  <c r="F46" i="20"/>
  <c r="E46" i="20"/>
  <c r="G46" i="20" s="1"/>
  <c r="G45" i="20"/>
  <c r="F45" i="20"/>
  <c r="E45" i="20"/>
  <c r="G44" i="20"/>
  <c r="F44" i="20"/>
  <c r="E44" i="20"/>
  <c r="F43" i="20"/>
  <c r="E43" i="20"/>
  <c r="G43" i="20" s="1"/>
  <c r="F42" i="20"/>
  <c r="E42" i="20"/>
  <c r="G42" i="20" s="1"/>
  <c r="F41" i="20"/>
  <c r="E41" i="20"/>
  <c r="G41" i="20" s="1"/>
  <c r="F40" i="20"/>
  <c r="G40" i="20" s="1"/>
  <c r="E40" i="20"/>
  <c r="F39" i="20"/>
  <c r="G39" i="20" s="1"/>
  <c r="E39" i="20"/>
  <c r="G38" i="20"/>
  <c r="F37" i="20"/>
  <c r="E37" i="20"/>
  <c r="G37" i="20" s="1"/>
  <c r="F36" i="20"/>
  <c r="E36" i="20"/>
  <c r="G36" i="20" s="1"/>
  <c r="F35" i="20"/>
  <c r="E35" i="20"/>
  <c r="G35" i="20" s="1"/>
  <c r="F34" i="20"/>
  <c r="G34" i="20" s="1"/>
  <c r="E34" i="20"/>
  <c r="F33" i="20"/>
  <c r="G33" i="20" s="1"/>
  <c r="E33" i="20"/>
  <c r="F32" i="20"/>
  <c r="E32" i="20"/>
  <c r="G32" i="20" s="1"/>
  <c r="G31" i="20"/>
  <c r="F31" i="20"/>
  <c r="E31" i="20"/>
  <c r="G30" i="20"/>
  <c r="F30" i="20"/>
  <c r="E30" i="20"/>
  <c r="F29" i="20"/>
  <c r="E29" i="20"/>
  <c r="G29" i="20" s="1"/>
  <c r="F28" i="20"/>
  <c r="E28" i="20"/>
  <c r="G28" i="20" s="1"/>
  <c r="F27" i="20"/>
  <c r="E27" i="20"/>
  <c r="G27" i="20" s="1"/>
  <c r="G26" i="20"/>
  <c r="G25" i="20"/>
  <c r="F25" i="20"/>
  <c r="E25" i="20"/>
  <c r="G24" i="20"/>
  <c r="F24" i="20"/>
  <c r="E24" i="20"/>
  <c r="F23" i="20"/>
  <c r="E23" i="20"/>
  <c r="G23" i="20" s="1"/>
  <c r="F22" i="20"/>
  <c r="E22" i="20"/>
  <c r="G22" i="20" s="1"/>
  <c r="F21" i="20"/>
  <c r="E21" i="20"/>
  <c r="G21" i="20" s="1"/>
  <c r="F20" i="20"/>
  <c r="G20" i="20" s="1"/>
  <c r="E20" i="20"/>
  <c r="F19" i="20"/>
  <c r="G19" i="20" s="1"/>
  <c r="E19" i="20"/>
  <c r="F18" i="20"/>
  <c r="E18" i="20"/>
  <c r="G18" i="20" s="1"/>
  <c r="G17" i="20"/>
  <c r="F17" i="20"/>
  <c r="E17" i="20"/>
  <c r="G16" i="20"/>
  <c r="F16" i="20"/>
  <c r="E16" i="20"/>
  <c r="F15" i="20"/>
  <c r="E15" i="20"/>
  <c r="G15" i="20" s="1"/>
  <c r="G14" i="20"/>
  <c r="F13" i="20"/>
  <c r="G13" i="20" s="1"/>
  <c r="E13" i="20"/>
  <c r="F12" i="20"/>
  <c r="E12" i="20"/>
  <c r="G12" i="20" s="1"/>
  <c r="G11" i="20"/>
  <c r="F11" i="20"/>
  <c r="E11" i="20"/>
  <c r="G10" i="20"/>
  <c r="F10" i="20"/>
  <c r="E10" i="20"/>
  <c r="F9" i="20"/>
  <c r="E9" i="20"/>
  <c r="G9" i="20" s="1"/>
  <c r="F8" i="20"/>
  <c r="E8" i="20"/>
  <c r="G8" i="20" s="1"/>
  <c r="F7" i="20"/>
  <c r="E7" i="20"/>
  <c r="G7" i="20" s="1"/>
  <c r="F6" i="20"/>
  <c r="G6" i="20" s="1"/>
  <c r="E6" i="20"/>
  <c r="F5" i="20"/>
  <c r="G5" i="20" s="1"/>
  <c r="E5" i="20"/>
  <c r="F4" i="20"/>
  <c r="E4" i="20"/>
  <c r="G4" i="20" s="1"/>
  <c r="G3" i="20"/>
  <c r="F3" i="20"/>
  <c r="E3" i="20"/>
  <c r="M3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2" i="19"/>
  <c r="K2" i="19" l="1"/>
  <c r="K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2" i="19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2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2" i="18"/>
  <c r="E2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2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2" i="17"/>
  <c r="N136" i="16"/>
  <c r="F136" i="16" l="1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J2" i="16"/>
  <c r="M2" i="16" s="1"/>
  <c r="K2" i="16"/>
  <c r="N2" i="16" s="1"/>
  <c r="L2" i="16"/>
  <c r="O2" i="16" s="1"/>
  <c r="J3" i="16"/>
  <c r="M3" i="16" s="1"/>
  <c r="K3" i="16"/>
  <c r="N3" i="16" s="1"/>
  <c r="L3" i="16"/>
  <c r="O3" i="16" s="1"/>
  <c r="J4" i="16"/>
  <c r="M4" i="16" s="1"/>
  <c r="K4" i="16"/>
  <c r="N4" i="16" s="1"/>
  <c r="L4" i="16"/>
  <c r="O4" i="16" s="1"/>
  <c r="J5" i="16"/>
  <c r="M5" i="16" s="1"/>
  <c r="K5" i="16"/>
  <c r="N5" i="16" s="1"/>
  <c r="L5" i="16"/>
  <c r="O5" i="16" s="1"/>
  <c r="J6" i="16"/>
  <c r="M6" i="16" s="1"/>
  <c r="K6" i="16"/>
  <c r="N6" i="16" s="1"/>
  <c r="L6" i="16"/>
  <c r="O6" i="16" s="1"/>
  <c r="J7" i="16"/>
  <c r="K7" i="16"/>
  <c r="N7" i="16" s="1"/>
  <c r="L7" i="16"/>
  <c r="O7" i="16" s="1"/>
  <c r="M7" i="16"/>
  <c r="J8" i="16"/>
  <c r="M8" i="16" s="1"/>
  <c r="K8" i="16"/>
  <c r="N8" i="16" s="1"/>
  <c r="L8" i="16"/>
  <c r="O8" i="16"/>
  <c r="J9" i="16"/>
  <c r="M9" i="16" s="1"/>
  <c r="K9" i="16"/>
  <c r="N9" i="16" s="1"/>
  <c r="L9" i="16"/>
  <c r="O9" i="16" s="1"/>
  <c r="J10" i="16"/>
  <c r="M10" i="16" s="1"/>
  <c r="K10" i="16"/>
  <c r="N10" i="16" s="1"/>
  <c r="L10" i="16"/>
  <c r="O10" i="16" s="1"/>
  <c r="J11" i="16"/>
  <c r="M11" i="16" s="1"/>
  <c r="K11" i="16"/>
  <c r="N11" i="16" s="1"/>
  <c r="L11" i="16"/>
  <c r="O11" i="16" s="1"/>
  <c r="J12" i="16"/>
  <c r="M12" i="16" s="1"/>
  <c r="K12" i="16"/>
  <c r="N12" i="16" s="1"/>
  <c r="L12" i="16"/>
  <c r="O12" i="16" s="1"/>
  <c r="J13" i="16"/>
  <c r="M13" i="16" s="1"/>
  <c r="K13" i="16"/>
  <c r="N13" i="16" s="1"/>
  <c r="L13" i="16"/>
  <c r="O13" i="16" s="1"/>
  <c r="J14" i="16"/>
  <c r="M14" i="16" s="1"/>
  <c r="K14" i="16"/>
  <c r="N14" i="16" s="1"/>
  <c r="L14" i="16"/>
  <c r="O14" i="16" s="1"/>
  <c r="J15" i="16"/>
  <c r="M15" i="16" s="1"/>
  <c r="K15" i="16"/>
  <c r="N15" i="16" s="1"/>
  <c r="L15" i="16"/>
  <c r="O15" i="16" s="1"/>
  <c r="J16" i="16"/>
  <c r="M16" i="16" s="1"/>
  <c r="K16" i="16"/>
  <c r="N16" i="16" s="1"/>
  <c r="L16" i="16"/>
  <c r="O16" i="16" s="1"/>
  <c r="J17" i="16"/>
  <c r="K17" i="16"/>
  <c r="N17" i="16" s="1"/>
  <c r="L17" i="16"/>
  <c r="O17" i="16" s="1"/>
  <c r="M17" i="16"/>
  <c r="J18" i="16"/>
  <c r="M18" i="16" s="1"/>
  <c r="K18" i="16"/>
  <c r="N18" i="16" s="1"/>
  <c r="L18" i="16"/>
  <c r="O18" i="16" s="1"/>
  <c r="J19" i="16"/>
  <c r="M19" i="16" s="1"/>
  <c r="K19" i="16"/>
  <c r="N19" i="16" s="1"/>
  <c r="L19" i="16"/>
  <c r="O19" i="16" s="1"/>
  <c r="J20" i="16"/>
  <c r="M20" i="16" s="1"/>
  <c r="K20" i="16"/>
  <c r="N20" i="16" s="1"/>
  <c r="L20" i="16"/>
  <c r="O20" i="16" s="1"/>
  <c r="J21" i="16"/>
  <c r="M21" i="16" s="1"/>
  <c r="K21" i="16"/>
  <c r="N21" i="16" s="1"/>
  <c r="L21" i="16"/>
  <c r="O21" i="16" s="1"/>
  <c r="J22" i="16"/>
  <c r="M22" i="16" s="1"/>
  <c r="K22" i="16"/>
  <c r="N22" i="16" s="1"/>
  <c r="L22" i="16"/>
  <c r="O22" i="16" s="1"/>
  <c r="J23" i="16"/>
  <c r="M23" i="16" s="1"/>
  <c r="K23" i="16"/>
  <c r="N23" i="16" s="1"/>
  <c r="L23" i="16"/>
  <c r="O23" i="16" s="1"/>
  <c r="J24" i="16"/>
  <c r="K24" i="16"/>
  <c r="L24" i="16"/>
  <c r="M24" i="16"/>
  <c r="N24" i="16"/>
  <c r="O24" i="16"/>
  <c r="J25" i="16"/>
  <c r="M25" i="16" s="1"/>
  <c r="K25" i="16"/>
  <c r="N25" i="16" s="1"/>
  <c r="L25" i="16"/>
  <c r="O25" i="16" s="1"/>
  <c r="J26" i="16"/>
  <c r="M26" i="16" s="1"/>
  <c r="K26" i="16"/>
  <c r="N26" i="16" s="1"/>
  <c r="L26" i="16"/>
  <c r="O26" i="16" s="1"/>
  <c r="J27" i="16"/>
  <c r="M27" i="16" s="1"/>
  <c r="K27" i="16"/>
  <c r="N27" i="16" s="1"/>
  <c r="L27" i="16"/>
  <c r="O27" i="16"/>
  <c r="J28" i="16"/>
  <c r="M28" i="16" s="1"/>
  <c r="K28" i="16"/>
  <c r="N28" i="16" s="1"/>
  <c r="L28" i="16"/>
  <c r="O28" i="16" s="1"/>
  <c r="J29" i="16"/>
  <c r="M29" i="16" s="1"/>
  <c r="K29" i="16"/>
  <c r="N29" i="16" s="1"/>
  <c r="L29" i="16"/>
  <c r="O29" i="16" s="1"/>
  <c r="J30" i="16"/>
  <c r="K30" i="16"/>
  <c r="N30" i="16" s="1"/>
  <c r="L30" i="16"/>
  <c r="O30" i="16" s="1"/>
  <c r="M30" i="16"/>
  <c r="J31" i="16"/>
  <c r="M31" i="16" s="1"/>
  <c r="K31" i="16"/>
  <c r="N31" i="16" s="1"/>
  <c r="L31" i="16"/>
  <c r="O31" i="16" s="1"/>
  <c r="J32" i="16"/>
  <c r="M32" i="16" s="1"/>
  <c r="K32" i="16"/>
  <c r="N32" i="16" s="1"/>
  <c r="L32" i="16"/>
  <c r="O32" i="16" s="1"/>
  <c r="J33" i="16"/>
  <c r="M33" i="16" s="1"/>
  <c r="K33" i="16"/>
  <c r="N33" i="16" s="1"/>
  <c r="L33" i="16"/>
  <c r="O33" i="16" s="1"/>
  <c r="J34" i="16"/>
  <c r="M34" i="16" s="1"/>
  <c r="K34" i="16"/>
  <c r="N34" i="16" s="1"/>
  <c r="L34" i="16"/>
  <c r="O34" i="16" s="1"/>
  <c r="J35" i="16"/>
  <c r="M35" i="16" s="1"/>
  <c r="K35" i="16"/>
  <c r="N35" i="16" s="1"/>
  <c r="L35" i="16"/>
  <c r="O35" i="16" s="1"/>
  <c r="J36" i="16"/>
  <c r="M36" i="16" s="1"/>
  <c r="K36" i="16"/>
  <c r="N36" i="16" s="1"/>
  <c r="L36" i="16"/>
  <c r="O36" i="16" s="1"/>
  <c r="J37" i="16"/>
  <c r="M37" i="16" s="1"/>
  <c r="K37" i="16"/>
  <c r="N37" i="16" s="1"/>
  <c r="L37" i="16"/>
  <c r="O37" i="16" s="1"/>
  <c r="J38" i="16"/>
  <c r="M38" i="16" s="1"/>
  <c r="K38" i="16"/>
  <c r="N38" i="16" s="1"/>
  <c r="L38" i="16"/>
  <c r="O38" i="16" s="1"/>
  <c r="J39" i="16"/>
  <c r="M39" i="16" s="1"/>
  <c r="K39" i="16"/>
  <c r="N39" i="16" s="1"/>
  <c r="L39" i="16"/>
  <c r="O39" i="16" s="1"/>
  <c r="J40" i="16"/>
  <c r="M40" i="16" s="1"/>
  <c r="K40" i="16"/>
  <c r="N40" i="16" s="1"/>
  <c r="L40" i="16"/>
  <c r="O40" i="16" s="1"/>
  <c r="J41" i="16"/>
  <c r="M41" i="16" s="1"/>
  <c r="K41" i="16"/>
  <c r="N41" i="16" s="1"/>
  <c r="L41" i="16"/>
  <c r="O41" i="16" s="1"/>
  <c r="J42" i="16"/>
  <c r="M42" i="16" s="1"/>
  <c r="K42" i="16"/>
  <c r="L42" i="16"/>
  <c r="O42" i="16" s="1"/>
  <c r="N42" i="16"/>
  <c r="J43" i="16"/>
  <c r="M43" i="16" s="1"/>
  <c r="K43" i="16"/>
  <c r="N43" i="16" s="1"/>
  <c r="L43" i="16"/>
  <c r="O43" i="16" s="1"/>
  <c r="J44" i="16"/>
  <c r="M44" i="16" s="1"/>
  <c r="K44" i="16"/>
  <c r="N44" i="16" s="1"/>
  <c r="L44" i="16"/>
  <c r="O44" i="16" s="1"/>
  <c r="J45" i="16"/>
  <c r="M45" i="16" s="1"/>
  <c r="K45" i="16"/>
  <c r="N45" i="16" s="1"/>
  <c r="L45" i="16"/>
  <c r="O45" i="16" s="1"/>
  <c r="J46" i="16"/>
  <c r="M46" i="16" s="1"/>
  <c r="K46" i="16"/>
  <c r="N46" i="16" s="1"/>
  <c r="L46" i="16"/>
  <c r="O46" i="16" s="1"/>
  <c r="J47" i="16"/>
  <c r="K47" i="16"/>
  <c r="N47" i="16" s="1"/>
  <c r="L47" i="16"/>
  <c r="O47" i="16" s="1"/>
  <c r="M47" i="16"/>
  <c r="J48" i="16"/>
  <c r="M48" i="16" s="1"/>
  <c r="K48" i="16"/>
  <c r="N48" i="16" s="1"/>
  <c r="L48" i="16"/>
  <c r="O48" i="16" s="1"/>
  <c r="J49" i="16"/>
  <c r="M49" i="16" s="1"/>
  <c r="K49" i="16"/>
  <c r="N49" i="16" s="1"/>
  <c r="L49" i="16"/>
  <c r="O49" i="16" s="1"/>
  <c r="J50" i="16"/>
  <c r="M50" i="16" s="1"/>
  <c r="K50" i="16"/>
  <c r="N50" i="16" s="1"/>
  <c r="L50" i="16"/>
  <c r="O50" i="16" s="1"/>
  <c r="J51" i="16"/>
  <c r="M51" i="16" s="1"/>
  <c r="K51" i="16"/>
  <c r="N51" i="16" s="1"/>
  <c r="L51" i="16"/>
  <c r="O51" i="16" s="1"/>
  <c r="J52" i="16"/>
  <c r="M52" i="16" s="1"/>
  <c r="K52" i="16"/>
  <c r="N52" i="16" s="1"/>
  <c r="L52" i="16"/>
  <c r="O52" i="16" s="1"/>
  <c r="J53" i="16"/>
  <c r="M53" i="16" s="1"/>
  <c r="K53" i="16"/>
  <c r="N53" i="16" s="1"/>
  <c r="L53" i="16"/>
  <c r="O53" i="16" s="1"/>
  <c r="J54" i="16"/>
  <c r="M54" i="16" s="1"/>
  <c r="K54" i="16"/>
  <c r="N54" i="16" s="1"/>
  <c r="L54" i="16"/>
  <c r="O54" i="16" s="1"/>
  <c r="J55" i="16"/>
  <c r="M55" i="16" s="1"/>
  <c r="K55" i="16"/>
  <c r="N55" i="16" s="1"/>
  <c r="L55" i="16"/>
  <c r="O55" i="16" s="1"/>
  <c r="J56" i="16"/>
  <c r="M56" i="16" s="1"/>
  <c r="K56" i="16"/>
  <c r="N56" i="16" s="1"/>
  <c r="L56" i="16"/>
  <c r="O56" i="16" s="1"/>
  <c r="J57" i="16"/>
  <c r="M57" i="16" s="1"/>
  <c r="K57" i="16"/>
  <c r="N57" i="16" s="1"/>
  <c r="L57" i="16"/>
  <c r="O57" i="16" s="1"/>
  <c r="J58" i="16"/>
  <c r="M58" i="16" s="1"/>
  <c r="K58" i="16"/>
  <c r="N58" i="16" s="1"/>
  <c r="L58" i="16"/>
  <c r="O58" i="16"/>
  <c r="J59" i="16"/>
  <c r="M59" i="16" s="1"/>
  <c r="K59" i="16"/>
  <c r="N59" i="16" s="1"/>
  <c r="L59" i="16"/>
  <c r="O59" i="16" s="1"/>
  <c r="J60" i="16"/>
  <c r="M60" i="16" s="1"/>
  <c r="K60" i="16"/>
  <c r="N60" i="16" s="1"/>
  <c r="L60" i="16"/>
  <c r="O60" i="16" s="1"/>
  <c r="J61" i="16"/>
  <c r="M61" i="16" s="1"/>
  <c r="K61" i="16"/>
  <c r="N61" i="16" s="1"/>
  <c r="L61" i="16"/>
  <c r="O61" i="16" s="1"/>
  <c r="J62" i="16"/>
  <c r="K62" i="16"/>
  <c r="N62" i="16" s="1"/>
  <c r="L62" i="16"/>
  <c r="O62" i="16" s="1"/>
  <c r="M62" i="16"/>
  <c r="J63" i="16"/>
  <c r="M63" i="16" s="1"/>
  <c r="K63" i="16"/>
  <c r="N63" i="16" s="1"/>
  <c r="L63" i="16"/>
  <c r="O63" i="16" s="1"/>
  <c r="J64" i="16"/>
  <c r="M64" i="16" s="1"/>
  <c r="K64" i="16"/>
  <c r="N64" i="16" s="1"/>
  <c r="L64" i="16"/>
  <c r="O64" i="16" s="1"/>
  <c r="J65" i="16"/>
  <c r="M65" i="16" s="1"/>
  <c r="K65" i="16"/>
  <c r="N65" i="16" s="1"/>
  <c r="L65" i="16"/>
  <c r="O65" i="16" s="1"/>
  <c r="J66" i="16"/>
  <c r="M66" i="16" s="1"/>
  <c r="K66" i="16"/>
  <c r="N66" i="16" s="1"/>
  <c r="L66" i="16"/>
  <c r="O66" i="16" s="1"/>
  <c r="J67" i="16"/>
  <c r="M67" i="16" s="1"/>
  <c r="K67" i="16"/>
  <c r="N67" i="16" s="1"/>
  <c r="L67" i="16"/>
  <c r="O67" i="16" s="1"/>
  <c r="J68" i="16"/>
  <c r="M68" i="16" s="1"/>
  <c r="K68" i="16"/>
  <c r="N68" i="16" s="1"/>
  <c r="L68" i="16"/>
  <c r="O68" i="16" s="1"/>
  <c r="J69" i="16"/>
  <c r="M69" i="16" s="1"/>
  <c r="K69" i="16"/>
  <c r="N69" i="16" s="1"/>
  <c r="L69" i="16"/>
  <c r="O69" i="16" s="1"/>
  <c r="J70" i="16"/>
  <c r="M70" i="16" s="1"/>
  <c r="K70" i="16"/>
  <c r="N70" i="16" s="1"/>
  <c r="L70" i="16"/>
  <c r="O70" i="16" s="1"/>
  <c r="J71" i="16"/>
  <c r="M71" i="16" s="1"/>
  <c r="K71" i="16"/>
  <c r="N71" i="16" s="1"/>
  <c r="L71" i="16"/>
  <c r="O71" i="16" s="1"/>
  <c r="J72" i="16"/>
  <c r="M72" i="16" s="1"/>
  <c r="K72" i="16"/>
  <c r="L72" i="16"/>
  <c r="O72" i="16" s="1"/>
  <c r="N72" i="16"/>
  <c r="J73" i="16"/>
  <c r="M73" i="16" s="1"/>
  <c r="K73" i="16"/>
  <c r="N73" i="16" s="1"/>
  <c r="L73" i="16"/>
  <c r="O73" i="16" s="1"/>
  <c r="J74" i="16"/>
  <c r="M74" i="16" s="1"/>
  <c r="K74" i="16"/>
  <c r="N74" i="16" s="1"/>
  <c r="L74" i="16"/>
  <c r="O74" i="16" s="1"/>
  <c r="J75" i="16"/>
  <c r="M75" i="16" s="1"/>
  <c r="K75" i="16"/>
  <c r="N75" i="16" s="1"/>
  <c r="L75" i="16"/>
  <c r="O75" i="16" s="1"/>
  <c r="J76" i="16"/>
  <c r="M76" i="16" s="1"/>
  <c r="K76" i="16"/>
  <c r="N76" i="16" s="1"/>
  <c r="L76" i="16"/>
  <c r="O76" i="16" s="1"/>
  <c r="J77" i="16"/>
  <c r="M77" i="16" s="1"/>
  <c r="K77" i="16"/>
  <c r="N77" i="16" s="1"/>
  <c r="L77" i="16"/>
  <c r="O77" i="16" s="1"/>
  <c r="J78" i="16"/>
  <c r="M78" i="16" s="1"/>
  <c r="K78" i="16"/>
  <c r="N78" i="16" s="1"/>
  <c r="L78" i="16"/>
  <c r="O78" i="16" s="1"/>
  <c r="J79" i="16"/>
  <c r="M79" i="16" s="1"/>
  <c r="K79" i="16"/>
  <c r="N79" i="16" s="1"/>
  <c r="L79" i="16"/>
  <c r="O79" i="16" s="1"/>
  <c r="J80" i="16"/>
  <c r="M80" i="16" s="1"/>
  <c r="K80" i="16"/>
  <c r="N80" i="16" s="1"/>
  <c r="L80" i="16"/>
  <c r="O80" i="16" s="1"/>
  <c r="J81" i="16"/>
  <c r="M81" i="16" s="1"/>
  <c r="K81" i="16"/>
  <c r="N81" i="16" s="1"/>
  <c r="L81" i="16"/>
  <c r="O81" i="16" s="1"/>
  <c r="J82" i="16"/>
  <c r="K82" i="16"/>
  <c r="N82" i="16" s="1"/>
  <c r="L82" i="16"/>
  <c r="O82" i="16" s="1"/>
  <c r="M82" i="16"/>
  <c r="J83" i="16"/>
  <c r="M83" i="16" s="1"/>
  <c r="K83" i="16"/>
  <c r="N83" i="16" s="1"/>
  <c r="L83" i="16"/>
  <c r="O83" i="16" s="1"/>
  <c r="J84" i="16"/>
  <c r="M84" i="16" s="1"/>
  <c r="K84" i="16"/>
  <c r="N84" i="16" s="1"/>
  <c r="L84" i="16"/>
  <c r="O84" i="16"/>
  <c r="J85" i="16"/>
  <c r="M85" i="16" s="1"/>
  <c r="K85" i="16"/>
  <c r="N85" i="16" s="1"/>
  <c r="L85" i="16"/>
  <c r="O85" i="16" s="1"/>
  <c r="J86" i="16"/>
  <c r="M86" i="16" s="1"/>
  <c r="K86" i="16"/>
  <c r="N86" i="16" s="1"/>
  <c r="L86" i="16"/>
  <c r="O86" i="16" s="1"/>
  <c r="J87" i="16"/>
  <c r="M87" i="16" s="1"/>
  <c r="K87" i="16"/>
  <c r="N87" i="16" s="1"/>
  <c r="L87" i="16"/>
  <c r="O87" i="16" s="1"/>
  <c r="J88" i="16"/>
  <c r="M88" i="16" s="1"/>
  <c r="K88" i="16"/>
  <c r="N88" i="16" s="1"/>
  <c r="L88" i="16"/>
  <c r="O88" i="16" s="1"/>
  <c r="J89" i="16"/>
  <c r="M89" i="16" s="1"/>
  <c r="K89" i="16"/>
  <c r="N89" i="16" s="1"/>
  <c r="L89" i="16"/>
  <c r="O89" i="16" s="1"/>
  <c r="J90" i="16"/>
  <c r="M90" i="16" s="1"/>
  <c r="P90" i="16" s="1"/>
  <c r="K90" i="16"/>
  <c r="N90" i="16" s="1"/>
  <c r="L90" i="16"/>
  <c r="O90" i="16" s="1"/>
  <c r="J91" i="16"/>
  <c r="M91" i="16" s="1"/>
  <c r="K91" i="16"/>
  <c r="N91" i="16" s="1"/>
  <c r="L91" i="16"/>
  <c r="O91" i="16" s="1"/>
  <c r="J92" i="16"/>
  <c r="M92" i="16" s="1"/>
  <c r="K92" i="16"/>
  <c r="N92" i="16" s="1"/>
  <c r="L92" i="16"/>
  <c r="O92" i="16" s="1"/>
  <c r="J93" i="16"/>
  <c r="M93" i="16" s="1"/>
  <c r="K93" i="16"/>
  <c r="N93" i="16" s="1"/>
  <c r="L93" i="16"/>
  <c r="O93" i="16" s="1"/>
  <c r="J94" i="16"/>
  <c r="K94" i="16"/>
  <c r="N94" i="16" s="1"/>
  <c r="L94" i="16"/>
  <c r="O94" i="16" s="1"/>
  <c r="M94" i="16"/>
  <c r="J95" i="16"/>
  <c r="M95" i="16" s="1"/>
  <c r="K95" i="16"/>
  <c r="N95" i="16" s="1"/>
  <c r="L95" i="16"/>
  <c r="O95" i="16" s="1"/>
  <c r="J96" i="16"/>
  <c r="M96" i="16" s="1"/>
  <c r="K96" i="16"/>
  <c r="N96" i="16" s="1"/>
  <c r="L96" i="16"/>
  <c r="O96" i="16"/>
  <c r="J97" i="16"/>
  <c r="M97" i="16" s="1"/>
  <c r="K97" i="16"/>
  <c r="N97" i="16" s="1"/>
  <c r="L97" i="16"/>
  <c r="O97" i="16" s="1"/>
  <c r="J98" i="16"/>
  <c r="M98" i="16" s="1"/>
  <c r="K98" i="16"/>
  <c r="N98" i="16" s="1"/>
  <c r="L98" i="16"/>
  <c r="O98" i="16" s="1"/>
  <c r="J99" i="16"/>
  <c r="M99" i="16" s="1"/>
  <c r="K99" i="16"/>
  <c r="N99" i="16" s="1"/>
  <c r="L99" i="16"/>
  <c r="O99" i="16" s="1"/>
  <c r="J100" i="16"/>
  <c r="M100" i="16" s="1"/>
  <c r="K100" i="16"/>
  <c r="N100" i="16" s="1"/>
  <c r="L100" i="16"/>
  <c r="O100" i="16" s="1"/>
  <c r="J101" i="16"/>
  <c r="M101" i="16" s="1"/>
  <c r="K101" i="16"/>
  <c r="N101" i="16" s="1"/>
  <c r="L101" i="16"/>
  <c r="O101" i="16" s="1"/>
  <c r="J102" i="16"/>
  <c r="M102" i="16" s="1"/>
  <c r="K102" i="16"/>
  <c r="N102" i="16" s="1"/>
  <c r="L102" i="16"/>
  <c r="O102" i="16" s="1"/>
  <c r="J103" i="16"/>
  <c r="M103" i="16" s="1"/>
  <c r="K103" i="16"/>
  <c r="N103" i="16" s="1"/>
  <c r="L103" i="16"/>
  <c r="O103" i="16" s="1"/>
  <c r="J104" i="16"/>
  <c r="M104" i="16" s="1"/>
  <c r="K104" i="16"/>
  <c r="N104" i="16" s="1"/>
  <c r="L104" i="16"/>
  <c r="O104" i="16" s="1"/>
  <c r="J105" i="16"/>
  <c r="M105" i="16" s="1"/>
  <c r="K105" i="16"/>
  <c r="N105" i="16" s="1"/>
  <c r="L105" i="16"/>
  <c r="O105" i="16" s="1"/>
  <c r="J106" i="16"/>
  <c r="K106" i="16"/>
  <c r="N106" i="16" s="1"/>
  <c r="L106" i="16"/>
  <c r="O106" i="16" s="1"/>
  <c r="M106" i="16"/>
  <c r="J107" i="16"/>
  <c r="M107" i="16" s="1"/>
  <c r="K107" i="16"/>
  <c r="N107" i="16" s="1"/>
  <c r="L107" i="16"/>
  <c r="O107" i="16" s="1"/>
  <c r="J108" i="16"/>
  <c r="M108" i="16" s="1"/>
  <c r="K108" i="16"/>
  <c r="N108" i="16" s="1"/>
  <c r="L108" i="16"/>
  <c r="O108" i="16" s="1"/>
  <c r="J109" i="16"/>
  <c r="M109" i="16" s="1"/>
  <c r="K109" i="16"/>
  <c r="N109" i="16" s="1"/>
  <c r="L109" i="16"/>
  <c r="O109" i="16" s="1"/>
  <c r="J110" i="16"/>
  <c r="M110" i="16" s="1"/>
  <c r="K110" i="16"/>
  <c r="N110" i="16" s="1"/>
  <c r="L110" i="16"/>
  <c r="O110" i="16" s="1"/>
  <c r="J111" i="16"/>
  <c r="M111" i="16" s="1"/>
  <c r="K111" i="16"/>
  <c r="N111" i="16" s="1"/>
  <c r="L111" i="16"/>
  <c r="O111" i="16" s="1"/>
  <c r="J112" i="16"/>
  <c r="M112" i="16" s="1"/>
  <c r="K112" i="16"/>
  <c r="N112" i="16" s="1"/>
  <c r="L112" i="16"/>
  <c r="O112" i="16" s="1"/>
  <c r="J113" i="16"/>
  <c r="M113" i="16" s="1"/>
  <c r="K113" i="16"/>
  <c r="N113" i="16" s="1"/>
  <c r="L113" i="16"/>
  <c r="O113" i="16"/>
  <c r="J114" i="16"/>
  <c r="M114" i="16" s="1"/>
  <c r="K114" i="16"/>
  <c r="N114" i="16" s="1"/>
  <c r="L114" i="16"/>
  <c r="O114" i="16" s="1"/>
  <c r="J115" i="16"/>
  <c r="M115" i="16" s="1"/>
  <c r="K115" i="16"/>
  <c r="L115" i="16"/>
  <c r="O115" i="16" s="1"/>
  <c r="N115" i="16"/>
  <c r="J116" i="16"/>
  <c r="M116" i="16" s="1"/>
  <c r="K116" i="16"/>
  <c r="N116" i="16" s="1"/>
  <c r="L116" i="16"/>
  <c r="O116" i="16" s="1"/>
  <c r="J117" i="16"/>
  <c r="M117" i="16" s="1"/>
  <c r="K117" i="16"/>
  <c r="N117" i="16" s="1"/>
  <c r="L117" i="16"/>
  <c r="O117" i="16" s="1"/>
  <c r="J118" i="16"/>
  <c r="M118" i="16" s="1"/>
  <c r="K118" i="16"/>
  <c r="N118" i="16" s="1"/>
  <c r="L118" i="16"/>
  <c r="O118" i="16" s="1"/>
  <c r="J119" i="16"/>
  <c r="M119" i="16" s="1"/>
  <c r="K119" i="16"/>
  <c r="N119" i="16" s="1"/>
  <c r="L119" i="16"/>
  <c r="O119" i="16" s="1"/>
  <c r="J120" i="16"/>
  <c r="M120" i="16" s="1"/>
  <c r="K120" i="16"/>
  <c r="N120" i="16" s="1"/>
  <c r="L120" i="16"/>
  <c r="O120" i="16" s="1"/>
  <c r="J121" i="16"/>
  <c r="M121" i="16" s="1"/>
  <c r="K121" i="16"/>
  <c r="N121" i="16" s="1"/>
  <c r="L121" i="16"/>
  <c r="O121" i="16"/>
  <c r="J122" i="16"/>
  <c r="M122" i="16" s="1"/>
  <c r="K122" i="16"/>
  <c r="N122" i="16" s="1"/>
  <c r="L122" i="16"/>
  <c r="O122" i="16" s="1"/>
  <c r="J123" i="16"/>
  <c r="M123" i="16" s="1"/>
  <c r="K123" i="16"/>
  <c r="N123" i="16" s="1"/>
  <c r="L123" i="16"/>
  <c r="O123" i="16" s="1"/>
  <c r="J124" i="16"/>
  <c r="M124" i="16" s="1"/>
  <c r="K124" i="16"/>
  <c r="N124" i="16" s="1"/>
  <c r="L124" i="16"/>
  <c r="O124" i="16" s="1"/>
  <c r="J125" i="16"/>
  <c r="M125" i="16" s="1"/>
  <c r="K125" i="16"/>
  <c r="N125" i="16" s="1"/>
  <c r="L125" i="16"/>
  <c r="O125" i="16" s="1"/>
  <c r="J126" i="16"/>
  <c r="M126" i="16" s="1"/>
  <c r="K126" i="16"/>
  <c r="N126" i="16" s="1"/>
  <c r="L126" i="16"/>
  <c r="O126" i="16" s="1"/>
  <c r="J127" i="16"/>
  <c r="M127" i="16" s="1"/>
  <c r="K127" i="16"/>
  <c r="L127" i="16"/>
  <c r="O127" i="16" s="1"/>
  <c r="N127" i="16"/>
  <c r="J128" i="16"/>
  <c r="M128" i="16" s="1"/>
  <c r="K128" i="16"/>
  <c r="N128" i="16" s="1"/>
  <c r="L128" i="16"/>
  <c r="O128" i="16" s="1"/>
  <c r="J129" i="16"/>
  <c r="M129" i="16" s="1"/>
  <c r="K129" i="16"/>
  <c r="N129" i="16" s="1"/>
  <c r="L129" i="16"/>
  <c r="O129" i="16" s="1"/>
  <c r="J130" i="16"/>
  <c r="M130" i="16" s="1"/>
  <c r="K130" i="16"/>
  <c r="N130" i="16" s="1"/>
  <c r="L130" i="16"/>
  <c r="O130" i="16" s="1"/>
  <c r="J131" i="16"/>
  <c r="M131" i="16" s="1"/>
  <c r="K131" i="16"/>
  <c r="N131" i="16" s="1"/>
  <c r="L131" i="16"/>
  <c r="O131" i="16" s="1"/>
  <c r="J132" i="16"/>
  <c r="M132" i="16" s="1"/>
  <c r="K132" i="16"/>
  <c r="N132" i="16" s="1"/>
  <c r="L132" i="16"/>
  <c r="O132" i="16" s="1"/>
  <c r="J133" i="16"/>
  <c r="M133" i="16" s="1"/>
  <c r="K133" i="16"/>
  <c r="N133" i="16" s="1"/>
  <c r="L133" i="16"/>
  <c r="O133" i="16" s="1"/>
  <c r="P63" i="16" l="1"/>
  <c r="P70" i="16"/>
  <c r="P50" i="16"/>
  <c r="P118" i="16"/>
  <c r="P97" i="16"/>
  <c r="P106" i="16"/>
  <c r="P33" i="16"/>
  <c r="P130" i="16"/>
  <c r="P81" i="16"/>
  <c r="P115" i="16"/>
  <c r="P126" i="16"/>
  <c r="P87" i="16"/>
  <c r="P47" i="16"/>
  <c r="P16" i="16"/>
  <c r="P66" i="16"/>
  <c r="P39" i="16"/>
  <c r="P4" i="16"/>
  <c r="P113" i="16"/>
  <c r="P114" i="16"/>
  <c r="P34" i="16"/>
  <c r="P22" i="16"/>
  <c r="P59" i="16"/>
  <c r="P18" i="16"/>
  <c r="P2" i="16"/>
  <c r="P41" i="16"/>
  <c r="P57" i="16"/>
  <c r="P26" i="16"/>
  <c r="P17" i="16"/>
  <c r="P15" i="16"/>
  <c r="P25" i="16"/>
  <c r="P9" i="16"/>
  <c r="P65" i="16"/>
  <c r="P122" i="16"/>
  <c r="P107" i="16"/>
  <c r="P103" i="16"/>
  <c r="P77" i="16"/>
  <c r="P75" i="16"/>
  <c r="P105" i="16"/>
  <c r="P82" i="16"/>
  <c r="P69" i="16"/>
  <c r="P36" i="16"/>
  <c r="P19" i="16"/>
  <c r="P95" i="16"/>
  <c r="P74" i="16"/>
  <c r="P49" i="16"/>
  <c r="P48" i="16"/>
  <c r="P7" i="16"/>
  <c r="P120" i="16"/>
  <c r="P116" i="16"/>
  <c r="P58" i="16"/>
  <c r="P51" i="16"/>
  <c r="P10" i="16"/>
  <c r="P108" i="16"/>
  <c r="P89" i="16"/>
  <c r="P60" i="16"/>
  <c r="P29" i="16"/>
  <c r="P5" i="16"/>
  <c r="P73" i="16"/>
  <c r="P133" i="16"/>
  <c r="P131" i="16"/>
  <c r="P129" i="16"/>
  <c r="P98" i="16"/>
  <c r="P42" i="16"/>
  <c r="P123" i="16"/>
  <c r="P121" i="16"/>
  <c r="P104" i="16"/>
  <c r="P100" i="16"/>
  <c r="P54" i="16"/>
  <c r="P30" i="16"/>
  <c r="P127" i="16"/>
  <c r="P109" i="16"/>
  <c r="P94" i="16"/>
  <c r="P80" i="16"/>
  <c r="P76" i="16"/>
  <c r="P52" i="16"/>
  <c r="P35" i="16"/>
  <c r="P32" i="16"/>
  <c r="P20" i="16"/>
  <c r="P3" i="16"/>
  <c r="P85" i="16"/>
  <c r="P61" i="16"/>
  <c r="P37" i="16"/>
  <c r="P125" i="16"/>
  <c r="P110" i="16"/>
  <c r="P96" i="16"/>
  <c r="P92" i="16"/>
  <c r="P79" i="16"/>
  <c r="P68" i="16"/>
  <c r="P64" i="16"/>
  <c r="P43" i="16"/>
  <c r="P40" i="16"/>
  <c r="P28" i="16"/>
  <c r="P11" i="16"/>
  <c r="P8" i="16"/>
  <c r="P83" i="16"/>
  <c r="P132" i="16"/>
  <c r="P119" i="16"/>
  <c r="P101" i="16"/>
  <c r="P99" i="16"/>
  <c r="P86" i="16"/>
  <c r="P72" i="16"/>
  <c r="P62" i="16"/>
  <c r="P55" i="16"/>
  <c r="P45" i="16"/>
  <c r="P38" i="16"/>
  <c r="P23" i="16"/>
  <c r="P13" i="16"/>
  <c r="P6" i="16"/>
  <c r="P112" i="16"/>
  <c r="P117" i="16"/>
  <c r="P102" i="16"/>
  <c r="P88" i="16"/>
  <c r="P84" i="16"/>
  <c r="P71" i="16"/>
  <c r="P67" i="16"/>
  <c r="P53" i="16"/>
  <c r="P46" i="16"/>
  <c r="P31" i="16"/>
  <c r="P21" i="16"/>
  <c r="P14" i="16"/>
  <c r="P128" i="16"/>
  <c r="P124" i="16"/>
  <c r="P111" i="16"/>
  <c r="P93" i="16"/>
  <c r="P91" i="16"/>
  <c r="P78" i="16"/>
  <c r="P56" i="16"/>
  <c r="P44" i="16"/>
  <c r="P27" i="16"/>
  <c r="P24" i="16"/>
  <c r="P12" i="16"/>
  <c r="N133" i="14" l="1"/>
  <c r="O133" i="14" s="1"/>
  <c r="J133" i="14"/>
  <c r="K133" i="14" s="1"/>
  <c r="F133" i="14"/>
  <c r="G133" i="14" s="1"/>
  <c r="N132" i="14"/>
  <c r="O132" i="14" s="1"/>
  <c r="J132" i="14"/>
  <c r="K132" i="14" s="1"/>
  <c r="F132" i="14"/>
  <c r="G132" i="14" s="1"/>
  <c r="N131" i="14"/>
  <c r="O131" i="14" s="1"/>
  <c r="J131" i="14"/>
  <c r="K131" i="14" s="1"/>
  <c r="F131" i="14"/>
  <c r="G131" i="14" s="1"/>
  <c r="N130" i="14"/>
  <c r="O130" i="14" s="1"/>
  <c r="J130" i="14"/>
  <c r="K130" i="14" s="1"/>
  <c r="F130" i="14"/>
  <c r="G130" i="14" s="1"/>
  <c r="N129" i="14"/>
  <c r="O129" i="14" s="1"/>
  <c r="J129" i="14"/>
  <c r="K129" i="14" s="1"/>
  <c r="F129" i="14"/>
  <c r="G129" i="14" s="1"/>
  <c r="N128" i="14"/>
  <c r="O128" i="14" s="1"/>
  <c r="J128" i="14"/>
  <c r="K128" i="14" s="1"/>
  <c r="F128" i="14"/>
  <c r="G128" i="14" s="1"/>
  <c r="N127" i="14"/>
  <c r="O127" i="14" s="1"/>
  <c r="J127" i="14"/>
  <c r="K127" i="14" s="1"/>
  <c r="F127" i="14"/>
  <c r="G127" i="14" s="1"/>
  <c r="N126" i="14"/>
  <c r="O126" i="14" s="1"/>
  <c r="J126" i="14"/>
  <c r="K126" i="14" s="1"/>
  <c r="F126" i="14"/>
  <c r="G126" i="14" s="1"/>
  <c r="N125" i="14"/>
  <c r="O125" i="14" s="1"/>
  <c r="J125" i="14"/>
  <c r="K125" i="14" s="1"/>
  <c r="F125" i="14"/>
  <c r="G125" i="14" s="1"/>
  <c r="N124" i="14"/>
  <c r="O124" i="14" s="1"/>
  <c r="J124" i="14"/>
  <c r="K124" i="14" s="1"/>
  <c r="F124" i="14"/>
  <c r="G124" i="14" s="1"/>
  <c r="N123" i="14"/>
  <c r="O123" i="14" s="1"/>
  <c r="J123" i="14"/>
  <c r="K123" i="14" s="1"/>
  <c r="F123" i="14"/>
  <c r="G123" i="14" s="1"/>
  <c r="N122" i="14"/>
  <c r="O122" i="14" s="1"/>
  <c r="J122" i="14"/>
  <c r="K122" i="14" s="1"/>
  <c r="F122" i="14"/>
  <c r="G122" i="14" s="1"/>
  <c r="N121" i="14"/>
  <c r="O121" i="14" s="1"/>
  <c r="J121" i="14"/>
  <c r="K121" i="14" s="1"/>
  <c r="F121" i="14"/>
  <c r="G121" i="14" s="1"/>
  <c r="N120" i="14"/>
  <c r="O120" i="14" s="1"/>
  <c r="J120" i="14"/>
  <c r="K120" i="14" s="1"/>
  <c r="F120" i="14"/>
  <c r="G120" i="14" s="1"/>
  <c r="N119" i="14"/>
  <c r="O119" i="14" s="1"/>
  <c r="J119" i="14"/>
  <c r="K119" i="14" s="1"/>
  <c r="F119" i="14"/>
  <c r="G119" i="14" s="1"/>
  <c r="N118" i="14"/>
  <c r="O118" i="14" s="1"/>
  <c r="J118" i="14"/>
  <c r="K118" i="14" s="1"/>
  <c r="F118" i="14"/>
  <c r="G118" i="14" s="1"/>
  <c r="N117" i="14"/>
  <c r="O117" i="14" s="1"/>
  <c r="J117" i="14"/>
  <c r="K117" i="14" s="1"/>
  <c r="F117" i="14"/>
  <c r="G117" i="14" s="1"/>
  <c r="N116" i="14"/>
  <c r="O116" i="14" s="1"/>
  <c r="J116" i="14"/>
  <c r="K116" i="14" s="1"/>
  <c r="F116" i="14"/>
  <c r="G116" i="14" s="1"/>
  <c r="N115" i="14"/>
  <c r="O115" i="14" s="1"/>
  <c r="J115" i="14"/>
  <c r="K115" i="14" s="1"/>
  <c r="F115" i="14"/>
  <c r="G115" i="14" s="1"/>
  <c r="N114" i="14"/>
  <c r="O114" i="14" s="1"/>
  <c r="J114" i="14"/>
  <c r="K114" i="14" s="1"/>
  <c r="F114" i="14"/>
  <c r="G114" i="14" s="1"/>
  <c r="N113" i="14"/>
  <c r="O113" i="14" s="1"/>
  <c r="J113" i="14"/>
  <c r="K113" i="14" s="1"/>
  <c r="F113" i="14"/>
  <c r="G113" i="14" s="1"/>
  <c r="N112" i="14"/>
  <c r="O112" i="14" s="1"/>
  <c r="J112" i="14"/>
  <c r="K112" i="14" s="1"/>
  <c r="F112" i="14"/>
  <c r="G112" i="14" s="1"/>
  <c r="N111" i="14"/>
  <c r="O111" i="14" s="1"/>
  <c r="J111" i="14"/>
  <c r="K111" i="14" s="1"/>
  <c r="F111" i="14"/>
  <c r="G111" i="14" s="1"/>
  <c r="N110" i="14"/>
  <c r="O110" i="14" s="1"/>
  <c r="J110" i="14"/>
  <c r="K110" i="14" s="1"/>
  <c r="F110" i="14"/>
  <c r="G110" i="14" s="1"/>
  <c r="N109" i="14"/>
  <c r="O109" i="14" s="1"/>
  <c r="J109" i="14"/>
  <c r="K109" i="14" s="1"/>
  <c r="F109" i="14"/>
  <c r="G109" i="14" s="1"/>
  <c r="N108" i="14"/>
  <c r="O108" i="14" s="1"/>
  <c r="J108" i="14"/>
  <c r="K108" i="14" s="1"/>
  <c r="F108" i="14"/>
  <c r="G108" i="14" s="1"/>
  <c r="N107" i="14"/>
  <c r="O107" i="14" s="1"/>
  <c r="J107" i="14"/>
  <c r="K107" i="14" s="1"/>
  <c r="F107" i="14"/>
  <c r="G107" i="14" s="1"/>
  <c r="N106" i="14"/>
  <c r="O106" i="14" s="1"/>
  <c r="J106" i="14"/>
  <c r="K106" i="14" s="1"/>
  <c r="F106" i="14"/>
  <c r="G106" i="14" s="1"/>
  <c r="N105" i="14"/>
  <c r="O105" i="14" s="1"/>
  <c r="J105" i="14"/>
  <c r="K105" i="14" s="1"/>
  <c r="F105" i="14"/>
  <c r="G105" i="14" s="1"/>
  <c r="N104" i="14"/>
  <c r="O104" i="14" s="1"/>
  <c r="J104" i="14"/>
  <c r="K104" i="14" s="1"/>
  <c r="F104" i="14"/>
  <c r="G104" i="14" s="1"/>
  <c r="N103" i="14"/>
  <c r="O103" i="14" s="1"/>
  <c r="J103" i="14"/>
  <c r="K103" i="14" s="1"/>
  <c r="F103" i="14"/>
  <c r="G103" i="14" s="1"/>
  <c r="N102" i="14"/>
  <c r="O102" i="14" s="1"/>
  <c r="J102" i="14"/>
  <c r="K102" i="14" s="1"/>
  <c r="F102" i="14"/>
  <c r="G102" i="14" s="1"/>
  <c r="N101" i="14"/>
  <c r="O101" i="14" s="1"/>
  <c r="J101" i="14"/>
  <c r="K101" i="14" s="1"/>
  <c r="F101" i="14"/>
  <c r="G101" i="14" s="1"/>
  <c r="N100" i="14"/>
  <c r="O100" i="14" s="1"/>
  <c r="J100" i="14"/>
  <c r="K100" i="14" s="1"/>
  <c r="F100" i="14"/>
  <c r="G100" i="14" s="1"/>
  <c r="N99" i="14"/>
  <c r="O99" i="14" s="1"/>
  <c r="J99" i="14"/>
  <c r="K99" i="14" s="1"/>
  <c r="F99" i="14"/>
  <c r="G99" i="14" s="1"/>
  <c r="N98" i="14"/>
  <c r="O98" i="14" s="1"/>
  <c r="J98" i="14"/>
  <c r="K98" i="14" s="1"/>
  <c r="F98" i="14"/>
  <c r="G98" i="14" s="1"/>
  <c r="N97" i="14"/>
  <c r="O97" i="14" s="1"/>
  <c r="J97" i="14"/>
  <c r="K97" i="14" s="1"/>
  <c r="F97" i="14"/>
  <c r="G97" i="14" s="1"/>
  <c r="N96" i="14"/>
  <c r="O96" i="14" s="1"/>
  <c r="J96" i="14"/>
  <c r="K96" i="14" s="1"/>
  <c r="F96" i="14"/>
  <c r="G96" i="14" s="1"/>
  <c r="N95" i="14"/>
  <c r="O95" i="14" s="1"/>
  <c r="J95" i="14"/>
  <c r="K95" i="14" s="1"/>
  <c r="F95" i="14"/>
  <c r="G95" i="14" s="1"/>
  <c r="N94" i="14"/>
  <c r="O94" i="14" s="1"/>
  <c r="J94" i="14"/>
  <c r="K94" i="14" s="1"/>
  <c r="F94" i="14"/>
  <c r="G94" i="14" s="1"/>
  <c r="N93" i="14"/>
  <c r="O93" i="14" s="1"/>
  <c r="J93" i="14"/>
  <c r="K93" i="14" s="1"/>
  <c r="F93" i="14"/>
  <c r="G93" i="14" s="1"/>
  <c r="N92" i="14"/>
  <c r="O92" i="14" s="1"/>
  <c r="J92" i="14"/>
  <c r="K92" i="14" s="1"/>
  <c r="F92" i="14"/>
  <c r="G92" i="14" s="1"/>
  <c r="N91" i="14"/>
  <c r="O91" i="14" s="1"/>
  <c r="J91" i="14"/>
  <c r="K91" i="14" s="1"/>
  <c r="F91" i="14"/>
  <c r="G91" i="14" s="1"/>
  <c r="N90" i="14"/>
  <c r="O90" i="14" s="1"/>
  <c r="J90" i="14"/>
  <c r="K90" i="14" s="1"/>
  <c r="F90" i="14"/>
  <c r="G90" i="14" s="1"/>
  <c r="N89" i="14"/>
  <c r="O89" i="14" s="1"/>
  <c r="J89" i="14"/>
  <c r="K89" i="14" s="1"/>
  <c r="F89" i="14"/>
  <c r="G89" i="14" s="1"/>
  <c r="N88" i="14"/>
  <c r="O88" i="14" s="1"/>
  <c r="J88" i="14"/>
  <c r="K88" i="14" s="1"/>
  <c r="F88" i="14"/>
  <c r="G88" i="14" s="1"/>
  <c r="N87" i="14"/>
  <c r="O87" i="14" s="1"/>
  <c r="J87" i="14"/>
  <c r="K87" i="14" s="1"/>
  <c r="F87" i="14"/>
  <c r="G87" i="14" s="1"/>
  <c r="N86" i="14"/>
  <c r="O86" i="14" s="1"/>
  <c r="J86" i="14"/>
  <c r="K86" i="14" s="1"/>
  <c r="F86" i="14"/>
  <c r="G86" i="14" s="1"/>
  <c r="N85" i="14"/>
  <c r="O85" i="14" s="1"/>
  <c r="J85" i="14"/>
  <c r="K85" i="14" s="1"/>
  <c r="F85" i="14"/>
  <c r="G85" i="14" s="1"/>
  <c r="N84" i="14"/>
  <c r="O84" i="14" s="1"/>
  <c r="J84" i="14"/>
  <c r="K84" i="14" s="1"/>
  <c r="F84" i="14"/>
  <c r="G84" i="14" s="1"/>
  <c r="N83" i="14"/>
  <c r="O83" i="14" s="1"/>
  <c r="J83" i="14"/>
  <c r="K83" i="14" s="1"/>
  <c r="F83" i="14"/>
  <c r="G83" i="14" s="1"/>
  <c r="N82" i="14"/>
  <c r="O82" i="14" s="1"/>
  <c r="J82" i="14"/>
  <c r="K82" i="14" s="1"/>
  <c r="F82" i="14"/>
  <c r="G82" i="14" s="1"/>
  <c r="N81" i="14"/>
  <c r="O81" i="14" s="1"/>
  <c r="J81" i="14"/>
  <c r="K81" i="14" s="1"/>
  <c r="F81" i="14"/>
  <c r="G81" i="14" s="1"/>
  <c r="N80" i="14"/>
  <c r="O80" i="14" s="1"/>
  <c r="J80" i="14"/>
  <c r="K80" i="14" s="1"/>
  <c r="F80" i="14"/>
  <c r="G80" i="14" s="1"/>
  <c r="N79" i="14"/>
  <c r="O79" i="14" s="1"/>
  <c r="J79" i="14"/>
  <c r="K79" i="14" s="1"/>
  <c r="F79" i="14"/>
  <c r="G79" i="14" s="1"/>
  <c r="N78" i="14"/>
  <c r="O78" i="14" s="1"/>
  <c r="J78" i="14"/>
  <c r="K78" i="14" s="1"/>
  <c r="F78" i="14"/>
  <c r="G78" i="14" s="1"/>
  <c r="N77" i="14"/>
  <c r="O77" i="14" s="1"/>
  <c r="J77" i="14"/>
  <c r="K77" i="14" s="1"/>
  <c r="F77" i="14"/>
  <c r="G77" i="14" s="1"/>
  <c r="N76" i="14"/>
  <c r="O76" i="14" s="1"/>
  <c r="J76" i="14"/>
  <c r="K76" i="14" s="1"/>
  <c r="F76" i="14"/>
  <c r="G76" i="14" s="1"/>
  <c r="N75" i="14"/>
  <c r="O75" i="14" s="1"/>
  <c r="J75" i="14"/>
  <c r="K75" i="14" s="1"/>
  <c r="F75" i="14"/>
  <c r="G75" i="14" s="1"/>
  <c r="N74" i="14"/>
  <c r="O74" i="14" s="1"/>
  <c r="J74" i="14"/>
  <c r="K74" i="14" s="1"/>
  <c r="F74" i="14"/>
  <c r="G74" i="14" s="1"/>
  <c r="N73" i="14"/>
  <c r="O73" i="14" s="1"/>
  <c r="J73" i="14"/>
  <c r="K73" i="14" s="1"/>
  <c r="F73" i="14"/>
  <c r="G73" i="14" s="1"/>
  <c r="N72" i="14"/>
  <c r="O72" i="14" s="1"/>
  <c r="J72" i="14"/>
  <c r="K72" i="14" s="1"/>
  <c r="F72" i="14"/>
  <c r="G72" i="14" s="1"/>
  <c r="N71" i="14"/>
  <c r="O71" i="14" s="1"/>
  <c r="J71" i="14"/>
  <c r="K71" i="14" s="1"/>
  <c r="F71" i="14"/>
  <c r="G71" i="14" s="1"/>
  <c r="N70" i="14"/>
  <c r="O70" i="14" s="1"/>
  <c r="J70" i="14"/>
  <c r="K70" i="14" s="1"/>
  <c r="F70" i="14"/>
  <c r="G70" i="14" s="1"/>
  <c r="N69" i="14"/>
  <c r="O69" i="14" s="1"/>
  <c r="J69" i="14"/>
  <c r="K69" i="14" s="1"/>
  <c r="F69" i="14"/>
  <c r="G69" i="14" s="1"/>
  <c r="N68" i="14"/>
  <c r="O68" i="14" s="1"/>
  <c r="J68" i="14"/>
  <c r="K68" i="14" s="1"/>
  <c r="F68" i="14"/>
  <c r="G68" i="14" s="1"/>
  <c r="N67" i="14"/>
  <c r="O67" i="14" s="1"/>
  <c r="J67" i="14"/>
  <c r="K67" i="14" s="1"/>
  <c r="F67" i="14"/>
  <c r="G67" i="14" s="1"/>
  <c r="N66" i="14"/>
  <c r="O66" i="14" s="1"/>
  <c r="J66" i="14"/>
  <c r="K66" i="14" s="1"/>
  <c r="F66" i="14"/>
  <c r="G66" i="14" s="1"/>
  <c r="N65" i="14"/>
  <c r="O65" i="14" s="1"/>
  <c r="J65" i="14"/>
  <c r="K65" i="14" s="1"/>
  <c r="F65" i="14"/>
  <c r="G65" i="14" s="1"/>
  <c r="N64" i="14"/>
  <c r="O64" i="14" s="1"/>
  <c r="J64" i="14"/>
  <c r="K64" i="14" s="1"/>
  <c r="F64" i="14"/>
  <c r="G64" i="14" s="1"/>
  <c r="N63" i="14"/>
  <c r="O63" i="14" s="1"/>
  <c r="J63" i="14"/>
  <c r="K63" i="14" s="1"/>
  <c r="F63" i="14"/>
  <c r="G63" i="14" s="1"/>
  <c r="N62" i="14"/>
  <c r="O62" i="14" s="1"/>
  <c r="J62" i="14"/>
  <c r="K62" i="14" s="1"/>
  <c r="F62" i="14"/>
  <c r="G62" i="14" s="1"/>
  <c r="N61" i="14"/>
  <c r="O61" i="14" s="1"/>
  <c r="J61" i="14"/>
  <c r="K61" i="14" s="1"/>
  <c r="F61" i="14"/>
  <c r="G61" i="14" s="1"/>
  <c r="N60" i="14"/>
  <c r="O60" i="14" s="1"/>
  <c r="J60" i="14"/>
  <c r="K60" i="14" s="1"/>
  <c r="F60" i="14"/>
  <c r="G60" i="14" s="1"/>
  <c r="N59" i="14"/>
  <c r="O59" i="14" s="1"/>
  <c r="J59" i="14"/>
  <c r="K59" i="14" s="1"/>
  <c r="F59" i="14"/>
  <c r="G59" i="14" s="1"/>
  <c r="N58" i="14"/>
  <c r="O58" i="14" s="1"/>
  <c r="J58" i="14"/>
  <c r="K58" i="14" s="1"/>
  <c r="F58" i="14"/>
  <c r="G58" i="14" s="1"/>
  <c r="N57" i="14"/>
  <c r="O57" i="14" s="1"/>
  <c r="J57" i="14"/>
  <c r="K57" i="14" s="1"/>
  <c r="F57" i="14"/>
  <c r="G57" i="14" s="1"/>
  <c r="N56" i="14"/>
  <c r="O56" i="14" s="1"/>
  <c r="J56" i="14"/>
  <c r="K56" i="14" s="1"/>
  <c r="F56" i="14"/>
  <c r="G56" i="14" s="1"/>
  <c r="N55" i="14"/>
  <c r="O55" i="14" s="1"/>
  <c r="J55" i="14"/>
  <c r="K55" i="14" s="1"/>
  <c r="F55" i="14"/>
  <c r="G55" i="14" s="1"/>
  <c r="N54" i="14"/>
  <c r="O54" i="14" s="1"/>
  <c r="J54" i="14"/>
  <c r="K54" i="14" s="1"/>
  <c r="F54" i="14"/>
  <c r="G54" i="14" s="1"/>
  <c r="N53" i="14"/>
  <c r="O53" i="14" s="1"/>
  <c r="J53" i="14"/>
  <c r="K53" i="14" s="1"/>
  <c r="F53" i="14"/>
  <c r="G53" i="14" s="1"/>
  <c r="N52" i="14"/>
  <c r="O52" i="14" s="1"/>
  <c r="J52" i="14"/>
  <c r="K52" i="14" s="1"/>
  <c r="F52" i="14"/>
  <c r="G52" i="14" s="1"/>
  <c r="N51" i="14"/>
  <c r="O51" i="14" s="1"/>
  <c r="J51" i="14"/>
  <c r="K51" i="14" s="1"/>
  <c r="F51" i="14"/>
  <c r="G51" i="14" s="1"/>
  <c r="N50" i="14"/>
  <c r="O50" i="14" s="1"/>
  <c r="J50" i="14"/>
  <c r="K50" i="14" s="1"/>
  <c r="F50" i="14"/>
  <c r="G50" i="14" s="1"/>
  <c r="N49" i="14"/>
  <c r="O49" i="14" s="1"/>
  <c r="J49" i="14"/>
  <c r="K49" i="14" s="1"/>
  <c r="F49" i="14"/>
  <c r="G49" i="14" s="1"/>
  <c r="N48" i="14"/>
  <c r="O48" i="14" s="1"/>
  <c r="J48" i="14"/>
  <c r="K48" i="14" s="1"/>
  <c r="F48" i="14"/>
  <c r="G48" i="14" s="1"/>
  <c r="N47" i="14"/>
  <c r="O47" i="14" s="1"/>
  <c r="J47" i="14"/>
  <c r="K47" i="14" s="1"/>
  <c r="F47" i="14"/>
  <c r="G47" i="14" s="1"/>
  <c r="N46" i="14"/>
  <c r="O46" i="14" s="1"/>
  <c r="J46" i="14"/>
  <c r="K46" i="14" s="1"/>
  <c r="F46" i="14"/>
  <c r="G46" i="14" s="1"/>
  <c r="N45" i="14"/>
  <c r="O45" i="14" s="1"/>
  <c r="J45" i="14"/>
  <c r="K45" i="14" s="1"/>
  <c r="F45" i="14"/>
  <c r="G45" i="14" s="1"/>
  <c r="N44" i="14"/>
  <c r="O44" i="14" s="1"/>
  <c r="J44" i="14"/>
  <c r="K44" i="14" s="1"/>
  <c r="F44" i="14"/>
  <c r="G44" i="14" s="1"/>
  <c r="N43" i="14"/>
  <c r="O43" i="14" s="1"/>
  <c r="J43" i="14"/>
  <c r="K43" i="14" s="1"/>
  <c r="F43" i="14"/>
  <c r="G43" i="14" s="1"/>
  <c r="N42" i="14"/>
  <c r="O42" i="14" s="1"/>
  <c r="J42" i="14"/>
  <c r="K42" i="14" s="1"/>
  <c r="F42" i="14"/>
  <c r="G42" i="14" s="1"/>
  <c r="N41" i="14"/>
  <c r="O41" i="14" s="1"/>
  <c r="J41" i="14"/>
  <c r="K41" i="14" s="1"/>
  <c r="F41" i="14"/>
  <c r="G41" i="14" s="1"/>
  <c r="N40" i="14"/>
  <c r="O40" i="14" s="1"/>
  <c r="J40" i="14"/>
  <c r="K40" i="14" s="1"/>
  <c r="F40" i="14"/>
  <c r="G40" i="14" s="1"/>
  <c r="N39" i="14"/>
  <c r="O39" i="14" s="1"/>
  <c r="J39" i="14"/>
  <c r="K39" i="14" s="1"/>
  <c r="F39" i="14"/>
  <c r="G39" i="14" s="1"/>
  <c r="N38" i="14"/>
  <c r="O38" i="14" s="1"/>
  <c r="J38" i="14"/>
  <c r="K38" i="14" s="1"/>
  <c r="F38" i="14"/>
  <c r="G38" i="14" s="1"/>
  <c r="N37" i="14"/>
  <c r="O37" i="14" s="1"/>
  <c r="J37" i="14"/>
  <c r="K37" i="14" s="1"/>
  <c r="F37" i="14"/>
  <c r="G37" i="14" s="1"/>
  <c r="N36" i="14"/>
  <c r="O36" i="14" s="1"/>
  <c r="J36" i="14"/>
  <c r="K36" i="14" s="1"/>
  <c r="F36" i="14"/>
  <c r="G36" i="14" s="1"/>
  <c r="N35" i="14"/>
  <c r="O35" i="14" s="1"/>
  <c r="J35" i="14"/>
  <c r="K35" i="14" s="1"/>
  <c r="F35" i="14"/>
  <c r="G35" i="14" s="1"/>
  <c r="N34" i="14"/>
  <c r="O34" i="14" s="1"/>
  <c r="J34" i="14"/>
  <c r="K34" i="14" s="1"/>
  <c r="F34" i="14"/>
  <c r="G34" i="14" s="1"/>
  <c r="N33" i="14"/>
  <c r="O33" i="14" s="1"/>
  <c r="J33" i="14"/>
  <c r="K33" i="14" s="1"/>
  <c r="F33" i="14"/>
  <c r="G33" i="14" s="1"/>
  <c r="N32" i="14"/>
  <c r="O32" i="14" s="1"/>
  <c r="J32" i="14"/>
  <c r="K32" i="14" s="1"/>
  <c r="F32" i="14"/>
  <c r="G32" i="14" s="1"/>
  <c r="N31" i="14"/>
  <c r="O31" i="14" s="1"/>
  <c r="J31" i="14"/>
  <c r="K31" i="14" s="1"/>
  <c r="F31" i="14"/>
  <c r="G31" i="14" s="1"/>
  <c r="N30" i="14"/>
  <c r="O30" i="14" s="1"/>
  <c r="J30" i="14"/>
  <c r="K30" i="14" s="1"/>
  <c r="F30" i="14"/>
  <c r="G30" i="14" s="1"/>
  <c r="N29" i="14"/>
  <c r="O29" i="14" s="1"/>
  <c r="J29" i="14"/>
  <c r="K29" i="14" s="1"/>
  <c r="F29" i="14"/>
  <c r="G29" i="14" s="1"/>
  <c r="N28" i="14"/>
  <c r="O28" i="14" s="1"/>
  <c r="J28" i="14"/>
  <c r="K28" i="14" s="1"/>
  <c r="F28" i="14"/>
  <c r="G28" i="14" s="1"/>
  <c r="N27" i="14"/>
  <c r="O27" i="14" s="1"/>
  <c r="J27" i="14"/>
  <c r="K27" i="14" s="1"/>
  <c r="F27" i="14"/>
  <c r="G27" i="14" s="1"/>
  <c r="N26" i="14"/>
  <c r="O26" i="14" s="1"/>
  <c r="J26" i="14"/>
  <c r="K26" i="14" s="1"/>
  <c r="F26" i="14"/>
  <c r="G26" i="14" s="1"/>
  <c r="N25" i="14"/>
  <c r="O25" i="14" s="1"/>
  <c r="J25" i="14"/>
  <c r="K25" i="14" s="1"/>
  <c r="F25" i="14"/>
  <c r="G25" i="14" s="1"/>
  <c r="N24" i="14"/>
  <c r="O24" i="14" s="1"/>
  <c r="J24" i="14"/>
  <c r="K24" i="14" s="1"/>
  <c r="F24" i="14"/>
  <c r="G24" i="14" s="1"/>
  <c r="N23" i="14"/>
  <c r="O23" i="14" s="1"/>
  <c r="J23" i="14"/>
  <c r="K23" i="14" s="1"/>
  <c r="F23" i="14"/>
  <c r="G23" i="14" s="1"/>
  <c r="N22" i="14"/>
  <c r="O22" i="14" s="1"/>
  <c r="J22" i="14"/>
  <c r="K22" i="14" s="1"/>
  <c r="F22" i="14"/>
  <c r="G22" i="14" s="1"/>
  <c r="N21" i="14"/>
  <c r="O21" i="14" s="1"/>
  <c r="J21" i="14"/>
  <c r="K21" i="14" s="1"/>
  <c r="F21" i="14"/>
  <c r="G21" i="14" s="1"/>
  <c r="N20" i="14"/>
  <c r="O20" i="14" s="1"/>
  <c r="J20" i="14"/>
  <c r="K20" i="14" s="1"/>
  <c r="F20" i="14"/>
  <c r="G20" i="14" s="1"/>
  <c r="N19" i="14"/>
  <c r="O19" i="14" s="1"/>
  <c r="J19" i="14"/>
  <c r="K19" i="14" s="1"/>
  <c r="F19" i="14"/>
  <c r="G19" i="14" s="1"/>
  <c r="N18" i="14"/>
  <c r="O18" i="14" s="1"/>
  <c r="J18" i="14"/>
  <c r="K18" i="14" s="1"/>
  <c r="F18" i="14"/>
  <c r="G18" i="14" s="1"/>
  <c r="N17" i="14"/>
  <c r="O17" i="14" s="1"/>
  <c r="J17" i="14"/>
  <c r="K17" i="14" s="1"/>
  <c r="F17" i="14"/>
  <c r="G17" i="14" s="1"/>
  <c r="N16" i="14"/>
  <c r="O16" i="14" s="1"/>
  <c r="J16" i="14"/>
  <c r="K16" i="14" s="1"/>
  <c r="F16" i="14"/>
  <c r="G16" i="14" s="1"/>
  <c r="N15" i="14"/>
  <c r="O15" i="14" s="1"/>
  <c r="J15" i="14"/>
  <c r="K15" i="14" s="1"/>
  <c r="F15" i="14"/>
  <c r="G15" i="14" s="1"/>
  <c r="N14" i="14"/>
  <c r="O14" i="14" s="1"/>
  <c r="J14" i="14"/>
  <c r="K14" i="14" s="1"/>
  <c r="F14" i="14"/>
  <c r="G14" i="14" s="1"/>
  <c r="N13" i="14"/>
  <c r="O13" i="14" s="1"/>
  <c r="J13" i="14"/>
  <c r="K13" i="14" s="1"/>
  <c r="F13" i="14"/>
  <c r="G13" i="14" s="1"/>
  <c r="N12" i="14"/>
  <c r="O12" i="14" s="1"/>
  <c r="J12" i="14"/>
  <c r="K12" i="14" s="1"/>
  <c r="F12" i="14"/>
  <c r="G12" i="14" s="1"/>
  <c r="N11" i="14"/>
  <c r="O11" i="14" s="1"/>
  <c r="J11" i="14"/>
  <c r="K11" i="14" s="1"/>
  <c r="F11" i="14"/>
  <c r="G11" i="14" s="1"/>
  <c r="N10" i="14"/>
  <c r="O10" i="14" s="1"/>
  <c r="J10" i="14"/>
  <c r="K10" i="14" s="1"/>
  <c r="F10" i="14"/>
  <c r="G10" i="14" s="1"/>
  <c r="N9" i="14"/>
  <c r="O9" i="14" s="1"/>
  <c r="J9" i="14"/>
  <c r="K9" i="14" s="1"/>
  <c r="F9" i="14"/>
  <c r="G9" i="14" s="1"/>
  <c r="N8" i="14"/>
  <c r="O8" i="14" s="1"/>
  <c r="J8" i="14"/>
  <c r="K8" i="14" s="1"/>
  <c r="F8" i="14"/>
  <c r="G8" i="14" s="1"/>
  <c r="N7" i="14"/>
  <c r="O7" i="14" s="1"/>
  <c r="J7" i="14"/>
  <c r="K7" i="14" s="1"/>
  <c r="F7" i="14"/>
  <c r="G7" i="14" s="1"/>
  <c r="N6" i="14"/>
  <c r="O6" i="14" s="1"/>
  <c r="J6" i="14"/>
  <c r="K6" i="14" s="1"/>
  <c r="F6" i="14"/>
  <c r="G6" i="14" s="1"/>
  <c r="N5" i="14"/>
  <c r="O5" i="14" s="1"/>
  <c r="J5" i="14"/>
  <c r="K5" i="14" s="1"/>
  <c r="F5" i="14"/>
  <c r="G5" i="14" s="1"/>
  <c r="N4" i="14"/>
  <c r="O4" i="14" s="1"/>
  <c r="J4" i="14"/>
  <c r="K4" i="14" s="1"/>
  <c r="F4" i="14"/>
  <c r="G4" i="14" s="1"/>
  <c r="N3" i="14"/>
  <c r="O3" i="14" s="1"/>
  <c r="J3" i="14"/>
  <c r="K3" i="14" s="1"/>
  <c r="F3" i="14"/>
  <c r="G3" i="14" s="1"/>
  <c r="N2" i="14"/>
  <c r="O2" i="14" s="1"/>
  <c r="J2" i="14"/>
  <c r="K2" i="14" s="1"/>
  <c r="F2" i="14"/>
  <c r="G2" i="14" s="1"/>
  <c r="E3" i="11" l="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2" i="11"/>
</calcChain>
</file>

<file path=xl/sharedStrings.xml><?xml version="1.0" encoding="utf-8"?>
<sst xmlns="http://schemas.openxmlformats.org/spreadsheetml/2006/main" count="1339" uniqueCount="137">
  <si>
    <t>id</t>
  </si>
  <si>
    <t>province</t>
    <phoneticPr fontId="2" type="noConversion"/>
  </si>
  <si>
    <t>year</t>
    <phoneticPr fontId="2" type="noConversion"/>
  </si>
  <si>
    <t>province</t>
  </si>
  <si>
    <t>year</t>
  </si>
  <si>
    <t>3. 24</t>
  </si>
  <si>
    <t>HQD</t>
  </si>
  <si>
    <t>New_HQD</t>
    <phoneticPr fontId="2" type="noConversion"/>
  </si>
  <si>
    <t>CAP</t>
    <phoneticPr fontId="2" type="noConversion"/>
  </si>
  <si>
    <t>USE</t>
    <phoneticPr fontId="2" type="noConversion"/>
  </si>
  <si>
    <t>ACC</t>
    <phoneticPr fontId="2" type="noConversion"/>
  </si>
  <si>
    <t>VEN</t>
    <phoneticPr fontId="2" type="noConversion"/>
  </si>
  <si>
    <t>REG</t>
    <phoneticPr fontId="2" type="noConversion"/>
  </si>
  <si>
    <t>cosθ1</t>
    <phoneticPr fontId="2" type="noConversion"/>
  </si>
  <si>
    <r>
      <t>cosθ2</t>
    </r>
    <r>
      <rPr>
        <sz val="11"/>
        <color theme="1"/>
        <rFont val="等线"/>
        <family val="2"/>
        <scheme val="minor"/>
      </rPr>
      <t/>
    </r>
  </si>
  <si>
    <r>
      <t>cosθ3</t>
    </r>
    <r>
      <rPr>
        <sz val="11"/>
        <color theme="1"/>
        <rFont val="等线"/>
        <family val="2"/>
        <scheme val="minor"/>
      </rPr>
      <t/>
    </r>
  </si>
  <si>
    <t>θ1</t>
    <phoneticPr fontId="2" type="noConversion"/>
  </si>
  <si>
    <r>
      <t>θ2</t>
    </r>
    <r>
      <rPr>
        <sz val="11"/>
        <color theme="1"/>
        <rFont val="等线"/>
        <family val="2"/>
        <scheme val="minor"/>
      </rPr>
      <t/>
    </r>
  </si>
  <si>
    <r>
      <t>θ3</t>
    </r>
    <r>
      <rPr>
        <sz val="11"/>
        <color theme="1"/>
        <rFont val="等线"/>
        <family val="2"/>
        <scheme val="minor"/>
      </rPr>
      <t/>
    </r>
  </si>
  <si>
    <t>Goal layer</t>
  </si>
  <si>
    <t>Dimension</t>
  </si>
  <si>
    <t>Indicators</t>
  </si>
  <si>
    <t>Marine economy HQD</t>
  </si>
  <si>
    <t>Solid waste generated per unit of GOP (10,000 tons per 100 million yuan)</t>
  </si>
  <si>
    <t>Direct economic losses caused by marine disasters (100 million yuan)</t>
  </si>
  <si>
    <t>Degree of openness (%)</t>
  </si>
  <si>
    <t>Proportion of foreign trade cargo throughput in total coastal port cargo throughput (%)</t>
  </si>
  <si>
    <t>International standard container throughput of coastal ports (10,000 TEU)</t>
  </si>
  <si>
    <t>Passenger throughput of coastal ports (10,000 persons)</t>
  </si>
  <si>
    <t>Number of coastal tourism agencies (units)</t>
  </si>
  <si>
    <t>Marine fishing output per capita (tons/person)</t>
  </si>
  <si>
    <t>Per capita supply of marine aquatic products (tons/person)</t>
  </si>
  <si>
    <t>Number of undergraduate graduates in marine-related majors (persons)</t>
  </si>
  <si>
    <t>Number of full-time teachers in marine-related higher education institutions (persons)</t>
  </si>
  <si>
    <t>Number of master's graduates in marine-related majors (persons)</t>
  </si>
  <si>
    <t>Internal R&amp;D expenditure of marine research institutions (1,000 yuan)</t>
    <phoneticPr fontId="2" type="noConversion"/>
  </si>
  <si>
    <t>Number of R&amp;D personnel in marine research institutions (persons)</t>
    <phoneticPr fontId="2" type="noConversion"/>
  </si>
  <si>
    <t>Number of scientific papers published by marine research institutions (papers)</t>
    <phoneticPr fontId="2" type="noConversion"/>
  </si>
  <si>
    <t>Number of patents granted to marine research institutions (items)</t>
    <phoneticPr fontId="2" type="noConversion"/>
  </si>
  <si>
    <t>Innovation</t>
    <phoneticPr fontId="2" type="noConversion"/>
  </si>
  <si>
    <t>Innovation</t>
    <phoneticPr fontId="2" type="noConversion"/>
  </si>
  <si>
    <t>Proportion of marine tertiary industry (%)</t>
    <phoneticPr fontId="2" type="noConversion"/>
  </si>
  <si>
    <t>Proportion of marine tertiary industry (%)</t>
    <phoneticPr fontId="2" type="noConversion"/>
  </si>
  <si>
    <t>Ratio of marine tertiary industry output value to marine secondary industry output value</t>
    <phoneticPr fontId="2" type="noConversion"/>
  </si>
  <si>
    <t>Ratio of marine tertiary industry output value to marine secondary industry output value</t>
    <phoneticPr fontId="2" type="noConversion"/>
  </si>
  <si>
    <t>Ratio of per capita disposable income of coastal urban to rural residents (%)</t>
    <phoneticPr fontId="2" type="noConversion"/>
  </si>
  <si>
    <t>Ratio of per capita disposable income of coastal urban to rural residents (%)</t>
    <phoneticPr fontId="2" type="noConversion"/>
  </si>
  <si>
    <t>Proportion of Gross Ocean Product (GOP) in regional GDP (%)</t>
    <phoneticPr fontId="2" type="noConversion"/>
  </si>
  <si>
    <t>Proportion of Gross Ocean Product (GOP) in regional GDP (%)</t>
    <phoneticPr fontId="2" type="noConversion"/>
  </si>
  <si>
    <t>GOP per capita (yuan/person)</t>
    <phoneticPr fontId="2" type="noConversion"/>
  </si>
  <si>
    <t>GOP per capita (yuan/person)</t>
    <phoneticPr fontId="2" type="noConversion"/>
  </si>
  <si>
    <t>Volume of wastewater directly discharged into the sea by coastal provinces (100 million tons)</t>
    <phoneticPr fontId="2" type="noConversion"/>
  </si>
  <si>
    <t>Volume of wastewater directly discharged into the sea by coastal provinces (100 million tons)</t>
    <phoneticPr fontId="2" type="noConversion"/>
  </si>
  <si>
    <t>Area of marine nature reserves per capita (square kilometers per 10,000 people)</t>
    <phoneticPr fontId="2" type="noConversion"/>
  </si>
  <si>
    <t>CO₂ emissions per unit of GOP (10,000 tons per 100 million yuan)</t>
    <phoneticPr fontId="2" type="noConversion"/>
  </si>
  <si>
    <r>
      <rPr>
        <sz val="10"/>
        <rFont val="Times New Roman"/>
        <family val="3"/>
      </rPr>
      <t>CO</t>
    </r>
    <r>
      <rPr>
        <sz val="10"/>
        <rFont val="Times New Roman"/>
        <family val="3"/>
        <charset val="1"/>
      </rPr>
      <t>₂ emissions per unit of GOP (10,000 tons per 100 million yuan)</t>
    </r>
    <phoneticPr fontId="2" type="noConversion"/>
  </si>
  <si>
    <t>Solid waste generated per unit of GOP (10,000 tons per 100 million yuan)</t>
    <phoneticPr fontId="2" type="noConversion"/>
  </si>
  <si>
    <t>Direct economic losses caused by marine disasters (100 million yuan)</t>
    <phoneticPr fontId="2" type="noConversion"/>
  </si>
  <si>
    <t>Marine fishing output per capita (tons/person)</t>
    <phoneticPr fontId="2" type="noConversion"/>
  </si>
  <si>
    <t>Degree of openness (%)</t>
    <phoneticPr fontId="2" type="noConversion"/>
  </si>
  <si>
    <t>Proportion of foreign trade cargo throughput in total coastal port cargo throughput (%)</t>
    <phoneticPr fontId="2" type="noConversion"/>
  </si>
  <si>
    <t>International standard container throughput of coastal ports (10,000 TEU)</t>
    <phoneticPr fontId="2" type="noConversion"/>
  </si>
  <si>
    <t>Passenger throughput of coastal ports (10,000 persons)</t>
    <phoneticPr fontId="2" type="noConversion"/>
  </si>
  <si>
    <t>Number of coastal tourism agencies (units)</t>
    <phoneticPr fontId="2" type="noConversion"/>
  </si>
  <si>
    <t>Per capita supply of marine aquatic products (tons/person)</t>
    <phoneticPr fontId="2" type="noConversion"/>
  </si>
  <si>
    <t>Number of undergraduate graduates in marine-related majors (persons)</t>
    <phoneticPr fontId="2" type="noConversion"/>
  </si>
  <si>
    <t>Number of full-time teachers in marine-related higher education institutions (persons)</t>
    <phoneticPr fontId="2" type="noConversion"/>
  </si>
  <si>
    <t>Number of master's graduates in marine-related majors (persons)</t>
    <phoneticPr fontId="2" type="noConversion"/>
  </si>
  <si>
    <t>Coordination</t>
    <phoneticPr fontId="2" type="noConversion"/>
  </si>
  <si>
    <t>Coordination</t>
    <phoneticPr fontId="2" type="noConversion"/>
  </si>
  <si>
    <t>Green</t>
    <phoneticPr fontId="2" type="noConversion"/>
  </si>
  <si>
    <t>Green</t>
    <phoneticPr fontId="2" type="noConversion"/>
  </si>
  <si>
    <t>Openness</t>
    <phoneticPr fontId="2" type="noConversion"/>
  </si>
  <si>
    <t>Openness</t>
    <phoneticPr fontId="2" type="noConversion"/>
  </si>
  <si>
    <t>Sharing</t>
    <phoneticPr fontId="2" type="noConversion"/>
  </si>
  <si>
    <t>Sharing</t>
    <phoneticPr fontId="2" type="noConversion"/>
  </si>
  <si>
    <t>Liaoning</t>
    <phoneticPr fontId="2" type="noConversion"/>
  </si>
  <si>
    <t>Hebei</t>
    <phoneticPr fontId="2" type="noConversion"/>
  </si>
  <si>
    <t>Tianjin</t>
    <phoneticPr fontId="2" type="noConversion"/>
  </si>
  <si>
    <t>Shandong</t>
    <phoneticPr fontId="2" type="noConversion"/>
  </si>
  <si>
    <t>Jiangsu</t>
    <phoneticPr fontId="2" type="noConversion"/>
  </si>
  <si>
    <t>Shanghai</t>
    <phoneticPr fontId="2" type="noConversion"/>
  </si>
  <si>
    <t>Zhejiang</t>
    <phoneticPr fontId="2" type="noConversion"/>
  </si>
  <si>
    <t>Fujian</t>
    <phoneticPr fontId="2" type="noConversion"/>
  </si>
  <si>
    <t>Guangdong</t>
    <phoneticPr fontId="2" type="noConversion"/>
  </si>
  <si>
    <t>Guangxi</t>
    <phoneticPr fontId="2" type="noConversion"/>
  </si>
  <si>
    <t>Hainan</t>
    <phoneticPr fontId="2" type="noConversion"/>
  </si>
  <si>
    <t>Entropy Weight Method Score</t>
    <phoneticPr fontId="2" type="noConversion"/>
  </si>
  <si>
    <t>Entropy Weight-PCA Game Theory Combined Weight</t>
    <phoneticPr fontId="2" type="noConversion"/>
  </si>
  <si>
    <t>Financial Development Level</t>
    <phoneticPr fontId="2" type="noConversion"/>
  </si>
  <si>
    <t>Provincial Average</t>
    <phoneticPr fontId="2" type="noConversion"/>
  </si>
  <si>
    <t>Median</t>
  </si>
  <si>
    <t>Median</t>
    <phoneticPr fontId="2" type="noConversion"/>
  </si>
  <si>
    <t>Median Grouping of Financial Development Level (DEV)</t>
    <phoneticPr fontId="2" type="noConversion"/>
  </si>
  <si>
    <t>Marketization Index</t>
    <phoneticPr fontId="2" type="noConversion"/>
  </si>
  <si>
    <t>Median Grouping of Marketization Index (MIN)</t>
    <phoneticPr fontId="2" type="noConversion"/>
  </si>
  <si>
    <t>Marine Fixed Asset Investment (100 million yuan)</t>
    <phoneticPr fontId="2" type="noConversion"/>
  </si>
  <si>
    <t>Median Grouping of Marine Investment (INV)</t>
    <phoneticPr fontId="2" type="noConversion"/>
  </si>
  <si>
    <t>Digital Inclusive Finance Index</t>
    <phoneticPr fontId="2" type="noConversion"/>
  </si>
  <si>
    <t>Province</t>
    <phoneticPr fontId="2" type="noConversion"/>
  </si>
  <si>
    <t>Year</t>
    <phoneticPr fontId="2" type="noConversion"/>
  </si>
  <si>
    <t>Primary Industry (100 million yuan)</t>
    <phoneticPr fontId="2" type="noConversion"/>
  </si>
  <si>
    <t>Secondary Industry (100 million yuan)</t>
    <phoneticPr fontId="2" type="noConversion"/>
  </si>
  <si>
    <t>Tertiary Industry (100 million yuan)</t>
    <phoneticPr fontId="2" type="noConversion"/>
  </si>
  <si>
    <t>Share of Primary Industry</t>
    <phoneticPr fontId="2" type="noConversion"/>
  </si>
  <si>
    <t>Share of Secondary Industry</t>
    <phoneticPr fontId="2" type="noConversion"/>
  </si>
  <si>
    <t>Share of Tertiary Industry</t>
  </si>
  <si>
    <t>Marine Industrial Structure Upgrading (Angle Cosine Method)</t>
    <phoneticPr fontId="2" type="noConversion"/>
  </si>
  <si>
    <t>Outstanding Loans of Banking Financial Institutions (100 million yuan)</t>
    <phoneticPr fontId="2" type="noConversion"/>
  </si>
  <si>
    <t>Ratio of Gross Marine Product to Coastal Regional GDP (%)</t>
    <phoneticPr fontId="2" type="noConversion"/>
  </si>
  <si>
    <t>Marine Financing Scale</t>
    <phoneticPr fontId="2" type="noConversion"/>
  </si>
  <si>
    <t>Marine Industrial Structure Upgrading (IND)</t>
    <phoneticPr fontId="2" type="noConversion"/>
  </si>
  <si>
    <t>Marine Financing Scale (FIN)</t>
    <phoneticPr fontId="2" type="noConversion"/>
  </si>
  <si>
    <t>Financial Agglomeration (AGG)</t>
    <phoneticPr fontId="2" type="noConversion"/>
  </si>
  <si>
    <t>Length of Long-Distance Optical Cable Lines</t>
    <phoneticPr fontId="2" type="noConversion"/>
  </si>
  <si>
    <t>Internet Penetration Rate</t>
    <phoneticPr fontId="2" type="noConversion"/>
  </si>
  <si>
    <t>Number of Enrolled Students and Teachers in Higher Education</t>
    <phoneticPr fontId="2" type="noConversion"/>
  </si>
  <si>
    <t>Local Fiscal Expenditure on Financial Regulation (100 million yuan)</t>
    <phoneticPr fontId="2" type="noConversion"/>
  </si>
  <si>
    <t>Local Fiscal General Budget Expenditure (100 million yuan)</t>
    <phoneticPr fontId="2" type="noConversion"/>
  </si>
  <si>
    <t>Marine Venture Capital Amount</t>
    <phoneticPr fontId="2" type="noConversion"/>
  </si>
  <si>
    <t>Region</t>
  </si>
  <si>
    <t>Year</t>
    <phoneticPr fontId="2" type="noConversion"/>
  </si>
  <si>
    <t>Gross Regional Product (100 million yuan)</t>
    <phoneticPr fontId="2" type="noConversion"/>
  </si>
  <si>
    <t>Urban Built-up Area (km²)</t>
    <phoneticPr fontId="2" type="noConversion"/>
  </si>
  <si>
    <t>Highway Mileage (km)</t>
    <phoneticPr fontId="2" type="noConversion"/>
  </si>
  <si>
    <t>Administrative Land Area (km²)</t>
    <phoneticPr fontId="2" type="noConversion"/>
  </si>
  <si>
    <t>Gross Regional Product (100 million yuan)</t>
    <phoneticPr fontId="2" type="noConversion"/>
  </si>
  <si>
    <t>Economic Density (ECO)</t>
    <phoneticPr fontId="2" type="noConversion"/>
  </si>
  <si>
    <t>Urbanization Level (%) (URB)</t>
    <phoneticPr fontId="2" type="noConversion"/>
  </si>
  <si>
    <t>Infrastructure Level (INF)</t>
    <phoneticPr fontId="2" type="noConversion"/>
  </si>
  <si>
    <t>Urban Population Density (persons/km²) (POP)</t>
    <phoneticPr fontId="2" type="noConversion"/>
  </si>
  <si>
    <t>Government Intervention (GOV)</t>
    <phoneticPr fontId="2" type="noConversion"/>
  </si>
  <si>
    <t>Digital Inclusive Finance Aggregate Index</t>
    <phoneticPr fontId="2" type="noConversion"/>
  </si>
  <si>
    <t>National Digital Inclusive Finance Aggregate Index</t>
    <phoneticPr fontId="2" type="noConversion"/>
  </si>
  <si>
    <t>First Difference of Digital Inclusive Finance Index</t>
    <phoneticPr fontId="2" type="noConversion"/>
  </si>
  <si>
    <t>One-period Lagged Digital Inclusive Finance Index</t>
    <phoneticPr fontId="2" type="noConversion"/>
  </si>
  <si>
    <t>Bartik Instrumental Variable (Bartik IV)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</si>
</sst>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0000"/>
    <numFmt numFmtId="178" formatCode="0.0000_ 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等线"/>
      <family val="2"/>
      <scheme val="minor"/>
    </font>
    <font>
      <sz val="10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等线"/>
      <family val="3"/>
      <charset val="134"/>
      <scheme val="minor"/>
    </font>
    <font>
      <sz val="10.5"/>
      <color theme="1"/>
      <name val="Times New Roman"/>
      <family val="1"/>
    </font>
    <font>
      <sz val="10.5"/>
      <color rgb="FF000000"/>
      <name val="Times New Roman"/>
      <family val="1"/>
    </font>
    <font>
      <sz val="11"/>
      <name val="等线"/>
      <family val="2"/>
      <scheme val="minor"/>
    </font>
    <font>
      <sz val="10"/>
      <name val="Times New Roman"/>
      <family val="2"/>
    </font>
    <font>
      <sz val="10"/>
      <name val="Times New Roman"/>
      <family val="3"/>
    </font>
    <font>
      <sz val="10"/>
      <name val="Times New Roman"/>
      <family val="3"/>
      <charset val="1"/>
    </font>
    <font>
      <sz val="11"/>
      <color rgb="FF0F1115"/>
      <name val="Segoe UI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zoomScale="130" zoomScaleNormal="130" workbookViewId="0">
      <selection activeCell="F42" sqref="F42"/>
    </sheetView>
  </sheetViews>
  <sheetFormatPr defaultRowHeight="14.25" x14ac:dyDescent="0.2"/>
  <cols>
    <col min="2" max="2" width="16.625" bestFit="1" customWidth="1"/>
    <col min="3" max="3" width="9.5" bestFit="1" customWidth="1"/>
    <col min="4" max="4" width="63.5" style="2" bestFit="1" customWidth="1"/>
  </cols>
  <sheetData>
    <row r="1" spans="2:4" ht="15.75" thickTop="1" thickBot="1" x14ac:dyDescent="0.25">
      <c r="B1" s="14" t="s">
        <v>19</v>
      </c>
      <c r="C1" s="14" t="s">
        <v>20</v>
      </c>
      <c r="D1" s="14" t="s">
        <v>21</v>
      </c>
    </row>
    <row r="2" spans="2:4" x14ac:dyDescent="0.2">
      <c r="B2" s="29" t="s">
        <v>22</v>
      </c>
      <c r="C2" s="29" t="s">
        <v>39</v>
      </c>
      <c r="D2" s="15" t="s">
        <v>35</v>
      </c>
    </row>
    <row r="3" spans="2:4" x14ac:dyDescent="0.2">
      <c r="B3" s="30"/>
      <c r="C3" s="30"/>
      <c r="D3" s="15" t="s">
        <v>36</v>
      </c>
    </row>
    <row r="4" spans="2:4" x14ac:dyDescent="0.2">
      <c r="B4" s="30"/>
      <c r="C4" s="30"/>
      <c r="D4" s="15" t="s">
        <v>37</v>
      </c>
    </row>
    <row r="5" spans="2:4" ht="15" thickBot="1" x14ac:dyDescent="0.25">
      <c r="B5" s="30"/>
      <c r="C5" s="32"/>
      <c r="D5" s="16" t="s">
        <v>38</v>
      </c>
    </row>
    <row r="6" spans="2:4" x14ac:dyDescent="0.2">
      <c r="B6" s="30"/>
      <c r="C6" s="29" t="s">
        <v>68</v>
      </c>
      <c r="D6" s="15" t="s">
        <v>41</v>
      </c>
    </row>
    <row r="7" spans="2:4" x14ac:dyDescent="0.2">
      <c r="B7" s="30"/>
      <c r="C7" s="30"/>
      <c r="D7" s="15" t="s">
        <v>43</v>
      </c>
    </row>
    <row r="8" spans="2:4" x14ac:dyDescent="0.2">
      <c r="B8" s="30"/>
      <c r="C8" s="30"/>
      <c r="D8" s="15" t="s">
        <v>45</v>
      </c>
    </row>
    <row r="9" spans="2:4" x14ac:dyDescent="0.2">
      <c r="B9" s="30"/>
      <c r="C9" s="30"/>
      <c r="D9" s="15" t="s">
        <v>47</v>
      </c>
    </row>
    <row r="10" spans="2:4" ht="15" thickBot="1" x14ac:dyDescent="0.25">
      <c r="B10" s="30"/>
      <c r="C10" s="32"/>
      <c r="D10" s="16" t="s">
        <v>49</v>
      </c>
    </row>
    <row r="11" spans="2:4" ht="27" x14ac:dyDescent="0.2">
      <c r="B11" s="30"/>
      <c r="C11" s="29" t="s">
        <v>70</v>
      </c>
      <c r="D11" s="15" t="s">
        <v>51</v>
      </c>
    </row>
    <row r="12" spans="2:4" x14ac:dyDescent="0.2">
      <c r="B12" s="30"/>
      <c r="C12" s="30"/>
      <c r="D12" s="15" t="s">
        <v>53</v>
      </c>
    </row>
    <row r="13" spans="2:4" x14ac:dyDescent="0.2">
      <c r="B13" s="30"/>
      <c r="C13" s="30"/>
      <c r="D13" s="15" t="s">
        <v>54</v>
      </c>
    </row>
    <row r="14" spans="2:4" x14ac:dyDescent="0.2">
      <c r="B14" s="30"/>
      <c r="C14" s="30"/>
      <c r="D14" s="15" t="s">
        <v>56</v>
      </c>
    </row>
    <row r="15" spans="2:4" ht="15" thickBot="1" x14ac:dyDescent="0.25">
      <c r="B15" s="30"/>
      <c r="C15" s="32"/>
      <c r="D15" s="16" t="s">
        <v>57</v>
      </c>
    </row>
    <row r="16" spans="2:4" x14ac:dyDescent="0.2">
      <c r="B16" s="30"/>
      <c r="C16" s="29" t="s">
        <v>72</v>
      </c>
      <c r="D16" s="15" t="s">
        <v>59</v>
      </c>
    </row>
    <row r="17" spans="2:4" x14ac:dyDescent="0.2">
      <c r="B17" s="30"/>
      <c r="C17" s="30"/>
      <c r="D17" s="15" t="s">
        <v>60</v>
      </c>
    </row>
    <row r="18" spans="2:4" x14ac:dyDescent="0.2">
      <c r="B18" s="30"/>
      <c r="C18" s="30"/>
      <c r="D18" s="15" t="s">
        <v>61</v>
      </c>
    </row>
    <row r="19" spans="2:4" x14ac:dyDescent="0.2">
      <c r="B19" s="30"/>
      <c r="C19" s="30"/>
      <c r="D19" s="15" t="s">
        <v>62</v>
      </c>
    </row>
    <row r="20" spans="2:4" ht="15" thickBot="1" x14ac:dyDescent="0.25">
      <c r="B20" s="30"/>
      <c r="C20" s="32"/>
      <c r="D20" s="16" t="s">
        <v>63</v>
      </c>
    </row>
    <row r="21" spans="2:4" x14ac:dyDescent="0.2">
      <c r="B21" s="30"/>
      <c r="C21" s="29" t="s">
        <v>74</v>
      </c>
      <c r="D21" s="15" t="s">
        <v>58</v>
      </c>
    </row>
    <row r="22" spans="2:4" x14ac:dyDescent="0.2">
      <c r="B22" s="30"/>
      <c r="C22" s="30"/>
      <c r="D22" s="15" t="s">
        <v>64</v>
      </c>
    </row>
    <row r="23" spans="2:4" x14ac:dyDescent="0.2">
      <c r="B23" s="30"/>
      <c r="C23" s="30"/>
      <c r="D23" s="15" t="s">
        <v>65</v>
      </c>
    </row>
    <row r="24" spans="2:4" x14ac:dyDescent="0.2">
      <c r="B24" s="30"/>
      <c r="C24" s="30"/>
      <c r="D24" s="15" t="s">
        <v>66</v>
      </c>
    </row>
    <row r="25" spans="2:4" ht="15" thickBot="1" x14ac:dyDescent="0.25">
      <c r="B25" s="31"/>
      <c r="C25" s="31"/>
      <c r="D25" s="17" t="s">
        <v>67</v>
      </c>
    </row>
    <row r="26" spans="2:4" ht="15" thickTop="1" x14ac:dyDescent="0.2"/>
  </sheetData>
  <mergeCells count="6">
    <mergeCell ref="B2:B25"/>
    <mergeCell ref="C2:C5"/>
    <mergeCell ref="C6:C10"/>
    <mergeCell ref="C11:C15"/>
    <mergeCell ref="C16:C20"/>
    <mergeCell ref="C21:C2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61D-1A32-4F58-9814-59D562E75ADB}">
  <dimension ref="A1:G133"/>
  <sheetViews>
    <sheetView tabSelected="1" workbookViewId="0">
      <selection activeCell="T43" sqref="T43"/>
    </sheetView>
  </sheetViews>
  <sheetFormatPr defaultRowHeight="14.25" x14ac:dyDescent="0.2"/>
  <cols>
    <col min="1" max="1" width="7" bestFit="1" customWidth="1"/>
    <col min="2" max="2" width="4.5" bestFit="1" customWidth="1"/>
    <col min="3" max="3" width="16.625" bestFit="1" customWidth="1"/>
    <col min="4" max="4" width="20.25" bestFit="1" customWidth="1"/>
    <col min="5" max="5" width="22" bestFit="1" customWidth="1"/>
    <col min="6" max="6" width="18.375" bestFit="1" customWidth="1"/>
    <col min="7" max="7" width="21" bestFit="1" customWidth="1"/>
  </cols>
  <sheetData>
    <row r="1" spans="1:7" x14ac:dyDescent="0.2">
      <c r="A1" s="5" t="s">
        <v>3</v>
      </c>
      <c r="B1" s="5" t="s">
        <v>4</v>
      </c>
      <c r="C1" s="48" t="s">
        <v>132</v>
      </c>
      <c r="D1" s="48" t="s">
        <v>133</v>
      </c>
      <c r="E1" s="48" t="s">
        <v>134</v>
      </c>
      <c r="F1" s="48" t="s">
        <v>135</v>
      </c>
      <c r="G1" s="48" t="s">
        <v>136</v>
      </c>
    </row>
    <row r="2" spans="1:7" x14ac:dyDescent="0.2">
      <c r="A2" s="28" t="s">
        <v>76</v>
      </c>
      <c r="B2" s="5">
        <v>2011</v>
      </c>
      <c r="C2" s="5">
        <v>60.58</v>
      </c>
      <c r="D2" s="5">
        <v>40.004193548387093</v>
      </c>
      <c r="E2" s="5"/>
      <c r="F2" s="5"/>
      <c r="G2" s="5"/>
    </row>
    <row r="3" spans="1:7" x14ac:dyDescent="0.2">
      <c r="A3" s="28" t="s">
        <v>76</v>
      </c>
      <c r="B3" s="5">
        <v>2012</v>
      </c>
      <c r="C3" s="5">
        <v>122.96</v>
      </c>
      <c r="D3" s="5">
        <v>99.68548387096773</v>
      </c>
      <c r="E3" s="5">
        <f>D3-D2</f>
        <v>59.681290322580637</v>
      </c>
      <c r="F3" s="5">
        <f>C2</f>
        <v>60.58</v>
      </c>
      <c r="G3" s="5">
        <f>E3*F3</f>
        <v>3615.4925677419351</v>
      </c>
    </row>
    <row r="4" spans="1:7" x14ac:dyDescent="0.2">
      <c r="A4" s="28" t="s">
        <v>76</v>
      </c>
      <c r="B4" s="5">
        <v>2013</v>
      </c>
      <c r="C4" s="5">
        <v>175.26</v>
      </c>
      <c r="D4" s="5">
        <v>155.34935483870967</v>
      </c>
      <c r="E4" s="5">
        <f t="shared" ref="E4:E67" si="0">D4-D3</f>
        <v>55.663870967741943</v>
      </c>
      <c r="F4" s="5">
        <f t="shared" ref="F4:F67" si="1">C3</f>
        <v>122.96</v>
      </c>
      <c r="G4" s="5">
        <f t="shared" ref="G4:G67" si="2">E4*F4</f>
        <v>6844.4295741935493</v>
      </c>
    </row>
    <row r="5" spans="1:7" x14ac:dyDescent="0.2">
      <c r="A5" s="28" t="s">
        <v>76</v>
      </c>
      <c r="B5" s="5">
        <v>2014</v>
      </c>
      <c r="C5" s="5">
        <v>200.16</v>
      </c>
      <c r="D5" s="5">
        <v>179.74870967741936</v>
      </c>
      <c r="E5" s="5">
        <f t="shared" si="0"/>
        <v>24.399354838709684</v>
      </c>
      <c r="F5" s="5">
        <f t="shared" si="1"/>
        <v>175.26</v>
      </c>
      <c r="G5" s="5">
        <f t="shared" si="2"/>
        <v>4276.2309290322592</v>
      </c>
    </row>
    <row r="6" spans="1:7" x14ac:dyDescent="0.2">
      <c r="A6" s="28" t="s">
        <v>76</v>
      </c>
      <c r="B6" s="5">
        <v>2015</v>
      </c>
      <c r="C6" s="5">
        <v>237.53</v>
      </c>
      <c r="D6" s="5">
        <v>220.00838709677416</v>
      </c>
      <c r="E6" s="5">
        <f t="shared" si="0"/>
        <v>40.259677419354801</v>
      </c>
      <c r="F6" s="5">
        <f t="shared" si="1"/>
        <v>200.16</v>
      </c>
      <c r="G6" s="5">
        <f t="shared" si="2"/>
        <v>8058.3770322580567</v>
      </c>
    </row>
    <row r="7" spans="1:7" x14ac:dyDescent="0.2">
      <c r="A7" s="28" t="s">
        <v>76</v>
      </c>
      <c r="B7" s="5">
        <v>2016</v>
      </c>
      <c r="C7" s="5">
        <v>245.84</v>
      </c>
      <c r="D7" s="5">
        <v>230.41419354838709</v>
      </c>
      <c r="E7" s="5">
        <f t="shared" si="0"/>
        <v>10.405806451612932</v>
      </c>
      <c r="F7" s="5">
        <f t="shared" si="1"/>
        <v>237.53</v>
      </c>
      <c r="G7" s="5">
        <f t="shared" si="2"/>
        <v>2471.6912064516196</v>
      </c>
    </row>
    <row r="8" spans="1:7" x14ac:dyDescent="0.2">
      <c r="A8" s="28" t="s">
        <v>76</v>
      </c>
      <c r="B8" s="5">
        <v>2017</v>
      </c>
      <c r="C8" s="5">
        <v>284.02999999999997</v>
      </c>
      <c r="D8" s="5">
        <v>271.9806451612904</v>
      </c>
      <c r="E8" s="5">
        <f t="shared" si="0"/>
        <v>41.566451612903307</v>
      </c>
      <c r="F8" s="5">
        <f t="shared" si="1"/>
        <v>245.84</v>
      </c>
      <c r="G8" s="5">
        <f t="shared" si="2"/>
        <v>10218.69646451615</v>
      </c>
    </row>
    <row r="9" spans="1:7" x14ac:dyDescent="0.2">
      <c r="A9" s="28" t="s">
        <v>76</v>
      </c>
      <c r="B9" s="5">
        <v>2018</v>
      </c>
      <c r="C9" s="5">
        <v>316.88</v>
      </c>
      <c r="D9" s="5">
        <v>300.20806451612907</v>
      </c>
      <c r="E9" s="5">
        <f t="shared" si="0"/>
        <v>28.227419354838673</v>
      </c>
      <c r="F9" s="5">
        <f t="shared" si="1"/>
        <v>284.02999999999997</v>
      </c>
      <c r="G9" s="5">
        <f t="shared" si="2"/>
        <v>8017.4339193548276</v>
      </c>
    </row>
    <row r="10" spans="1:7" x14ac:dyDescent="0.2">
      <c r="A10" s="28" t="s">
        <v>76</v>
      </c>
      <c r="B10" s="5">
        <v>2019</v>
      </c>
      <c r="C10" s="5">
        <v>344.11</v>
      </c>
      <c r="D10" s="5">
        <v>323.73354838709673</v>
      </c>
      <c r="E10" s="5">
        <f t="shared" si="0"/>
        <v>23.525483870967662</v>
      </c>
      <c r="F10" s="5">
        <f t="shared" si="1"/>
        <v>316.88</v>
      </c>
      <c r="G10" s="5">
        <f t="shared" si="2"/>
        <v>7454.755329032233</v>
      </c>
    </row>
    <row r="11" spans="1:7" x14ac:dyDescent="0.2">
      <c r="A11" s="28" t="s">
        <v>76</v>
      </c>
      <c r="B11" s="5">
        <v>2020</v>
      </c>
      <c r="C11" s="5">
        <v>361.46</v>
      </c>
      <c r="D11" s="5">
        <v>341.22</v>
      </c>
      <c r="E11" s="5">
        <f t="shared" si="0"/>
        <v>17.486451612903295</v>
      </c>
      <c r="F11" s="5">
        <f t="shared" si="1"/>
        <v>344.11</v>
      </c>
      <c r="G11" s="5">
        <f t="shared" si="2"/>
        <v>6017.2628645161531</v>
      </c>
    </row>
    <row r="12" spans="1:7" x14ac:dyDescent="0.2">
      <c r="A12" s="28" t="s">
        <v>76</v>
      </c>
      <c r="B12" s="5">
        <v>2021</v>
      </c>
      <c r="C12" s="5">
        <v>379.23</v>
      </c>
      <c r="D12" s="5">
        <v>359.16193548387093</v>
      </c>
      <c r="E12" s="5">
        <f t="shared" si="0"/>
        <v>17.941935483870907</v>
      </c>
      <c r="F12" s="5">
        <f t="shared" si="1"/>
        <v>361.46</v>
      </c>
      <c r="G12" s="5">
        <f t="shared" si="2"/>
        <v>6485.2919999999776</v>
      </c>
    </row>
    <row r="13" spans="1:7" x14ac:dyDescent="0.2">
      <c r="A13" s="28" t="s">
        <v>76</v>
      </c>
      <c r="B13" s="5">
        <v>2022</v>
      </c>
      <c r="C13" s="5">
        <v>397.91</v>
      </c>
      <c r="D13" s="5">
        <v>377.58193548387095</v>
      </c>
      <c r="E13" s="5">
        <f>D13-D12</f>
        <v>18.420000000000016</v>
      </c>
      <c r="F13" s="5">
        <f t="shared" si="1"/>
        <v>379.23</v>
      </c>
      <c r="G13" s="5">
        <f t="shared" si="2"/>
        <v>6985.4166000000059</v>
      </c>
    </row>
    <row r="14" spans="1:7" x14ac:dyDescent="0.2">
      <c r="A14" s="28" t="s">
        <v>77</v>
      </c>
      <c r="B14" s="5">
        <v>2011</v>
      </c>
      <c r="C14" s="5">
        <v>32.42</v>
      </c>
      <c r="D14" s="5">
        <v>40.004193548387093</v>
      </c>
      <c r="E14" s="5"/>
      <c r="F14" s="5"/>
      <c r="G14" s="5">
        <f t="shared" si="2"/>
        <v>0</v>
      </c>
    </row>
    <row r="15" spans="1:7" x14ac:dyDescent="0.2">
      <c r="A15" s="28" t="s">
        <v>77</v>
      </c>
      <c r="B15" s="5">
        <v>2012</v>
      </c>
      <c r="C15" s="5">
        <v>89.32</v>
      </c>
      <c r="D15" s="5">
        <v>99.68548387096773</v>
      </c>
      <c r="E15" s="5">
        <f>D15-D14</f>
        <v>59.681290322580637</v>
      </c>
      <c r="F15" s="5">
        <f t="shared" si="1"/>
        <v>32.42</v>
      </c>
      <c r="G15" s="5">
        <f t="shared" si="2"/>
        <v>1934.8674322580644</v>
      </c>
    </row>
    <row r="16" spans="1:7" x14ac:dyDescent="0.2">
      <c r="A16" s="28" t="s">
        <v>77</v>
      </c>
      <c r="B16" s="5">
        <v>2013</v>
      </c>
      <c r="C16" s="5">
        <v>144.97999999999999</v>
      </c>
      <c r="D16" s="5">
        <v>155.34935483870967</v>
      </c>
      <c r="E16" s="5">
        <f t="shared" si="0"/>
        <v>55.663870967741943</v>
      </c>
      <c r="F16" s="5">
        <f t="shared" si="1"/>
        <v>89.32</v>
      </c>
      <c r="G16" s="5">
        <f t="shared" si="2"/>
        <v>4971.8969548387104</v>
      </c>
    </row>
    <row r="17" spans="1:7" x14ac:dyDescent="0.2">
      <c r="A17" s="28" t="s">
        <v>77</v>
      </c>
      <c r="B17" s="5">
        <v>2014</v>
      </c>
      <c r="C17" s="5">
        <v>160.76</v>
      </c>
      <c r="D17" s="5">
        <v>179.74870967741936</v>
      </c>
      <c r="E17" s="5">
        <f t="shared" si="0"/>
        <v>24.399354838709684</v>
      </c>
      <c r="F17" s="5">
        <f t="shared" si="1"/>
        <v>144.97999999999999</v>
      </c>
      <c r="G17" s="5">
        <f t="shared" si="2"/>
        <v>3537.4184645161299</v>
      </c>
    </row>
    <row r="18" spans="1:7" x14ac:dyDescent="0.2">
      <c r="A18" s="28" t="s">
        <v>77</v>
      </c>
      <c r="B18" s="5">
        <v>2015</v>
      </c>
      <c r="C18" s="5">
        <v>199.53</v>
      </c>
      <c r="D18" s="5">
        <v>220.00838709677416</v>
      </c>
      <c r="E18" s="5">
        <f t="shared" si="0"/>
        <v>40.259677419354801</v>
      </c>
      <c r="F18" s="5">
        <f t="shared" si="1"/>
        <v>160.76</v>
      </c>
      <c r="G18" s="5">
        <f t="shared" si="2"/>
        <v>6472.1457419354774</v>
      </c>
    </row>
    <row r="19" spans="1:7" x14ac:dyDescent="0.2">
      <c r="A19" s="28" t="s">
        <v>77</v>
      </c>
      <c r="B19" s="5">
        <v>2016</v>
      </c>
      <c r="C19" s="5">
        <v>214.36</v>
      </c>
      <c r="D19" s="5">
        <v>230.41419354838709</v>
      </c>
      <c r="E19" s="5">
        <f t="shared" si="0"/>
        <v>10.405806451612932</v>
      </c>
      <c r="F19" s="5">
        <f t="shared" si="1"/>
        <v>199.53</v>
      </c>
      <c r="G19" s="5">
        <f t="shared" si="2"/>
        <v>2076.2705612903283</v>
      </c>
    </row>
    <row r="20" spans="1:7" x14ac:dyDescent="0.2">
      <c r="A20" s="28" t="s">
        <v>77</v>
      </c>
      <c r="B20" s="5">
        <v>2017</v>
      </c>
      <c r="C20" s="5">
        <v>258.17</v>
      </c>
      <c r="D20" s="5">
        <v>271.9806451612904</v>
      </c>
      <c r="E20" s="5">
        <f t="shared" si="0"/>
        <v>41.566451612903307</v>
      </c>
      <c r="F20" s="5">
        <f t="shared" si="1"/>
        <v>214.36</v>
      </c>
      <c r="G20" s="5">
        <f t="shared" si="2"/>
        <v>8910.1845677419533</v>
      </c>
    </row>
    <row r="21" spans="1:7" x14ac:dyDescent="0.2">
      <c r="A21" s="28" t="s">
        <v>77</v>
      </c>
      <c r="B21" s="5">
        <v>2018</v>
      </c>
      <c r="C21" s="5">
        <v>282.77</v>
      </c>
      <c r="D21" s="5">
        <v>300.20806451612907</v>
      </c>
      <c r="E21" s="5">
        <f t="shared" si="0"/>
        <v>28.227419354838673</v>
      </c>
      <c r="F21" s="5">
        <f t="shared" si="1"/>
        <v>258.17</v>
      </c>
      <c r="G21" s="5">
        <f t="shared" si="2"/>
        <v>7287.4728548387011</v>
      </c>
    </row>
    <row r="22" spans="1:7" x14ac:dyDescent="0.2">
      <c r="A22" s="28" t="s">
        <v>77</v>
      </c>
      <c r="B22" s="5">
        <v>2019</v>
      </c>
      <c r="C22" s="5">
        <v>305.06</v>
      </c>
      <c r="D22" s="5">
        <v>323.73354838709673</v>
      </c>
      <c r="E22" s="5">
        <f t="shared" si="0"/>
        <v>23.525483870967662</v>
      </c>
      <c r="F22" s="5">
        <f t="shared" si="1"/>
        <v>282.77</v>
      </c>
      <c r="G22" s="5">
        <f t="shared" si="2"/>
        <v>6652.301074193525</v>
      </c>
    </row>
    <row r="23" spans="1:7" x14ac:dyDescent="0.2">
      <c r="A23" s="28" t="s">
        <v>77</v>
      </c>
      <c r="B23" s="5">
        <v>2020</v>
      </c>
      <c r="C23" s="5">
        <v>322.7</v>
      </c>
      <c r="D23" s="5">
        <v>341.22</v>
      </c>
      <c r="E23" s="5">
        <f t="shared" si="0"/>
        <v>17.486451612903295</v>
      </c>
      <c r="F23" s="5">
        <f t="shared" si="1"/>
        <v>305.06</v>
      </c>
      <c r="G23" s="5">
        <f t="shared" si="2"/>
        <v>5334.4169290322789</v>
      </c>
    </row>
    <row r="24" spans="1:7" x14ac:dyDescent="0.2">
      <c r="A24" s="28" t="s">
        <v>77</v>
      </c>
      <c r="B24" s="5">
        <v>2021</v>
      </c>
      <c r="C24" s="5">
        <v>340.99</v>
      </c>
      <c r="D24" s="5">
        <v>359.16193548387093</v>
      </c>
      <c r="E24" s="5">
        <f t="shared" si="0"/>
        <v>17.941935483870907</v>
      </c>
      <c r="F24" s="5">
        <f t="shared" si="1"/>
        <v>322.7</v>
      </c>
      <c r="G24" s="5">
        <f t="shared" si="2"/>
        <v>5789.8625806451419</v>
      </c>
    </row>
    <row r="25" spans="1:7" x14ac:dyDescent="0.2">
      <c r="A25" s="28" t="s">
        <v>77</v>
      </c>
      <c r="B25" s="5">
        <v>2022</v>
      </c>
      <c r="C25" s="5">
        <v>359.67</v>
      </c>
      <c r="D25" s="5">
        <v>377.58193548387095</v>
      </c>
      <c r="E25" s="5">
        <f t="shared" si="0"/>
        <v>18.420000000000016</v>
      </c>
      <c r="F25" s="5">
        <f t="shared" si="1"/>
        <v>340.99</v>
      </c>
      <c r="G25" s="5">
        <f t="shared" si="2"/>
        <v>6281.035800000006</v>
      </c>
    </row>
    <row r="26" spans="1:7" x14ac:dyDescent="0.2">
      <c r="A26" s="4" t="s">
        <v>78</v>
      </c>
      <c r="B26" s="5">
        <v>2011</v>
      </c>
      <c r="C26" s="5">
        <v>43.29</v>
      </c>
      <c r="D26" s="5">
        <v>40.004193548387093</v>
      </c>
      <c r="E26" s="5"/>
      <c r="F26" s="5"/>
      <c r="G26" s="5">
        <f t="shared" si="2"/>
        <v>0</v>
      </c>
    </row>
    <row r="27" spans="1:7" x14ac:dyDescent="0.2">
      <c r="A27" s="4" t="s">
        <v>78</v>
      </c>
      <c r="B27" s="5">
        <v>2012</v>
      </c>
      <c r="C27" s="5">
        <v>103.53</v>
      </c>
      <c r="D27" s="5">
        <v>99.68548387096773</v>
      </c>
      <c r="E27" s="5">
        <f t="shared" si="0"/>
        <v>59.681290322580637</v>
      </c>
      <c r="F27" s="5">
        <f t="shared" si="1"/>
        <v>43.29</v>
      </c>
      <c r="G27" s="5">
        <f t="shared" si="2"/>
        <v>2583.6030580645156</v>
      </c>
    </row>
    <row r="28" spans="1:7" x14ac:dyDescent="0.2">
      <c r="A28" s="4" t="s">
        <v>78</v>
      </c>
      <c r="B28" s="5">
        <v>2013</v>
      </c>
      <c r="C28" s="5">
        <v>160.07</v>
      </c>
      <c r="D28" s="5">
        <v>155.34935483870967</v>
      </c>
      <c r="E28" s="5">
        <f t="shared" si="0"/>
        <v>55.663870967741943</v>
      </c>
      <c r="F28" s="5">
        <f t="shared" si="1"/>
        <v>103.53</v>
      </c>
      <c r="G28" s="5">
        <f t="shared" si="2"/>
        <v>5762.8805612903234</v>
      </c>
    </row>
    <row r="29" spans="1:7" x14ac:dyDescent="0.2">
      <c r="A29" s="4" t="s">
        <v>78</v>
      </c>
      <c r="B29" s="5">
        <v>2014</v>
      </c>
      <c r="C29" s="5">
        <v>187.61</v>
      </c>
      <c r="D29" s="5">
        <v>179.74870967741936</v>
      </c>
      <c r="E29" s="5">
        <f t="shared" si="0"/>
        <v>24.399354838709684</v>
      </c>
      <c r="F29" s="5">
        <f t="shared" si="1"/>
        <v>160.07</v>
      </c>
      <c r="G29" s="5">
        <f t="shared" si="2"/>
        <v>3905.604729032259</v>
      </c>
    </row>
    <row r="30" spans="1:7" x14ac:dyDescent="0.2">
      <c r="A30" s="4" t="s">
        <v>78</v>
      </c>
      <c r="B30" s="5">
        <v>2015</v>
      </c>
      <c r="C30" s="5">
        <v>226.4</v>
      </c>
      <c r="D30" s="5">
        <v>220.00838709677416</v>
      </c>
      <c r="E30" s="5">
        <f t="shared" si="0"/>
        <v>40.259677419354801</v>
      </c>
      <c r="F30" s="5">
        <f t="shared" si="1"/>
        <v>187.61</v>
      </c>
      <c r="G30" s="5">
        <f t="shared" si="2"/>
        <v>7553.1180806451548</v>
      </c>
    </row>
    <row r="31" spans="1:7" x14ac:dyDescent="0.2">
      <c r="A31" s="4" t="s">
        <v>78</v>
      </c>
      <c r="B31" s="5">
        <v>2016</v>
      </c>
      <c r="C31" s="5">
        <v>231.41</v>
      </c>
      <c r="D31" s="5">
        <v>230.41419354838709</v>
      </c>
      <c r="E31" s="5">
        <f t="shared" si="0"/>
        <v>10.405806451612932</v>
      </c>
      <c r="F31" s="5">
        <f t="shared" si="1"/>
        <v>226.4</v>
      </c>
      <c r="G31" s="5">
        <f t="shared" si="2"/>
        <v>2355.874580645168</v>
      </c>
    </row>
    <row r="32" spans="1:7" x14ac:dyDescent="0.2">
      <c r="A32" s="4" t="s">
        <v>78</v>
      </c>
      <c r="B32" s="5">
        <v>2017</v>
      </c>
      <c r="C32" s="5">
        <v>267.18</v>
      </c>
      <c r="D32" s="5">
        <v>271.9806451612904</v>
      </c>
      <c r="E32" s="5">
        <f t="shared" si="0"/>
        <v>41.566451612903307</v>
      </c>
      <c r="F32" s="5">
        <f t="shared" si="1"/>
        <v>231.41</v>
      </c>
      <c r="G32" s="5">
        <f t="shared" si="2"/>
        <v>9618.8925677419538</v>
      </c>
    </row>
    <row r="33" spans="1:7" x14ac:dyDescent="0.2">
      <c r="A33" s="4" t="s">
        <v>78</v>
      </c>
      <c r="B33" s="5">
        <v>2018</v>
      </c>
      <c r="C33" s="5">
        <v>290.95</v>
      </c>
      <c r="D33" s="5">
        <v>300.20806451612907</v>
      </c>
      <c r="E33" s="5">
        <f t="shared" si="0"/>
        <v>28.227419354838673</v>
      </c>
      <c r="F33" s="5">
        <f t="shared" si="1"/>
        <v>267.18</v>
      </c>
      <c r="G33" s="5">
        <f t="shared" si="2"/>
        <v>7541.8019032257971</v>
      </c>
    </row>
    <row r="34" spans="1:7" x14ac:dyDescent="0.2">
      <c r="A34" s="4" t="s">
        <v>78</v>
      </c>
      <c r="B34" s="5">
        <v>2019</v>
      </c>
      <c r="C34" s="5">
        <v>311.01</v>
      </c>
      <c r="D34" s="5">
        <v>323.73354838709673</v>
      </c>
      <c r="E34" s="5">
        <f t="shared" si="0"/>
        <v>23.525483870967662</v>
      </c>
      <c r="F34" s="5">
        <f t="shared" si="1"/>
        <v>290.95</v>
      </c>
      <c r="G34" s="5">
        <f t="shared" si="2"/>
        <v>6844.7395322580405</v>
      </c>
    </row>
    <row r="35" spans="1:7" x14ac:dyDescent="0.2">
      <c r="A35" s="4" t="s">
        <v>78</v>
      </c>
      <c r="B35" s="5">
        <v>2020</v>
      </c>
      <c r="C35" s="5">
        <v>326.29000000000002</v>
      </c>
      <c r="D35" s="5">
        <v>341.22</v>
      </c>
      <c r="E35" s="5">
        <f t="shared" si="0"/>
        <v>17.486451612903295</v>
      </c>
      <c r="F35" s="5">
        <f t="shared" si="1"/>
        <v>311.01</v>
      </c>
      <c r="G35" s="5">
        <f t="shared" si="2"/>
        <v>5438.4613161290536</v>
      </c>
    </row>
    <row r="36" spans="1:7" x14ac:dyDescent="0.2">
      <c r="A36" s="4" t="s">
        <v>78</v>
      </c>
      <c r="B36" s="5">
        <v>2021</v>
      </c>
      <c r="C36" s="5">
        <v>342.2</v>
      </c>
      <c r="D36" s="5">
        <v>359.16193548387093</v>
      </c>
      <c r="E36" s="5">
        <f t="shared" si="0"/>
        <v>17.941935483870907</v>
      </c>
      <c r="F36" s="5">
        <f t="shared" si="1"/>
        <v>326.29000000000002</v>
      </c>
      <c r="G36" s="5">
        <f t="shared" si="2"/>
        <v>5854.2741290322383</v>
      </c>
    </row>
    <row r="37" spans="1:7" x14ac:dyDescent="0.2">
      <c r="A37" s="4" t="s">
        <v>78</v>
      </c>
      <c r="B37" s="5">
        <v>2022</v>
      </c>
      <c r="C37" s="5">
        <v>358.26</v>
      </c>
      <c r="D37" s="5">
        <v>377.58193548387095</v>
      </c>
      <c r="E37" s="5">
        <f t="shared" si="0"/>
        <v>18.420000000000016</v>
      </c>
      <c r="F37" s="5">
        <f t="shared" si="1"/>
        <v>342.2</v>
      </c>
      <c r="G37" s="5">
        <f t="shared" si="2"/>
        <v>6303.3240000000051</v>
      </c>
    </row>
    <row r="38" spans="1:7" x14ac:dyDescent="0.2">
      <c r="A38" s="28" t="s">
        <v>79</v>
      </c>
      <c r="B38" s="5">
        <v>2011</v>
      </c>
      <c r="C38" s="5">
        <v>80.19</v>
      </c>
      <c r="D38" s="5">
        <v>40.004193548387093</v>
      </c>
      <c r="E38" s="5"/>
      <c r="F38" s="5"/>
      <c r="G38" s="5">
        <f t="shared" si="2"/>
        <v>0</v>
      </c>
    </row>
    <row r="39" spans="1:7" x14ac:dyDescent="0.2">
      <c r="A39" s="28" t="s">
        <v>79</v>
      </c>
      <c r="B39" s="5">
        <v>2012</v>
      </c>
      <c r="C39" s="5">
        <v>150.77000000000001</v>
      </c>
      <c r="D39" s="5">
        <v>99.68548387096773</v>
      </c>
      <c r="E39" s="5">
        <f t="shared" si="0"/>
        <v>59.681290322580637</v>
      </c>
      <c r="F39" s="5">
        <f t="shared" si="1"/>
        <v>80.19</v>
      </c>
      <c r="G39" s="5">
        <f t="shared" si="2"/>
        <v>4785.8426709677415</v>
      </c>
    </row>
    <row r="40" spans="1:7" x14ac:dyDescent="0.2">
      <c r="A40" s="28" t="s">
        <v>79</v>
      </c>
      <c r="B40" s="5">
        <v>2013</v>
      </c>
      <c r="C40" s="5">
        <v>222.14</v>
      </c>
      <c r="D40" s="5">
        <v>155.34935483870967</v>
      </c>
      <c r="E40" s="5">
        <f t="shared" si="0"/>
        <v>55.663870967741943</v>
      </c>
      <c r="F40" s="5">
        <f t="shared" si="1"/>
        <v>150.77000000000001</v>
      </c>
      <c r="G40" s="5">
        <f t="shared" si="2"/>
        <v>8392.4418258064525</v>
      </c>
    </row>
    <row r="41" spans="1:7" x14ac:dyDescent="0.2">
      <c r="A41" s="28" t="s">
        <v>79</v>
      </c>
      <c r="B41" s="5">
        <v>2014</v>
      </c>
      <c r="C41" s="5">
        <v>239.53</v>
      </c>
      <c r="D41" s="5">
        <v>179.74870967741936</v>
      </c>
      <c r="E41" s="5">
        <f t="shared" si="0"/>
        <v>24.399354838709684</v>
      </c>
      <c r="F41" s="5">
        <f t="shared" si="1"/>
        <v>222.14</v>
      </c>
      <c r="G41" s="5">
        <f t="shared" si="2"/>
        <v>5420.0726838709688</v>
      </c>
    </row>
    <row r="42" spans="1:7" x14ac:dyDescent="0.2">
      <c r="A42" s="28" t="s">
        <v>79</v>
      </c>
      <c r="B42" s="5">
        <v>2015</v>
      </c>
      <c r="C42" s="5">
        <v>278.11</v>
      </c>
      <c r="D42" s="5">
        <v>220.00838709677416</v>
      </c>
      <c r="E42" s="5">
        <f t="shared" si="0"/>
        <v>40.259677419354801</v>
      </c>
      <c r="F42" s="5">
        <f t="shared" si="1"/>
        <v>239.53</v>
      </c>
      <c r="G42" s="5">
        <f t="shared" si="2"/>
        <v>9643.400532258056</v>
      </c>
    </row>
    <row r="43" spans="1:7" x14ac:dyDescent="0.2">
      <c r="A43" s="28" t="s">
        <v>79</v>
      </c>
      <c r="B43" s="5">
        <v>2016</v>
      </c>
      <c r="C43" s="5">
        <v>282.22000000000003</v>
      </c>
      <c r="D43" s="5">
        <v>230.41419354838709</v>
      </c>
      <c r="E43" s="5">
        <f t="shared" si="0"/>
        <v>10.405806451612932</v>
      </c>
      <c r="F43" s="5">
        <f t="shared" si="1"/>
        <v>278.11</v>
      </c>
      <c r="G43" s="5">
        <f t="shared" si="2"/>
        <v>2893.9588322580726</v>
      </c>
    </row>
    <row r="44" spans="1:7" x14ac:dyDescent="0.2">
      <c r="A44" s="28" t="s">
        <v>79</v>
      </c>
      <c r="B44" s="5">
        <v>2017</v>
      </c>
      <c r="C44" s="5">
        <v>336.65</v>
      </c>
      <c r="D44" s="5">
        <v>271.9806451612904</v>
      </c>
      <c r="E44" s="5">
        <f t="shared" si="0"/>
        <v>41.566451612903307</v>
      </c>
      <c r="F44" s="5">
        <f t="shared" si="1"/>
        <v>282.22000000000003</v>
      </c>
      <c r="G44" s="5">
        <f t="shared" si="2"/>
        <v>11730.883974193572</v>
      </c>
    </row>
    <row r="45" spans="1:7" x14ac:dyDescent="0.2">
      <c r="A45" s="28" t="s">
        <v>79</v>
      </c>
      <c r="B45" s="5">
        <v>2018</v>
      </c>
      <c r="C45" s="5">
        <v>377.73</v>
      </c>
      <c r="D45" s="5">
        <v>300.20806451612907</v>
      </c>
      <c r="E45" s="5">
        <f t="shared" si="0"/>
        <v>28.227419354838673</v>
      </c>
      <c r="F45" s="5">
        <f t="shared" si="1"/>
        <v>336.65</v>
      </c>
      <c r="G45" s="5">
        <f t="shared" si="2"/>
        <v>9502.7607258064381</v>
      </c>
    </row>
    <row r="46" spans="1:7" x14ac:dyDescent="0.2">
      <c r="A46" s="28" t="s">
        <v>79</v>
      </c>
      <c r="B46" s="5">
        <v>2019</v>
      </c>
      <c r="C46" s="5">
        <v>410.28</v>
      </c>
      <c r="D46" s="5">
        <v>323.73354838709673</v>
      </c>
      <c r="E46" s="5">
        <f t="shared" si="0"/>
        <v>23.525483870967662</v>
      </c>
      <c r="F46" s="5">
        <f t="shared" si="1"/>
        <v>377.73</v>
      </c>
      <c r="G46" s="5">
        <f t="shared" si="2"/>
        <v>8886.2810225806152</v>
      </c>
    </row>
    <row r="47" spans="1:7" x14ac:dyDescent="0.2">
      <c r="A47" s="28" t="s">
        <v>79</v>
      </c>
      <c r="B47" s="5">
        <v>2020</v>
      </c>
      <c r="C47" s="5">
        <v>431.93</v>
      </c>
      <c r="D47" s="5">
        <v>341.22</v>
      </c>
      <c r="E47" s="5">
        <f t="shared" si="0"/>
        <v>17.486451612903295</v>
      </c>
      <c r="F47" s="5">
        <f t="shared" si="1"/>
        <v>410.28</v>
      </c>
      <c r="G47" s="5">
        <f t="shared" si="2"/>
        <v>7174.341367741963</v>
      </c>
    </row>
    <row r="48" spans="1:7" x14ac:dyDescent="0.2">
      <c r="A48" s="28" t="s">
        <v>79</v>
      </c>
      <c r="B48" s="5">
        <v>2021</v>
      </c>
      <c r="C48" s="5">
        <v>453.75</v>
      </c>
      <c r="D48" s="5">
        <v>359.16193548387093</v>
      </c>
      <c r="E48" s="5">
        <f t="shared" si="0"/>
        <v>17.941935483870907</v>
      </c>
      <c r="F48" s="5">
        <f t="shared" si="1"/>
        <v>431.93</v>
      </c>
      <c r="G48" s="5">
        <f t="shared" si="2"/>
        <v>7749.6601935483613</v>
      </c>
    </row>
    <row r="49" spans="1:7" x14ac:dyDescent="0.2">
      <c r="A49" s="28" t="s">
        <v>79</v>
      </c>
      <c r="B49" s="5">
        <v>2022</v>
      </c>
      <c r="C49" s="5">
        <v>475.79</v>
      </c>
      <c r="D49" s="5">
        <v>377.58193548387095</v>
      </c>
      <c r="E49" s="5">
        <f t="shared" si="0"/>
        <v>18.420000000000016</v>
      </c>
      <c r="F49" s="5">
        <f t="shared" si="1"/>
        <v>453.75</v>
      </c>
      <c r="G49" s="5">
        <f t="shared" si="2"/>
        <v>8358.075000000008</v>
      </c>
    </row>
    <row r="50" spans="1:7" x14ac:dyDescent="0.2">
      <c r="A50" s="28" t="s">
        <v>80</v>
      </c>
      <c r="B50" s="5">
        <v>2011</v>
      </c>
      <c r="C50" s="5">
        <v>62.08</v>
      </c>
      <c r="D50" s="5">
        <v>40.004193548387093</v>
      </c>
      <c r="E50" s="5"/>
      <c r="F50" s="5"/>
      <c r="G50" s="5">
        <f t="shared" si="2"/>
        <v>0</v>
      </c>
    </row>
    <row r="51" spans="1:7" x14ac:dyDescent="0.2">
      <c r="A51" s="28" t="s">
        <v>80</v>
      </c>
      <c r="B51" s="5">
        <v>2012</v>
      </c>
      <c r="C51" s="5">
        <v>122.03</v>
      </c>
      <c r="D51" s="5">
        <v>99.68548387096773</v>
      </c>
      <c r="E51" s="5">
        <f t="shared" si="0"/>
        <v>59.681290322580637</v>
      </c>
      <c r="F51" s="5">
        <f t="shared" si="1"/>
        <v>62.08</v>
      </c>
      <c r="G51" s="5">
        <f t="shared" si="2"/>
        <v>3705.014503225806</v>
      </c>
    </row>
    <row r="52" spans="1:7" x14ac:dyDescent="0.2">
      <c r="A52" s="28" t="s">
        <v>80</v>
      </c>
      <c r="B52" s="5">
        <v>2013</v>
      </c>
      <c r="C52" s="5">
        <v>180.98</v>
      </c>
      <c r="D52" s="5">
        <v>155.34935483870967</v>
      </c>
      <c r="E52" s="5">
        <f t="shared" si="0"/>
        <v>55.663870967741943</v>
      </c>
      <c r="F52" s="5">
        <f t="shared" si="1"/>
        <v>122.03</v>
      </c>
      <c r="G52" s="5">
        <f t="shared" si="2"/>
        <v>6792.6621741935496</v>
      </c>
    </row>
    <row r="53" spans="1:7" x14ac:dyDescent="0.2">
      <c r="A53" s="28" t="s">
        <v>80</v>
      </c>
      <c r="B53" s="5">
        <v>2014</v>
      </c>
      <c r="C53" s="5">
        <v>204.16</v>
      </c>
      <c r="D53" s="5">
        <v>179.74870967741936</v>
      </c>
      <c r="E53" s="5">
        <f t="shared" si="0"/>
        <v>24.399354838709684</v>
      </c>
      <c r="F53" s="5">
        <f t="shared" si="1"/>
        <v>180.98</v>
      </c>
      <c r="G53" s="5">
        <f t="shared" si="2"/>
        <v>4415.7952387096784</v>
      </c>
    </row>
    <row r="54" spans="1:7" x14ac:dyDescent="0.2">
      <c r="A54" s="28" t="s">
        <v>80</v>
      </c>
      <c r="B54" s="5">
        <v>2015</v>
      </c>
      <c r="C54" s="5">
        <v>244.01</v>
      </c>
      <c r="D54" s="5">
        <v>220.00838709677416</v>
      </c>
      <c r="E54" s="5">
        <f t="shared" si="0"/>
        <v>40.259677419354801</v>
      </c>
      <c r="F54" s="5">
        <f t="shared" si="1"/>
        <v>204.16</v>
      </c>
      <c r="G54" s="5">
        <f t="shared" si="2"/>
        <v>8219.415741935476</v>
      </c>
    </row>
    <row r="55" spans="1:7" x14ac:dyDescent="0.2">
      <c r="A55" s="28" t="s">
        <v>80</v>
      </c>
      <c r="B55" s="5">
        <v>2016</v>
      </c>
      <c r="C55" s="5">
        <v>253.75</v>
      </c>
      <c r="D55" s="5">
        <v>230.41419354838709</v>
      </c>
      <c r="E55" s="5">
        <f t="shared" si="0"/>
        <v>10.405806451612932</v>
      </c>
      <c r="F55" s="5">
        <f t="shared" si="1"/>
        <v>244.01</v>
      </c>
      <c r="G55" s="5">
        <f t="shared" si="2"/>
        <v>2539.1208322580715</v>
      </c>
    </row>
    <row r="56" spans="1:7" x14ac:dyDescent="0.2">
      <c r="A56" s="28" t="s">
        <v>80</v>
      </c>
      <c r="B56" s="5">
        <v>2017</v>
      </c>
      <c r="C56" s="5">
        <v>297.69</v>
      </c>
      <c r="D56" s="5">
        <v>271.9806451612904</v>
      </c>
      <c r="E56" s="5">
        <f t="shared" si="0"/>
        <v>41.566451612903307</v>
      </c>
      <c r="F56" s="5">
        <f t="shared" si="1"/>
        <v>253.75</v>
      </c>
      <c r="G56" s="5">
        <f t="shared" si="2"/>
        <v>10547.487096774214</v>
      </c>
    </row>
    <row r="57" spans="1:7" x14ac:dyDescent="0.2">
      <c r="A57" s="28" t="s">
        <v>80</v>
      </c>
      <c r="B57" s="5">
        <v>2018</v>
      </c>
      <c r="C57" s="5">
        <v>334.02</v>
      </c>
      <c r="D57" s="5">
        <v>300.20806451612907</v>
      </c>
      <c r="E57" s="5">
        <f t="shared" si="0"/>
        <v>28.227419354838673</v>
      </c>
      <c r="F57" s="5">
        <f t="shared" si="1"/>
        <v>297.69</v>
      </c>
      <c r="G57" s="5">
        <f t="shared" si="2"/>
        <v>8403.0204677419242</v>
      </c>
    </row>
    <row r="58" spans="1:7" x14ac:dyDescent="0.2">
      <c r="A58" s="28" t="s">
        <v>80</v>
      </c>
      <c r="B58" s="5">
        <v>2019</v>
      </c>
      <c r="C58" s="5">
        <v>361.93</v>
      </c>
      <c r="D58" s="5">
        <v>323.73354838709673</v>
      </c>
      <c r="E58" s="5">
        <f t="shared" si="0"/>
        <v>23.525483870967662</v>
      </c>
      <c r="F58" s="5">
        <f t="shared" si="1"/>
        <v>334.02</v>
      </c>
      <c r="G58" s="5">
        <f t="shared" si="2"/>
        <v>7857.9821225806181</v>
      </c>
    </row>
    <row r="59" spans="1:7" x14ac:dyDescent="0.2">
      <c r="A59" s="28" t="s">
        <v>80</v>
      </c>
      <c r="B59" s="5">
        <v>2020</v>
      </c>
      <c r="C59" s="5">
        <v>381.61</v>
      </c>
      <c r="D59" s="5">
        <v>341.22</v>
      </c>
      <c r="E59" s="5">
        <f t="shared" si="0"/>
        <v>17.486451612903295</v>
      </c>
      <c r="F59" s="5">
        <f t="shared" si="1"/>
        <v>361.93</v>
      </c>
      <c r="G59" s="5">
        <f t="shared" si="2"/>
        <v>6328.87143225809</v>
      </c>
    </row>
    <row r="60" spans="1:7" x14ac:dyDescent="0.2">
      <c r="A60" s="28" t="s">
        <v>80</v>
      </c>
      <c r="B60" s="5">
        <v>2021</v>
      </c>
      <c r="C60" s="5">
        <v>401.38</v>
      </c>
      <c r="D60" s="5">
        <v>359.16193548387093</v>
      </c>
      <c r="E60" s="5">
        <f t="shared" si="0"/>
        <v>17.941935483870907</v>
      </c>
      <c r="F60" s="5">
        <f t="shared" si="1"/>
        <v>381.61</v>
      </c>
      <c r="G60" s="5">
        <f t="shared" si="2"/>
        <v>6846.8219999999774</v>
      </c>
    </row>
    <row r="61" spans="1:7" x14ac:dyDescent="0.2">
      <c r="A61" s="28" t="s">
        <v>80</v>
      </c>
      <c r="B61" s="5">
        <v>2022</v>
      </c>
      <c r="C61" s="5">
        <v>421.17</v>
      </c>
      <c r="D61" s="5">
        <v>377.58193548387095</v>
      </c>
      <c r="E61" s="5">
        <f t="shared" si="0"/>
        <v>18.420000000000016</v>
      </c>
      <c r="F61" s="5">
        <f t="shared" si="1"/>
        <v>401.38</v>
      </c>
      <c r="G61" s="5">
        <f t="shared" si="2"/>
        <v>7393.4196000000065</v>
      </c>
    </row>
    <row r="62" spans="1:7" x14ac:dyDescent="0.2">
      <c r="A62" s="4" t="s">
        <v>81</v>
      </c>
      <c r="B62" s="5">
        <v>2011</v>
      </c>
      <c r="C62" s="5">
        <v>77.39</v>
      </c>
      <c r="D62" s="5">
        <v>40.004193548387093</v>
      </c>
      <c r="E62" s="5"/>
      <c r="F62" s="5"/>
      <c r="G62" s="5">
        <f t="shared" si="2"/>
        <v>0</v>
      </c>
    </row>
    <row r="63" spans="1:7" x14ac:dyDescent="0.2">
      <c r="A63" s="4" t="s">
        <v>81</v>
      </c>
      <c r="B63" s="5">
        <v>2012</v>
      </c>
      <c r="C63" s="5">
        <v>146.35</v>
      </c>
      <c r="D63" s="5">
        <v>99.68548387096773</v>
      </c>
      <c r="E63" s="5">
        <f t="shared" si="0"/>
        <v>59.681290322580637</v>
      </c>
      <c r="F63" s="5">
        <f t="shared" si="1"/>
        <v>77.39</v>
      </c>
      <c r="G63" s="5">
        <f t="shared" si="2"/>
        <v>4618.7350580645152</v>
      </c>
    </row>
    <row r="64" spans="1:7" x14ac:dyDescent="0.2">
      <c r="A64" s="4" t="s">
        <v>81</v>
      </c>
      <c r="B64" s="5">
        <v>2013</v>
      </c>
      <c r="C64" s="5">
        <v>205.77</v>
      </c>
      <c r="D64" s="5">
        <v>155.34935483870967</v>
      </c>
      <c r="E64" s="5">
        <f t="shared" si="0"/>
        <v>55.663870967741943</v>
      </c>
      <c r="F64" s="5">
        <f t="shared" si="1"/>
        <v>146.35</v>
      </c>
      <c r="G64" s="5">
        <f t="shared" si="2"/>
        <v>8146.407516129033</v>
      </c>
    </row>
    <row r="65" spans="1:7" x14ac:dyDescent="0.2">
      <c r="A65" s="4" t="s">
        <v>81</v>
      </c>
      <c r="B65" s="5">
        <v>2014</v>
      </c>
      <c r="C65" s="5">
        <v>224.45</v>
      </c>
      <c r="D65" s="5">
        <v>179.74870967741936</v>
      </c>
      <c r="E65" s="5">
        <f t="shared" si="0"/>
        <v>24.399354838709684</v>
      </c>
      <c r="F65" s="5">
        <f t="shared" si="1"/>
        <v>205.77</v>
      </c>
      <c r="G65" s="5">
        <f t="shared" si="2"/>
        <v>5020.6552451612915</v>
      </c>
    </row>
    <row r="66" spans="1:7" x14ac:dyDescent="0.2">
      <c r="A66" s="4" t="s">
        <v>81</v>
      </c>
      <c r="B66" s="5">
        <v>2015</v>
      </c>
      <c r="C66" s="5">
        <v>264.85000000000002</v>
      </c>
      <c r="D66" s="5">
        <v>220.00838709677416</v>
      </c>
      <c r="E66" s="5">
        <f t="shared" si="0"/>
        <v>40.259677419354801</v>
      </c>
      <c r="F66" s="5">
        <f t="shared" si="1"/>
        <v>224.45</v>
      </c>
      <c r="G66" s="5">
        <f t="shared" si="2"/>
        <v>9036.284596774185</v>
      </c>
    </row>
    <row r="67" spans="1:7" x14ac:dyDescent="0.2">
      <c r="A67" s="4" t="s">
        <v>81</v>
      </c>
      <c r="B67" s="5">
        <v>2016</v>
      </c>
      <c r="C67" s="5">
        <v>268.10000000000002</v>
      </c>
      <c r="D67" s="5">
        <v>230.41419354838709</v>
      </c>
      <c r="E67" s="5">
        <f t="shared" si="0"/>
        <v>10.405806451612932</v>
      </c>
      <c r="F67" s="5">
        <f t="shared" si="1"/>
        <v>264.85000000000002</v>
      </c>
      <c r="G67" s="5">
        <f t="shared" si="2"/>
        <v>2755.9778387096853</v>
      </c>
    </row>
    <row r="68" spans="1:7" x14ac:dyDescent="0.2">
      <c r="A68" s="4" t="s">
        <v>81</v>
      </c>
      <c r="B68" s="5">
        <v>2017</v>
      </c>
      <c r="C68" s="5">
        <v>318.05</v>
      </c>
      <c r="D68" s="5">
        <v>271.9806451612904</v>
      </c>
      <c r="E68" s="5">
        <f t="shared" ref="E68:E131" si="3">D68-D67</f>
        <v>41.566451612903307</v>
      </c>
      <c r="F68" s="5">
        <f t="shared" ref="F68:F131" si="4">C67</f>
        <v>268.10000000000002</v>
      </c>
      <c r="G68" s="5">
        <f t="shared" ref="G68:G131" si="5">E68*F68</f>
        <v>11143.965677419377</v>
      </c>
    </row>
    <row r="69" spans="1:7" x14ac:dyDescent="0.2">
      <c r="A69" s="4" t="s">
        <v>81</v>
      </c>
      <c r="B69" s="5">
        <v>2018</v>
      </c>
      <c r="C69" s="5">
        <v>357.45</v>
      </c>
      <c r="D69" s="5">
        <v>300.20806451612907</v>
      </c>
      <c r="E69" s="5">
        <f t="shared" si="3"/>
        <v>28.227419354838673</v>
      </c>
      <c r="F69" s="5">
        <f t="shared" si="4"/>
        <v>318.05</v>
      </c>
      <c r="G69" s="5">
        <f t="shared" si="5"/>
        <v>8977.7307258064411</v>
      </c>
    </row>
    <row r="70" spans="1:7" x14ac:dyDescent="0.2">
      <c r="A70" s="4" t="s">
        <v>81</v>
      </c>
      <c r="B70" s="5">
        <v>2019</v>
      </c>
      <c r="C70" s="5">
        <v>387.49</v>
      </c>
      <c r="D70" s="5">
        <v>323.73354838709673</v>
      </c>
      <c r="E70" s="5">
        <f t="shared" si="3"/>
        <v>23.525483870967662</v>
      </c>
      <c r="F70" s="5">
        <f t="shared" si="4"/>
        <v>357.45</v>
      </c>
      <c r="G70" s="5">
        <f t="shared" si="5"/>
        <v>8409.1842096773908</v>
      </c>
    </row>
    <row r="71" spans="1:7" x14ac:dyDescent="0.2">
      <c r="A71" s="4" t="s">
        <v>81</v>
      </c>
      <c r="B71" s="5">
        <v>2020</v>
      </c>
      <c r="C71" s="5">
        <v>406.88</v>
      </c>
      <c r="D71" s="5">
        <v>341.22</v>
      </c>
      <c r="E71" s="5">
        <f t="shared" si="3"/>
        <v>17.486451612903295</v>
      </c>
      <c r="F71" s="5">
        <f t="shared" si="4"/>
        <v>387.49</v>
      </c>
      <c r="G71" s="5">
        <f t="shared" si="5"/>
        <v>6775.8251354838976</v>
      </c>
    </row>
    <row r="72" spans="1:7" x14ac:dyDescent="0.2">
      <c r="A72" s="4" t="s">
        <v>81</v>
      </c>
      <c r="B72" s="5">
        <v>2021</v>
      </c>
      <c r="C72" s="5">
        <v>426.85</v>
      </c>
      <c r="D72" s="5">
        <v>359.16193548387093</v>
      </c>
      <c r="E72" s="5">
        <f t="shared" si="3"/>
        <v>17.941935483870907</v>
      </c>
      <c r="F72" s="5">
        <f t="shared" si="4"/>
        <v>406.88</v>
      </c>
      <c r="G72" s="5">
        <f t="shared" si="5"/>
        <v>7300.2147096773942</v>
      </c>
    </row>
    <row r="73" spans="1:7" x14ac:dyDescent="0.2">
      <c r="A73" s="4" t="s">
        <v>81</v>
      </c>
      <c r="B73" s="5">
        <v>2022</v>
      </c>
      <c r="C73" s="5">
        <v>447.19</v>
      </c>
      <c r="D73" s="5">
        <v>377.58193548387095</v>
      </c>
      <c r="E73" s="5">
        <f t="shared" si="3"/>
        <v>18.420000000000016</v>
      </c>
      <c r="F73" s="5">
        <f t="shared" si="4"/>
        <v>426.85</v>
      </c>
      <c r="G73" s="5">
        <f t="shared" si="5"/>
        <v>7862.5770000000075</v>
      </c>
    </row>
    <row r="74" spans="1:7" x14ac:dyDescent="0.2">
      <c r="A74" s="28" t="s">
        <v>82</v>
      </c>
      <c r="B74" s="5">
        <v>2011</v>
      </c>
      <c r="C74" s="5">
        <v>61.76</v>
      </c>
      <c r="D74" s="5">
        <v>40.004193548387093</v>
      </c>
      <c r="E74" s="5"/>
      <c r="F74" s="5"/>
      <c r="G74" s="5">
        <f t="shared" si="5"/>
        <v>0</v>
      </c>
    </row>
    <row r="75" spans="1:7" x14ac:dyDescent="0.2">
      <c r="A75" s="28" t="s">
        <v>82</v>
      </c>
      <c r="B75" s="5">
        <v>2012</v>
      </c>
      <c r="C75" s="5">
        <v>123.21</v>
      </c>
      <c r="D75" s="5">
        <v>99.68548387096773</v>
      </c>
      <c r="E75" s="5">
        <f t="shared" si="3"/>
        <v>59.681290322580637</v>
      </c>
      <c r="F75" s="5">
        <f t="shared" si="4"/>
        <v>61.76</v>
      </c>
      <c r="G75" s="5">
        <f t="shared" si="5"/>
        <v>3685.9164903225801</v>
      </c>
    </row>
    <row r="76" spans="1:7" x14ac:dyDescent="0.2">
      <c r="A76" s="28" t="s">
        <v>82</v>
      </c>
      <c r="B76" s="5">
        <v>2013</v>
      </c>
      <c r="C76" s="5">
        <v>183.1</v>
      </c>
      <c r="D76" s="5">
        <v>155.34935483870967</v>
      </c>
      <c r="E76" s="5">
        <f t="shared" si="3"/>
        <v>55.663870967741943</v>
      </c>
      <c r="F76" s="5">
        <f t="shared" si="4"/>
        <v>123.21</v>
      </c>
      <c r="G76" s="5">
        <f t="shared" si="5"/>
        <v>6858.3455419354841</v>
      </c>
    </row>
    <row r="77" spans="1:7" x14ac:dyDescent="0.2">
      <c r="A77" s="28" t="s">
        <v>82</v>
      </c>
      <c r="B77" s="5">
        <v>2014</v>
      </c>
      <c r="C77" s="5">
        <v>202.59</v>
      </c>
      <c r="D77" s="5">
        <v>179.74870967741936</v>
      </c>
      <c r="E77" s="5">
        <f t="shared" si="3"/>
        <v>24.399354838709684</v>
      </c>
      <c r="F77" s="5">
        <f t="shared" si="4"/>
        <v>183.1</v>
      </c>
      <c r="G77" s="5">
        <f t="shared" si="5"/>
        <v>4467.5218709677429</v>
      </c>
    </row>
    <row r="78" spans="1:7" x14ac:dyDescent="0.2">
      <c r="A78" s="28" t="s">
        <v>82</v>
      </c>
      <c r="B78" s="5">
        <v>2015</v>
      </c>
      <c r="C78" s="5">
        <v>245.21</v>
      </c>
      <c r="D78" s="5">
        <v>220.00838709677416</v>
      </c>
      <c r="E78" s="5">
        <f t="shared" si="3"/>
        <v>40.259677419354801</v>
      </c>
      <c r="F78" s="5">
        <f t="shared" si="4"/>
        <v>202.59</v>
      </c>
      <c r="G78" s="5">
        <f t="shared" si="5"/>
        <v>8156.2080483870895</v>
      </c>
    </row>
    <row r="79" spans="1:7" x14ac:dyDescent="0.2">
      <c r="A79" s="28" t="s">
        <v>82</v>
      </c>
      <c r="B79" s="5">
        <v>2016</v>
      </c>
      <c r="C79" s="5">
        <v>252.67</v>
      </c>
      <c r="D79" s="5">
        <v>230.41419354838709</v>
      </c>
      <c r="E79" s="5">
        <f t="shared" si="3"/>
        <v>10.405806451612932</v>
      </c>
      <c r="F79" s="5">
        <f t="shared" si="4"/>
        <v>245.21</v>
      </c>
      <c r="G79" s="5">
        <f t="shared" si="5"/>
        <v>2551.607800000007</v>
      </c>
    </row>
    <row r="80" spans="1:7" x14ac:dyDescent="0.2">
      <c r="A80" s="28" t="s">
        <v>82</v>
      </c>
      <c r="B80" s="5">
        <v>2017</v>
      </c>
      <c r="C80" s="5">
        <v>299.27999999999997</v>
      </c>
      <c r="D80" s="5">
        <v>271.9806451612904</v>
      </c>
      <c r="E80" s="5">
        <f t="shared" si="3"/>
        <v>41.566451612903307</v>
      </c>
      <c r="F80" s="5">
        <f t="shared" si="4"/>
        <v>252.67</v>
      </c>
      <c r="G80" s="5">
        <f t="shared" si="5"/>
        <v>10502.595329032278</v>
      </c>
    </row>
    <row r="81" spans="1:7" x14ac:dyDescent="0.2">
      <c r="A81" s="28" t="s">
        <v>82</v>
      </c>
      <c r="B81" s="5">
        <v>2018</v>
      </c>
      <c r="C81" s="5">
        <v>334.44</v>
      </c>
      <c r="D81" s="5">
        <v>300.20806451612907</v>
      </c>
      <c r="E81" s="5">
        <f t="shared" si="3"/>
        <v>28.227419354838673</v>
      </c>
      <c r="F81" s="5">
        <f t="shared" si="4"/>
        <v>299.27999999999997</v>
      </c>
      <c r="G81" s="5">
        <f t="shared" si="5"/>
        <v>8447.9020645161181</v>
      </c>
    </row>
    <row r="82" spans="1:7" x14ac:dyDescent="0.2">
      <c r="A82" s="28" t="s">
        <v>82</v>
      </c>
      <c r="B82" s="5">
        <v>2019</v>
      </c>
      <c r="C82" s="5">
        <v>360.51</v>
      </c>
      <c r="D82" s="5">
        <v>323.73354838709673</v>
      </c>
      <c r="E82" s="5">
        <f t="shared" si="3"/>
        <v>23.525483870967662</v>
      </c>
      <c r="F82" s="5">
        <f t="shared" si="4"/>
        <v>334.44</v>
      </c>
      <c r="G82" s="5">
        <f t="shared" si="5"/>
        <v>7867.8628258064246</v>
      </c>
    </row>
    <row r="83" spans="1:7" x14ac:dyDescent="0.2">
      <c r="A83" s="28" t="s">
        <v>82</v>
      </c>
      <c r="B83" s="5">
        <v>2020</v>
      </c>
      <c r="C83" s="5">
        <v>380.13</v>
      </c>
      <c r="D83" s="5">
        <v>341.22</v>
      </c>
      <c r="E83" s="5">
        <f t="shared" si="3"/>
        <v>17.486451612903295</v>
      </c>
      <c r="F83" s="5">
        <f t="shared" si="4"/>
        <v>360.51</v>
      </c>
      <c r="G83" s="5">
        <f t="shared" si="5"/>
        <v>6304.0406709677663</v>
      </c>
    </row>
    <row r="84" spans="1:7" x14ac:dyDescent="0.2">
      <c r="A84" s="28" t="s">
        <v>82</v>
      </c>
      <c r="B84" s="5">
        <v>2021</v>
      </c>
      <c r="C84" s="5">
        <v>400.26</v>
      </c>
      <c r="D84" s="5">
        <v>359.16193548387093</v>
      </c>
      <c r="E84" s="5">
        <f t="shared" si="3"/>
        <v>17.941935483870907</v>
      </c>
      <c r="F84" s="5">
        <f t="shared" si="4"/>
        <v>380.13</v>
      </c>
      <c r="G84" s="5">
        <f t="shared" si="5"/>
        <v>6820.2679354838474</v>
      </c>
    </row>
    <row r="85" spans="1:7" x14ac:dyDescent="0.2">
      <c r="A85" s="28" t="s">
        <v>82</v>
      </c>
      <c r="B85" s="5">
        <v>2022</v>
      </c>
      <c r="C85" s="5">
        <v>420.96</v>
      </c>
      <c r="D85" s="5">
        <v>377.58193548387095</v>
      </c>
      <c r="E85" s="5">
        <f t="shared" si="3"/>
        <v>18.420000000000016</v>
      </c>
      <c r="F85" s="5">
        <f t="shared" si="4"/>
        <v>400.26</v>
      </c>
      <c r="G85" s="5">
        <f t="shared" si="5"/>
        <v>7372.7892000000065</v>
      </c>
    </row>
    <row r="86" spans="1:7" x14ac:dyDescent="0.2">
      <c r="A86" s="28" t="s">
        <v>83</v>
      </c>
      <c r="B86" s="5">
        <v>2011</v>
      </c>
      <c r="C86" s="5">
        <v>38.549999999999997</v>
      </c>
      <c r="D86" s="5">
        <v>40.004193548387093</v>
      </c>
      <c r="E86" s="5"/>
      <c r="F86" s="5"/>
      <c r="G86" s="5">
        <f t="shared" si="5"/>
        <v>0</v>
      </c>
    </row>
    <row r="87" spans="1:7" x14ac:dyDescent="0.2">
      <c r="A87" s="28" t="s">
        <v>83</v>
      </c>
      <c r="B87" s="5">
        <v>2012</v>
      </c>
      <c r="C87" s="5">
        <v>100.35</v>
      </c>
      <c r="D87" s="5">
        <v>99.68548387096773</v>
      </c>
      <c r="E87" s="5">
        <f t="shared" si="3"/>
        <v>59.681290322580637</v>
      </c>
      <c r="F87" s="5">
        <f t="shared" si="4"/>
        <v>38.549999999999997</v>
      </c>
      <c r="G87" s="5">
        <f t="shared" si="5"/>
        <v>2300.7137419354835</v>
      </c>
    </row>
    <row r="88" spans="1:7" x14ac:dyDescent="0.2">
      <c r="A88" s="28" t="s">
        <v>83</v>
      </c>
      <c r="B88" s="5">
        <v>2013</v>
      </c>
      <c r="C88" s="5">
        <v>159.30000000000001</v>
      </c>
      <c r="D88" s="5">
        <v>155.34935483870967</v>
      </c>
      <c r="E88" s="5">
        <f t="shared" si="3"/>
        <v>55.663870967741943</v>
      </c>
      <c r="F88" s="5">
        <f t="shared" si="4"/>
        <v>100.35</v>
      </c>
      <c r="G88" s="5">
        <f t="shared" si="5"/>
        <v>5585.8694516129035</v>
      </c>
    </row>
    <row r="89" spans="1:7" x14ac:dyDescent="0.2">
      <c r="A89" s="28" t="s">
        <v>83</v>
      </c>
      <c r="B89" s="5">
        <v>2014</v>
      </c>
      <c r="C89" s="5">
        <v>181.88</v>
      </c>
      <c r="D89" s="5">
        <v>179.74870967741936</v>
      </c>
      <c r="E89" s="5">
        <f t="shared" si="3"/>
        <v>24.399354838709684</v>
      </c>
      <c r="F89" s="5">
        <f t="shared" si="4"/>
        <v>159.30000000000001</v>
      </c>
      <c r="G89" s="5">
        <f t="shared" si="5"/>
        <v>3886.8172258064528</v>
      </c>
    </row>
    <row r="90" spans="1:7" x14ac:dyDescent="0.2">
      <c r="A90" s="28" t="s">
        <v>83</v>
      </c>
      <c r="B90" s="5">
        <v>2015</v>
      </c>
      <c r="C90" s="5">
        <v>220.66</v>
      </c>
      <c r="D90" s="5">
        <v>220.00838709677416</v>
      </c>
      <c r="E90" s="5">
        <f t="shared" si="3"/>
        <v>40.259677419354801</v>
      </c>
      <c r="F90" s="5">
        <f t="shared" si="4"/>
        <v>181.88</v>
      </c>
      <c r="G90" s="5">
        <f t="shared" si="5"/>
        <v>7322.430129032251</v>
      </c>
    </row>
    <row r="91" spans="1:7" x14ac:dyDescent="0.2">
      <c r="A91" s="28" t="s">
        <v>83</v>
      </c>
      <c r="B91" s="5">
        <v>2016</v>
      </c>
      <c r="C91" s="5">
        <v>232.57</v>
      </c>
      <c r="D91" s="5">
        <v>230.41419354838709</v>
      </c>
      <c r="E91" s="5">
        <f t="shared" si="3"/>
        <v>10.405806451612932</v>
      </c>
      <c r="F91" s="5">
        <f t="shared" si="4"/>
        <v>220.66</v>
      </c>
      <c r="G91" s="5">
        <f t="shared" si="5"/>
        <v>2296.1452516129098</v>
      </c>
    </row>
    <row r="92" spans="1:7" x14ac:dyDescent="0.2">
      <c r="A92" s="28" t="s">
        <v>83</v>
      </c>
      <c r="B92" s="5">
        <v>2017</v>
      </c>
      <c r="C92" s="5">
        <v>272.06</v>
      </c>
      <c r="D92" s="5">
        <v>271.9806451612904</v>
      </c>
      <c r="E92" s="5">
        <f t="shared" si="3"/>
        <v>41.566451612903307</v>
      </c>
      <c r="F92" s="5">
        <f t="shared" si="4"/>
        <v>232.57</v>
      </c>
      <c r="G92" s="5">
        <f t="shared" si="5"/>
        <v>9667.1096516129219</v>
      </c>
    </row>
    <row r="93" spans="1:7" x14ac:dyDescent="0.2">
      <c r="A93" s="28" t="s">
        <v>83</v>
      </c>
      <c r="B93" s="5">
        <v>2018</v>
      </c>
      <c r="C93" s="5">
        <v>301.13</v>
      </c>
      <c r="D93" s="5">
        <v>300.20806451612907</v>
      </c>
      <c r="E93" s="5">
        <f t="shared" si="3"/>
        <v>28.227419354838673</v>
      </c>
      <c r="F93" s="5">
        <f t="shared" si="4"/>
        <v>272.06</v>
      </c>
      <c r="G93" s="5">
        <f t="shared" si="5"/>
        <v>7679.5517096774092</v>
      </c>
    </row>
    <row r="94" spans="1:7" x14ac:dyDescent="0.2">
      <c r="A94" s="28" t="s">
        <v>83</v>
      </c>
      <c r="B94" s="5">
        <v>2019</v>
      </c>
      <c r="C94" s="5">
        <v>327.36</v>
      </c>
      <c r="D94" s="5">
        <v>323.73354838709673</v>
      </c>
      <c r="E94" s="5">
        <f t="shared" si="3"/>
        <v>23.525483870967662</v>
      </c>
      <c r="F94" s="5">
        <f t="shared" si="4"/>
        <v>301.13</v>
      </c>
      <c r="G94" s="5">
        <f t="shared" si="5"/>
        <v>7084.228958064492</v>
      </c>
    </row>
    <row r="95" spans="1:7" x14ac:dyDescent="0.2">
      <c r="A95" s="28" t="s">
        <v>83</v>
      </c>
      <c r="B95" s="5">
        <v>2020</v>
      </c>
      <c r="C95" s="5">
        <v>347.81</v>
      </c>
      <c r="D95" s="5">
        <v>341.22</v>
      </c>
      <c r="E95" s="5">
        <f t="shared" si="3"/>
        <v>17.486451612903295</v>
      </c>
      <c r="F95" s="5">
        <f t="shared" si="4"/>
        <v>327.36</v>
      </c>
      <c r="G95" s="5">
        <f t="shared" si="5"/>
        <v>5724.364800000023</v>
      </c>
    </row>
    <row r="96" spans="1:7" x14ac:dyDescent="0.2">
      <c r="A96" s="28" t="s">
        <v>83</v>
      </c>
      <c r="B96" s="5">
        <v>2021</v>
      </c>
      <c r="C96" s="5">
        <v>368.44</v>
      </c>
      <c r="D96" s="5">
        <v>359.16193548387093</v>
      </c>
      <c r="E96" s="5">
        <f t="shared" si="3"/>
        <v>17.941935483870907</v>
      </c>
      <c r="F96" s="5">
        <f t="shared" si="4"/>
        <v>347.81</v>
      </c>
      <c r="G96" s="5">
        <f t="shared" si="5"/>
        <v>6240.38458064514</v>
      </c>
    </row>
    <row r="97" spans="1:7" x14ac:dyDescent="0.2">
      <c r="A97" s="28" t="s">
        <v>83</v>
      </c>
      <c r="B97" s="5">
        <v>2022</v>
      </c>
      <c r="C97" s="5">
        <v>389.83</v>
      </c>
      <c r="D97" s="5">
        <v>377.58193548387095</v>
      </c>
      <c r="E97" s="5">
        <f t="shared" si="3"/>
        <v>18.420000000000016</v>
      </c>
      <c r="F97" s="5">
        <f t="shared" si="4"/>
        <v>368.44</v>
      </c>
      <c r="G97" s="5">
        <f t="shared" si="5"/>
        <v>6786.6648000000059</v>
      </c>
    </row>
    <row r="98" spans="1:7" x14ac:dyDescent="0.2">
      <c r="A98" s="4" t="s">
        <v>84</v>
      </c>
      <c r="B98" s="5">
        <v>2011</v>
      </c>
      <c r="C98" s="5">
        <v>69.48</v>
      </c>
      <c r="D98" s="5">
        <v>40.004193548387093</v>
      </c>
      <c r="E98" s="5"/>
      <c r="F98" s="5"/>
      <c r="G98" s="5">
        <f t="shared" si="5"/>
        <v>0</v>
      </c>
    </row>
    <row r="99" spans="1:7" x14ac:dyDescent="0.2">
      <c r="A99" s="4" t="s">
        <v>84</v>
      </c>
      <c r="B99" s="5">
        <v>2012</v>
      </c>
      <c r="C99" s="5">
        <v>127.06</v>
      </c>
      <c r="D99" s="5">
        <v>99.68548387096773</v>
      </c>
      <c r="E99" s="5">
        <f t="shared" si="3"/>
        <v>59.681290322580637</v>
      </c>
      <c r="F99" s="5">
        <f t="shared" si="4"/>
        <v>69.48</v>
      </c>
      <c r="G99" s="5">
        <f t="shared" si="5"/>
        <v>4146.656051612903</v>
      </c>
    </row>
    <row r="100" spans="1:7" x14ac:dyDescent="0.2">
      <c r="A100" s="4" t="s">
        <v>84</v>
      </c>
      <c r="B100" s="5">
        <v>2013</v>
      </c>
      <c r="C100" s="5">
        <v>184.78</v>
      </c>
      <c r="D100" s="5">
        <v>155.34935483870967</v>
      </c>
      <c r="E100" s="5">
        <f t="shared" si="3"/>
        <v>55.663870967741943</v>
      </c>
      <c r="F100" s="5">
        <f t="shared" si="4"/>
        <v>127.06</v>
      </c>
      <c r="G100" s="5">
        <f t="shared" si="5"/>
        <v>7072.6514451612911</v>
      </c>
    </row>
    <row r="101" spans="1:7" x14ac:dyDescent="0.2">
      <c r="A101" s="4" t="s">
        <v>84</v>
      </c>
      <c r="B101" s="5">
        <v>2014</v>
      </c>
      <c r="C101" s="5">
        <v>201.53</v>
      </c>
      <c r="D101" s="5">
        <v>179.74870967741936</v>
      </c>
      <c r="E101" s="5">
        <f t="shared" si="3"/>
        <v>24.399354838709684</v>
      </c>
      <c r="F101" s="5">
        <f t="shared" si="4"/>
        <v>184.78</v>
      </c>
      <c r="G101" s="5">
        <f t="shared" si="5"/>
        <v>4508.5127870967754</v>
      </c>
    </row>
    <row r="102" spans="1:7" x14ac:dyDescent="0.2">
      <c r="A102" s="4" t="s">
        <v>84</v>
      </c>
      <c r="B102" s="5">
        <v>2015</v>
      </c>
      <c r="C102" s="5">
        <v>240.95</v>
      </c>
      <c r="D102" s="5">
        <v>220.00838709677416</v>
      </c>
      <c r="E102" s="5">
        <f t="shared" si="3"/>
        <v>40.259677419354801</v>
      </c>
      <c r="F102" s="5">
        <f t="shared" si="4"/>
        <v>201.53</v>
      </c>
      <c r="G102" s="5">
        <f t="shared" si="5"/>
        <v>8113.5327903225734</v>
      </c>
    </row>
    <row r="103" spans="1:7" x14ac:dyDescent="0.2">
      <c r="A103" s="4" t="s">
        <v>84</v>
      </c>
      <c r="B103" s="5">
        <v>2016</v>
      </c>
      <c r="C103" s="5">
        <v>248</v>
      </c>
      <c r="D103" s="5">
        <v>230.41419354838709</v>
      </c>
      <c r="E103" s="5">
        <f t="shared" si="3"/>
        <v>10.405806451612932</v>
      </c>
      <c r="F103" s="5">
        <f t="shared" si="4"/>
        <v>240.95</v>
      </c>
      <c r="G103" s="5">
        <f t="shared" si="5"/>
        <v>2507.2790645161358</v>
      </c>
    </row>
    <row r="104" spans="1:7" x14ac:dyDescent="0.2">
      <c r="A104" s="4" t="s">
        <v>84</v>
      </c>
      <c r="B104" s="5">
        <v>2017</v>
      </c>
      <c r="C104" s="5">
        <v>296.17</v>
      </c>
      <c r="D104" s="5">
        <v>271.9806451612904</v>
      </c>
      <c r="E104" s="5">
        <f t="shared" si="3"/>
        <v>41.566451612903307</v>
      </c>
      <c r="F104" s="5">
        <f t="shared" si="4"/>
        <v>248</v>
      </c>
      <c r="G104" s="5">
        <f t="shared" si="5"/>
        <v>10308.48000000002</v>
      </c>
    </row>
    <row r="105" spans="1:7" x14ac:dyDescent="0.2">
      <c r="A105" s="4" t="s">
        <v>84</v>
      </c>
      <c r="B105" s="5">
        <v>2018</v>
      </c>
      <c r="C105" s="5">
        <v>331.92</v>
      </c>
      <c r="D105" s="5">
        <v>300.20806451612907</v>
      </c>
      <c r="E105" s="5">
        <f t="shared" si="3"/>
        <v>28.227419354838673</v>
      </c>
      <c r="F105" s="5">
        <f t="shared" si="4"/>
        <v>296.17</v>
      </c>
      <c r="G105" s="5">
        <f t="shared" si="5"/>
        <v>8360.1147903225701</v>
      </c>
    </row>
    <row r="106" spans="1:7" x14ac:dyDescent="0.2">
      <c r="A106" s="4" t="s">
        <v>84</v>
      </c>
      <c r="B106" s="5">
        <v>2019</v>
      </c>
      <c r="C106" s="5">
        <v>360.61</v>
      </c>
      <c r="D106" s="5">
        <v>323.73354838709673</v>
      </c>
      <c r="E106" s="5">
        <f t="shared" si="3"/>
        <v>23.525483870967662</v>
      </c>
      <c r="F106" s="5">
        <f t="shared" si="4"/>
        <v>331.92</v>
      </c>
      <c r="G106" s="5">
        <f t="shared" si="5"/>
        <v>7808.5786064515869</v>
      </c>
    </row>
    <row r="107" spans="1:7" x14ac:dyDescent="0.2">
      <c r="A107" s="4" t="s">
        <v>84</v>
      </c>
      <c r="B107" s="5">
        <v>2020</v>
      </c>
      <c r="C107" s="5">
        <v>379.53</v>
      </c>
      <c r="D107" s="5">
        <v>341.22</v>
      </c>
      <c r="E107" s="5">
        <f t="shared" si="3"/>
        <v>17.486451612903295</v>
      </c>
      <c r="F107" s="5">
        <f t="shared" si="4"/>
        <v>360.61</v>
      </c>
      <c r="G107" s="5">
        <f t="shared" si="5"/>
        <v>6305.7893161290576</v>
      </c>
    </row>
    <row r="108" spans="1:7" x14ac:dyDescent="0.2">
      <c r="A108" s="4" t="s">
        <v>84</v>
      </c>
      <c r="B108" s="5">
        <v>2021</v>
      </c>
      <c r="C108" s="5">
        <v>398.84</v>
      </c>
      <c r="D108" s="5">
        <v>359.16193548387093</v>
      </c>
      <c r="E108" s="5">
        <f t="shared" si="3"/>
        <v>17.941935483870907</v>
      </c>
      <c r="F108" s="5">
        <f t="shared" si="4"/>
        <v>379.53</v>
      </c>
      <c r="G108" s="5">
        <f t="shared" si="5"/>
        <v>6809.5027741935246</v>
      </c>
    </row>
    <row r="109" spans="1:7" x14ac:dyDescent="0.2">
      <c r="A109" s="4" t="s">
        <v>84</v>
      </c>
      <c r="B109" s="5">
        <v>2022</v>
      </c>
      <c r="C109" s="5">
        <v>418.34</v>
      </c>
      <c r="D109" s="5">
        <v>377.58193548387095</v>
      </c>
      <c r="E109" s="5">
        <f t="shared" si="3"/>
        <v>18.420000000000016</v>
      </c>
      <c r="F109" s="5">
        <f t="shared" si="4"/>
        <v>398.84</v>
      </c>
      <c r="G109" s="5">
        <f t="shared" si="5"/>
        <v>7346.6328000000058</v>
      </c>
    </row>
    <row r="110" spans="1:7" x14ac:dyDescent="0.2">
      <c r="A110" s="28" t="s">
        <v>85</v>
      </c>
      <c r="B110" s="5">
        <v>2011</v>
      </c>
      <c r="C110" s="5">
        <v>33.89</v>
      </c>
      <c r="D110" s="5">
        <v>40.004193548387093</v>
      </c>
      <c r="E110" s="5"/>
      <c r="F110" s="5"/>
      <c r="G110" s="5">
        <f t="shared" si="5"/>
        <v>0</v>
      </c>
    </row>
    <row r="111" spans="1:7" x14ac:dyDescent="0.2">
      <c r="A111" s="28" t="s">
        <v>85</v>
      </c>
      <c r="B111" s="5">
        <v>2012</v>
      </c>
      <c r="C111" s="5">
        <v>89.35</v>
      </c>
      <c r="D111" s="5">
        <v>99.68548387096773</v>
      </c>
      <c r="E111" s="5">
        <f t="shared" si="3"/>
        <v>59.681290322580637</v>
      </c>
      <c r="F111" s="5">
        <f t="shared" si="4"/>
        <v>33.89</v>
      </c>
      <c r="G111" s="5">
        <f t="shared" si="5"/>
        <v>2022.5989290322577</v>
      </c>
    </row>
    <row r="112" spans="1:7" x14ac:dyDescent="0.2">
      <c r="A112" s="28" t="s">
        <v>85</v>
      </c>
      <c r="B112" s="5">
        <v>2013</v>
      </c>
      <c r="C112" s="5">
        <v>141.46</v>
      </c>
      <c r="D112" s="5">
        <v>155.34935483870967</v>
      </c>
      <c r="E112" s="5">
        <f t="shared" si="3"/>
        <v>55.663870967741943</v>
      </c>
      <c r="F112" s="5">
        <f t="shared" si="4"/>
        <v>89.35</v>
      </c>
      <c r="G112" s="5">
        <f t="shared" si="5"/>
        <v>4973.566870967742</v>
      </c>
    </row>
    <row r="113" spans="1:7" x14ac:dyDescent="0.2">
      <c r="A113" s="28" t="s">
        <v>85</v>
      </c>
      <c r="B113" s="5">
        <v>2014</v>
      </c>
      <c r="C113" s="5">
        <v>166.12</v>
      </c>
      <c r="D113" s="5">
        <v>179.74870967741936</v>
      </c>
      <c r="E113" s="5">
        <f t="shared" si="3"/>
        <v>24.399354838709684</v>
      </c>
      <c r="F113" s="5">
        <f t="shared" si="4"/>
        <v>141.46</v>
      </c>
      <c r="G113" s="5">
        <f t="shared" si="5"/>
        <v>3451.5327354838719</v>
      </c>
    </row>
    <row r="114" spans="1:7" x14ac:dyDescent="0.2">
      <c r="A114" s="28" t="s">
        <v>85</v>
      </c>
      <c r="B114" s="5">
        <v>2015</v>
      </c>
      <c r="C114" s="5">
        <v>207.23</v>
      </c>
      <c r="D114" s="5">
        <v>220.00838709677416</v>
      </c>
      <c r="E114" s="5">
        <f t="shared" si="3"/>
        <v>40.259677419354801</v>
      </c>
      <c r="F114" s="5">
        <f t="shared" si="4"/>
        <v>166.12</v>
      </c>
      <c r="G114" s="5">
        <f t="shared" si="5"/>
        <v>6687.9376129032198</v>
      </c>
    </row>
    <row r="115" spans="1:7" x14ac:dyDescent="0.2">
      <c r="A115" s="28" t="s">
        <v>85</v>
      </c>
      <c r="B115" s="5">
        <v>2016</v>
      </c>
      <c r="C115" s="5">
        <v>223.32</v>
      </c>
      <c r="D115" s="5">
        <v>230.41419354838709</v>
      </c>
      <c r="E115" s="5">
        <f t="shared" si="3"/>
        <v>10.405806451612932</v>
      </c>
      <c r="F115" s="5">
        <f t="shared" si="4"/>
        <v>207.23</v>
      </c>
      <c r="G115" s="5">
        <f t="shared" si="5"/>
        <v>2156.3952709677478</v>
      </c>
    </row>
    <row r="116" spans="1:7" x14ac:dyDescent="0.2">
      <c r="A116" s="28" t="s">
        <v>85</v>
      </c>
      <c r="B116" s="5">
        <v>2017</v>
      </c>
      <c r="C116" s="5">
        <v>261.94</v>
      </c>
      <c r="D116" s="5">
        <v>271.9806451612904</v>
      </c>
      <c r="E116" s="5">
        <f t="shared" si="3"/>
        <v>41.566451612903307</v>
      </c>
      <c r="F116" s="5">
        <f t="shared" si="4"/>
        <v>223.32</v>
      </c>
      <c r="G116" s="5">
        <f t="shared" si="5"/>
        <v>9282.619974193567</v>
      </c>
    </row>
    <row r="117" spans="1:7" x14ac:dyDescent="0.2">
      <c r="A117" s="28" t="s">
        <v>85</v>
      </c>
      <c r="B117" s="5">
        <v>2018</v>
      </c>
      <c r="C117" s="5">
        <v>289.25</v>
      </c>
      <c r="D117" s="5">
        <v>300.20806451612907</v>
      </c>
      <c r="E117" s="5">
        <f t="shared" si="3"/>
        <v>28.227419354838673</v>
      </c>
      <c r="F117" s="5">
        <f t="shared" si="4"/>
        <v>261.94</v>
      </c>
      <c r="G117" s="5">
        <f t="shared" si="5"/>
        <v>7393.8902258064418</v>
      </c>
    </row>
    <row r="118" spans="1:7" x14ac:dyDescent="0.2">
      <c r="A118" s="28" t="s">
        <v>85</v>
      </c>
      <c r="B118" s="5">
        <v>2019</v>
      </c>
      <c r="C118" s="5">
        <v>309.91000000000003</v>
      </c>
      <c r="D118" s="5">
        <v>323.73354838709673</v>
      </c>
      <c r="E118" s="5">
        <f t="shared" si="3"/>
        <v>23.525483870967662</v>
      </c>
      <c r="F118" s="5">
        <f t="shared" si="4"/>
        <v>289.25</v>
      </c>
      <c r="G118" s="5">
        <f t="shared" si="5"/>
        <v>6804.7462096773961</v>
      </c>
    </row>
    <row r="119" spans="1:7" x14ac:dyDescent="0.2">
      <c r="A119" s="28" t="s">
        <v>85</v>
      </c>
      <c r="B119" s="5">
        <v>2020</v>
      </c>
      <c r="C119" s="5">
        <v>325.17</v>
      </c>
      <c r="D119" s="5">
        <v>341.22</v>
      </c>
      <c r="E119" s="5">
        <f t="shared" si="3"/>
        <v>17.486451612903295</v>
      </c>
      <c r="F119" s="5">
        <f t="shared" si="4"/>
        <v>309.91000000000003</v>
      </c>
      <c r="G119" s="5">
        <f t="shared" si="5"/>
        <v>5419.2262193548604</v>
      </c>
    </row>
    <row r="120" spans="1:7" x14ac:dyDescent="0.2">
      <c r="A120" s="28" t="s">
        <v>85</v>
      </c>
      <c r="B120" s="5">
        <v>2021</v>
      </c>
      <c r="C120" s="5">
        <v>340.66</v>
      </c>
      <c r="D120" s="5">
        <v>359.16193548387093</v>
      </c>
      <c r="E120" s="5">
        <f t="shared" si="3"/>
        <v>17.941935483870907</v>
      </c>
      <c r="F120" s="5">
        <f t="shared" si="4"/>
        <v>325.17</v>
      </c>
      <c r="G120" s="5">
        <f t="shared" si="5"/>
        <v>5834.1791612903035</v>
      </c>
    </row>
    <row r="121" spans="1:7" x14ac:dyDescent="0.2">
      <c r="A121" s="28" t="s">
        <v>85</v>
      </c>
      <c r="B121" s="5">
        <v>2022</v>
      </c>
      <c r="C121" s="5">
        <v>357.15</v>
      </c>
      <c r="D121" s="5">
        <v>377.58193548387095</v>
      </c>
      <c r="E121" s="5">
        <f t="shared" si="3"/>
        <v>18.420000000000016</v>
      </c>
      <c r="F121" s="5">
        <f t="shared" si="4"/>
        <v>340.66</v>
      </c>
      <c r="G121" s="5">
        <f t="shared" si="5"/>
        <v>6274.9572000000062</v>
      </c>
    </row>
    <row r="122" spans="1:7" x14ac:dyDescent="0.2">
      <c r="A122" s="28" t="s">
        <v>86</v>
      </c>
      <c r="B122" s="5">
        <v>2011</v>
      </c>
      <c r="C122" s="5">
        <v>45.56</v>
      </c>
      <c r="D122" s="5">
        <v>40.004193548387093</v>
      </c>
      <c r="E122" s="5"/>
      <c r="F122" s="5"/>
      <c r="G122" s="5">
        <f t="shared" si="5"/>
        <v>0</v>
      </c>
    </row>
    <row r="123" spans="1:7" x14ac:dyDescent="0.2">
      <c r="A123" s="28" t="s">
        <v>86</v>
      </c>
      <c r="B123" s="5">
        <v>2012</v>
      </c>
      <c r="C123" s="5">
        <v>102.94</v>
      </c>
      <c r="D123" s="5">
        <v>99.68548387096773</v>
      </c>
      <c r="E123" s="5">
        <f t="shared" si="3"/>
        <v>59.681290322580637</v>
      </c>
      <c r="F123" s="5">
        <f t="shared" si="4"/>
        <v>45.56</v>
      </c>
      <c r="G123" s="5">
        <f t="shared" si="5"/>
        <v>2719.079587096774</v>
      </c>
    </row>
    <row r="124" spans="1:7" x14ac:dyDescent="0.2">
      <c r="A124" s="28" t="s">
        <v>86</v>
      </c>
      <c r="B124" s="5">
        <v>2013</v>
      </c>
      <c r="C124" s="5">
        <v>158.26</v>
      </c>
      <c r="D124" s="5">
        <v>155.34935483870967</v>
      </c>
      <c r="E124" s="5">
        <f t="shared" si="3"/>
        <v>55.663870967741943</v>
      </c>
      <c r="F124" s="5">
        <f t="shared" si="4"/>
        <v>102.94</v>
      </c>
      <c r="G124" s="5">
        <f t="shared" si="5"/>
        <v>5730.0388774193552</v>
      </c>
    </row>
    <row r="125" spans="1:7" x14ac:dyDescent="0.2">
      <c r="A125" s="28" t="s">
        <v>86</v>
      </c>
      <c r="B125" s="5">
        <v>2014</v>
      </c>
      <c r="C125" s="5">
        <v>179.62</v>
      </c>
      <c r="D125" s="5">
        <v>179.74870967741936</v>
      </c>
      <c r="E125" s="5">
        <f t="shared" si="3"/>
        <v>24.399354838709684</v>
      </c>
      <c r="F125" s="5">
        <f t="shared" si="4"/>
        <v>158.26</v>
      </c>
      <c r="G125" s="5">
        <f t="shared" si="5"/>
        <v>3861.4418967741944</v>
      </c>
    </row>
    <row r="126" spans="1:7" x14ac:dyDescent="0.2">
      <c r="A126" s="28" t="s">
        <v>86</v>
      </c>
      <c r="B126" s="5">
        <v>2015</v>
      </c>
      <c r="C126" s="5">
        <v>230.33</v>
      </c>
      <c r="D126" s="5">
        <v>220.00838709677416</v>
      </c>
      <c r="E126" s="5">
        <f t="shared" si="3"/>
        <v>40.259677419354801</v>
      </c>
      <c r="F126" s="5">
        <f t="shared" si="4"/>
        <v>179.62</v>
      </c>
      <c r="G126" s="5">
        <f t="shared" si="5"/>
        <v>7231.4432580645098</v>
      </c>
    </row>
    <row r="127" spans="1:7" x14ac:dyDescent="0.2">
      <c r="A127" s="28" t="s">
        <v>86</v>
      </c>
      <c r="B127" s="5">
        <v>2016</v>
      </c>
      <c r="C127" s="5">
        <v>231.56</v>
      </c>
      <c r="D127" s="5">
        <v>230.41419354838709</v>
      </c>
      <c r="E127" s="5">
        <f t="shared" si="3"/>
        <v>10.405806451612932</v>
      </c>
      <c r="F127" s="5">
        <f t="shared" si="4"/>
        <v>230.33</v>
      </c>
      <c r="G127" s="5">
        <f t="shared" si="5"/>
        <v>2396.769400000007</v>
      </c>
    </row>
    <row r="128" spans="1:7" x14ac:dyDescent="0.2">
      <c r="A128" s="28" t="s">
        <v>86</v>
      </c>
      <c r="B128" s="5">
        <v>2017</v>
      </c>
      <c r="C128" s="5">
        <v>275.64</v>
      </c>
      <c r="D128" s="5">
        <v>271.9806451612904</v>
      </c>
      <c r="E128" s="5">
        <f t="shared" si="3"/>
        <v>41.566451612903307</v>
      </c>
      <c r="F128" s="5">
        <f t="shared" si="4"/>
        <v>231.56</v>
      </c>
      <c r="G128" s="5">
        <f t="shared" si="5"/>
        <v>9625.1275354838908</v>
      </c>
    </row>
    <row r="129" spans="1:7" x14ac:dyDescent="0.2">
      <c r="A129" s="28" t="s">
        <v>86</v>
      </c>
      <c r="B129" s="5">
        <v>2018</v>
      </c>
      <c r="C129" s="5">
        <v>309.72000000000003</v>
      </c>
      <c r="D129" s="5">
        <v>300.20806451612907</v>
      </c>
      <c r="E129" s="5">
        <f t="shared" si="3"/>
        <v>28.227419354838673</v>
      </c>
      <c r="F129" s="5">
        <f t="shared" si="4"/>
        <v>275.64</v>
      </c>
      <c r="G129" s="5">
        <f t="shared" si="5"/>
        <v>7780.6058709677318</v>
      </c>
    </row>
    <row r="130" spans="1:7" x14ac:dyDescent="0.2">
      <c r="A130" s="28" t="s">
        <v>86</v>
      </c>
      <c r="B130" s="5">
        <v>2019</v>
      </c>
      <c r="C130" s="5">
        <v>328.75</v>
      </c>
      <c r="D130" s="5">
        <v>323.73354838709673</v>
      </c>
      <c r="E130" s="5">
        <f t="shared" si="3"/>
        <v>23.525483870967662</v>
      </c>
      <c r="F130" s="5">
        <f t="shared" si="4"/>
        <v>309.72000000000003</v>
      </c>
      <c r="G130" s="5">
        <f t="shared" si="5"/>
        <v>7286.312864516105</v>
      </c>
    </row>
    <row r="131" spans="1:7" x14ac:dyDescent="0.2">
      <c r="A131" s="28" t="s">
        <v>86</v>
      </c>
      <c r="B131" s="5">
        <v>2020</v>
      </c>
      <c r="C131" s="5">
        <v>344.05</v>
      </c>
      <c r="D131" s="5">
        <v>341.22</v>
      </c>
      <c r="E131" s="5">
        <f t="shared" si="3"/>
        <v>17.486451612903295</v>
      </c>
      <c r="F131" s="5">
        <f t="shared" si="4"/>
        <v>328.75</v>
      </c>
      <c r="G131" s="5">
        <f t="shared" si="5"/>
        <v>5748.6709677419585</v>
      </c>
    </row>
    <row r="132" spans="1:7" x14ac:dyDescent="0.2">
      <c r="A132" s="28" t="s">
        <v>86</v>
      </c>
      <c r="B132" s="5">
        <v>2021</v>
      </c>
      <c r="C132" s="5">
        <v>359.83</v>
      </c>
      <c r="D132" s="5">
        <v>359.16193548387093</v>
      </c>
      <c r="E132" s="5">
        <f t="shared" ref="E132:E133" si="6">D132-D131</f>
        <v>17.941935483870907</v>
      </c>
      <c r="F132" s="5">
        <f t="shared" ref="F132:F133" si="7">C131</f>
        <v>344.05</v>
      </c>
      <c r="G132" s="5">
        <f t="shared" ref="G132:G133" si="8">E132*F132</f>
        <v>6172.9229032257854</v>
      </c>
    </row>
    <row r="133" spans="1:7" x14ac:dyDescent="0.2">
      <c r="A133" s="28" t="s">
        <v>86</v>
      </c>
      <c r="B133" s="5">
        <v>2022</v>
      </c>
      <c r="C133" s="5">
        <v>375.98</v>
      </c>
      <c r="D133" s="5">
        <v>377.58193548387095</v>
      </c>
      <c r="E133" s="5">
        <f t="shared" si="6"/>
        <v>18.420000000000016</v>
      </c>
      <c r="F133" s="5">
        <f t="shared" si="7"/>
        <v>359.83</v>
      </c>
      <c r="G133" s="5">
        <f t="shared" si="8"/>
        <v>6628.0686000000051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747D-93DC-4986-8E2F-993CB13B43EA}">
  <dimension ref="A1:AA134"/>
  <sheetViews>
    <sheetView zoomScale="115" zoomScaleNormal="115" workbookViewId="0">
      <selection activeCell="E15" sqref="E15"/>
    </sheetView>
  </sheetViews>
  <sheetFormatPr defaultRowHeight="14.25" x14ac:dyDescent="0.2"/>
  <cols>
    <col min="1" max="1" width="3" bestFit="1" customWidth="1"/>
    <col min="2" max="2" width="7.375" bestFit="1" customWidth="1"/>
    <col min="3" max="3" width="4.875" bestFit="1" customWidth="1"/>
    <col min="4" max="4" width="35.375" bestFit="1" customWidth="1"/>
    <col min="5" max="5" width="25.375" bestFit="1" customWidth="1"/>
    <col min="6" max="6" width="27.625" bestFit="1" customWidth="1"/>
    <col min="7" max="7" width="25.875" bestFit="1" customWidth="1"/>
    <col min="8" max="8" width="19.5" bestFit="1" customWidth="1"/>
    <col min="9" max="9" width="32.125" bestFit="1" customWidth="1"/>
    <col min="10" max="10" width="27.375" bestFit="1" customWidth="1"/>
    <col min="11" max="11" width="22.875" bestFit="1" customWidth="1"/>
    <col min="12" max="12" width="39.25" bestFit="1" customWidth="1"/>
    <col min="13" max="13" width="25.875" bestFit="1" customWidth="1"/>
    <col min="14" max="14" width="39.125" bestFit="1" customWidth="1"/>
    <col min="15" max="16" width="35.25" bestFit="1" customWidth="1"/>
    <col min="17" max="17" width="25.875" bestFit="1" customWidth="1"/>
    <col min="18" max="18" width="16.5" bestFit="1" customWidth="1"/>
    <col min="19" max="19" width="34.125" bestFit="1" customWidth="1"/>
    <col min="20" max="20" width="25.875" bestFit="1" customWidth="1"/>
    <col min="21" max="21" width="20.375" bestFit="1" customWidth="1"/>
    <col min="22" max="22" width="42.875" bestFit="1" customWidth="1"/>
    <col min="23" max="23" width="22.875" bestFit="1" customWidth="1"/>
    <col min="24" max="24" width="26.25" bestFit="1" customWidth="1"/>
    <col min="25" max="25" width="22.25" bestFit="1" customWidth="1"/>
    <col min="26" max="26" width="29.375" bestFit="1" customWidth="1"/>
    <col min="27" max="27" width="32.875" bestFit="1" customWidth="1"/>
  </cols>
  <sheetData>
    <row r="1" spans="1:27" ht="15" thickBot="1" x14ac:dyDescent="0.25">
      <c r="A1" s="4"/>
      <c r="B1" s="4"/>
      <c r="C1" s="4"/>
      <c r="D1" s="33" t="s">
        <v>40</v>
      </c>
      <c r="E1" s="34"/>
      <c r="F1" s="34"/>
      <c r="G1" s="34"/>
      <c r="H1" s="35" t="s">
        <v>69</v>
      </c>
      <c r="I1" s="36"/>
      <c r="J1" s="36"/>
      <c r="K1" s="36"/>
      <c r="L1" s="36"/>
      <c r="M1" s="37" t="s">
        <v>71</v>
      </c>
      <c r="N1" s="38"/>
      <c r="O1" s="38"/>
      <c r="P1" s="38"/>
      <c r="Q1" s="38"/>
      <c r="R1" s="39" t="s">
        <v>73</v>
      </c>
      <c r="S1" s="40"/>
      <c r="T1" s="40"/>
      <c r="U1" s="40"/>
      <c r="V1" s="40"/>
      <c r="W1" s="41" t="s">
        <v>75</v>
      </c>
      <c r="X1" s="42"/>
      <c r="Y1" s="42"/>
      <c r="Z1" s="42"/>
      <c r="AA1" s="42"/>
    </row>
    <row r="2" spans="1:27" ht="15" thickBot="1" x14ac:dyDescent="0.25">
      <c r="A2" s="4" t="s">
        <v>0</v>
      </c>
      <c r="B2" s="4" t="s">
        <v>1</v>
      </c>
      <c r="C2" s="4" t="s">
        <v>2</v>
      </c>
      <c r="D2" s="11" t="s">
        <v>35</v>
      </c>
      <c r="E2" s="11" t="s">
        <v>36</v>
      </c>
      <c r="F2" s="27" t="s">
        <v>37</v>
      </c>
      <c r="G2" s="27" t="s">
        <v>38</v>
      </c>
      <c r="H2" s="27" t="s">
        <v>42</v>
      </c>
      <c r="I2" s="27" t="s">
        <v>44</v>
      </c>
      <c r="J2" s="11" t="s">
        <v>46</v>
      </c>
      <c r="K2" s="27" t="s">
        <v>48</v>
      </c>
      <c r="L2" s="27" t="s">
        <v>50</v>
      </c>
      <c r="M2" s="27" t="s">
        <v>52</v>
      </c>
      <c r="N2" s="27" t="s">
        <v>53</v>
      </c>
      <c r="O2" s="27" t="s">
        <v>55</v>
      </c>
      <c r="P2" s="11" t="s">
        <v>23</v>
      </c>
      <c r="Q2" s="11" t="s">
        <v>24</v>
      </c>
      <c r="R2" s="11" t="s">
        <v>25</v>
      </c>
      <c r="S2" s="11" t="s">
        <v>26</v>
      </c>
      <c r="T2" s="11" t="s">
        <v>27</v>
      </c>
      <c r="U2" s="11" t="s">
        <v>28</v>
      </c>
      <c r="V2" s="11" t="s">
        <v>29</v>
      </c>
      <c r="W2" s="11" t="s">
        <v>30</v>
      </c>
      <c r="X2" s="11" t="s">
        <v>31</v>
      </c>
      <c r="Y2" s="11" t="s">
        <v>32</v>
      </c>
      <c r="Z2" s="11" t="s">
        <v>33</v>
      </c>
      <c r="AA2" s="11" t="s">
        <v>34</v>
      </c>
    </row>
    <row r="3" spans="1:27" x14ac:dyDescent="0.2">
      <c r="A3" s="4">
        <v>1</v>
      </c>
      <c r="B3" s="28" t="s">
        <v>76</v>
      </c>
      <c r="C3" s="4">
        <v>2011</v>
      </c>
      <c r="D3" s="4">
        <v>322016</v>
      </c>
      <c r="E3" s="4">
        <v>696</v>
      </c>
      <c r="F3" s="4">
        <v>446</v>
      </c>
      <c r="G3" s="4">
        <v>168</v>
      </c>
      <c r="H3" s="12">
        <v>0.43700000000000006</v>
      </c>
      <c r="I3" s="12">
        <v>0.37501170302406139</v>
      </c>
      <c r="J3" s="12">
        <v>0.151</v>
      </c>
      <c r="K3" s="13">
        <v>7639.8721169216715</v>
      </c>
      <c r="L3" s="12">
        <v>1.0117590094763782</v>
      </c>
      <c r="M3" s="13">
        <v>4.2</v>
      </c>
      <c r="N3" s="13">
        <v>2.0797602581834949</v>
      </c>
      <c r="O3" s="13">
        <v>1.4344526079808697</v>
      </c>
      <c r="P3" s="13">
        <v>1.2759561970706919</v>
      </c>
      <c r="Q3" s="13">
        <v>2.13</v>
      </c>
      <c r="R3" s="4">
        <v>0.27906812436394068</v>
      </c>
      <c r="S3" s="4">
        <v>1200</v>
      </c>
      <c r="T3" s="4">
        <v>704</v>
      </c>
      <c r="U3" s="4">
        <v>1116</v>
      </c>
      <c r="V3" s="26">
        <v>0.22170172572245481</v>
      </c>
      <c r="W3" s="21">
        <v>2.4472268326417704E-2</v>
      </c>
      <c r="X3" s="21">
        <v>8.4324573536191799E-2</v>
      </c>
      <c r="Y3" s="4">
        <v>1960</v>
      </c>
      <c r="Z3" s="4">
        <v>10714</v>
      </c>
      <c r="AA3" s="4">
        <v>335</v>
      </c>
    </row>
    <row r="4" spans="1:27" x14ac:dyDescent="0.2">
      <c r="A4" s="4">
        <v>1</v>
      </c>
      <c r="B4" s="28" t="s">
        <v>76</v>
      </c>
      <c r="C4" s="4">
        <v>2012</v>
      </c>
      <c r="D4" s="4">
        <v>396628</v>
      </c>
      <c r="E4" s="4">
        <v>865</v>
      </c>
      <c r="F4" s="4">
        <v>478</v>
      </c>
      <c r="G4" s="4">
        <v>252</v>
      </c>
      <c r="H4" s="12">
        <v>0.47299999999999998</v>
      </c>
      <c r="I4" s="12">
        <v>0.3738344747916495</v>
      </c>
      <c r="J4" s="12">
        <v>0.13699999999999998</v>
      </c>
      <c r="K4" s="13">
        <v>7752.4571428571426</v>
      </c>
      <c r="L4" s="12">
        <v>1.1981040531462266</v>
      </c>
      <c r="M4" s="13">
        <v>5.7</v>
      </c>
      <c r="N4" s="13">
        <v>2.2787150450658653</v>
      </c>
      <c r="O4" s="13">
        <v>1.3116971430256212</v>
      </c>
      <c r="P4" s="13">
        <v>1.1019031650765101</v>
      </c>
      <c r="Q4" s="13">
        <v>4.49</v>
      </c>
      <c r="R4" s="4">
        <v>0.26445172405049744</v>
      </c>
      <c r="S4" s="4">
        <v>1514</v>
      </c>
      <c r="T4" s="4">
        <v>662</v>
      </c>
      <c r="U4" s="4">
        <v>1141</v>
      </c>
      <c r="V4" s="26">
        <v>0.19887686153985221</v>
      </c>
      <c r="W4" s="21">
        <v>2.4943101455974115E-2</v>
      </c>
      <c r="X4" s="21">
        <v>8.9969956089669526E-2</v>
      </c>
      <c r="Y4" s="4">
        <v>2100</v>
      </c>
      <c r="Z4" s="4">
        <v>11253</v>
      </c>
      <c r="AA4" s="4">
        <v>379</v>
      </c>
    </row>
    <row r="5" spans="1:27" x14ac:dyDescent="0.2">
      <c r="A5" s="4">
        <v>1</v>
      </c>
      <c r="B5" s="28" t="s">
        <v>76</v>
      </c>
      <c r="C5" s="4">
        <v>2013</v>
      </c>
      <c r="D5" s="4">
        <v>634534</v>
      </c>
      <c r="E5" s="4">
        <v>939</v>
      </c>
      <c r="F5" s="4">
        <v>418</v>
      </c>
      <c r="G5" s="4">
        <v>324</v>
      </c>
      <c r="H5" s="12">
        <v>0.49200000000000005</v>
      </c>
      <c r="I5" s="12">
        <v>0.38060456231037193</v>
      </c>
      <c r="J5" s="12">
        <v>0.13800000000000001</v>
      </c>
      <c r="K5" s="13">
        <v>8572.5085910652924</v>
      </c>
      <c r="L5" s="12">
        <v>1.3114707350110499</v>
      </c>
      <c r="M5" s="13">
        <v>5.9</v>
      </c>
      <c r="N5" s="13">
        <v>2.2866419294990723</v>
      </c>
      <c r="O5" s="13">
        <v>1.3460338330794517</v>
      </c>
      <c r="P5" s="13">
        <v>0.98687934062374738</v>
      </c>
      <c r="Q5" s="13" t="s">
        <v>5</v>
      </c>
      <c r="R5" s="4">
        <v>0.26183451160200388</v>
      </c>
      <c r="S5" s="4">
        <v>1798</v>
      </c>
      <c r="T5" s="4">
        <v>631</v>
      </c>
      <c r="U5" s="4">
        <v>1165</v>
      </c>
      <c r="V5" s="26">
        <v>0.20112044248327471</v>
      </c>
      <c r="W5" s="21">
        <v>2.5029197588126158E-2</v>
      </c>
      <c r="X5" s="21">
        <v>9.5338589981447133E-2</v>
      </c>
      <c r="Y5" s="4">
        <v>2157</v>
      </c>
      <c r="Z5" s="4">
        <v>12630</v>
      </c>
      <c r="AA5" s="4">
        <v>404</v>
      </c>
    </row>
    <row r="6" spans="1:27" x14ac:dyDescent="0.2">
      <c r="A6" s="4">
        <v>1</v>
      </c>
      <c r="B6" s="28" t="s">
        <v>76</v>
      </c>
      <c r="C6" s="4">
        <v>2014</v>
      </c>
      <c r="D6" s="4">
        <v>570547</v>
      </c>
      <c r="E6" s="4">
        <v>822</v>
      </c>
      <c r="F6" s="4">
        <v>442</v>
      </c>
      <c r="G6" s="4">
        <v>474</v>
      </c>
      <c r="H6" s="12">
        <v>0.53299999999999992</v>
      </c>
      <c r="I6" s="12">
        <v>0.38480847259473211</v>
      </c>
      <c r="J6" s="12">
        <v>0.13699999999999998</v>
      </c>
      <c r="K6" s="13">
        <v>8988.0679210647086</v>
      </c>
      <c r="L6" s="12">
        <v>1.4793054571226083</v>
      </c>
      <c r="M6" s="13">
        <v>5.31</v>
      </c>
      <c r="N6" s="13">
        <v>2.2978326730365883</v>
      </c>
      <c r="O6" s="13">
        <v>1.2909688026550932</v>
      </c>
      <c r="P6" s="13">
        <v>1.0026259484299207</v>
      </c>
      <c r="Q6" s="13">
        <v>0.15</v>
      </c>
      <c r="R6" s="4">
        <v>0.24462178560205233</v>
      </c>
      <c r="S6" s="4">
        <v>1860</v>
      </c>
      <c r="T6" s="4">
        <v>608</v>
      </c>
      <c r="U6" s="4">
        <v>1210</v>
      </c>
      <c r="V6" s="26">
        <v>0.21375098882864804</v>
      </c>
      <c r="W6" s="21">
        <v>2.5075856443719412E-2</v>
      </c>
      <c r="X6" s="21">
        <v>0.10013982754602656</v>
      </c>
      <c r="Y6" s="4">
        <v>2157</v>
      </c>
      <c r="Z6" s="4">
        <v>13131</v>
      </c>
      <c r="AA6" s="4">
        <v>272</v>
      </c>
    </row>
    <row r="7" spans="1:27" x14ac:dyDescent="0.2">
      <c r="A7" s="4">
        <v>1</v>
      </c>
      <c r="B7" s="28" t="s">
        <v>76</v>
      </c>
      <c r="C7" s="4">
        <v>2015</v>
      </c>
      <c r="D7" s="4">
        <v>1023051</v>
      </c>
      <c r="E7" s="4">
        <v>1659</v>
      </c>
      <c r="F7" s="4">
        <v>775</v>
      </c>
      <c r="G7" s="4">
        <v>816</v>
      </c>
      <c r="H7" s="12">
        <v>0.53500000000000003</v>
      </c>
      <c r="I7" s="12">
        <v>0.38736104864100751</v>
      </c>
      <c r="J7" s="12">
        <v>0.155</v>
      </c>
      <c r="K7" s="13">
        <v>8135.5463347164596</v>
      </c>
      <c r="L7" s="12">
        <v>1.5269669281151452</v>
      </c>
      <c r="M7" s="13">
        <v>4.91</v>
      </c>
      <c r="N7" s="13">
        <v>2.3053542202478372</v>
      </c>
      <c r="O7" s="13">
        <v>1.6712172730363823</v>
      </c>
      <c r="P7" s="13">
        <v>1.4244786353847898</v>
      </c>
      <c r="Q7" s="13">
        <v>0.06</v>
      </c>
      <c r="R7" s="4">
        <v>0.2084470123948447</v>
      </c>
      <c r="S7" s="4">
        <v>1838</v>
      </c>
      <c r="T7" s="4">
        <v>571</v>
      </c>
      <c r="U7" s="4">
        <v>1253</v>
      </c>
      <c r="V7" s="26">
        <v>0.22824936343089292</v>
      </c>
      <c r="W7" s="21">
        <v>2.5902665419686697E-2</v>
      </c>
      <c r="X7" s="21">
        <v>0.10100121580547113</v>
      </c>
      <c r="Y7" s="4">
        <v>2146</v>
      </c>
      <c r="Z7" s="4">
        <v>13720</v>
      </c>
      <c r="AA7" s="4">
        <v>370</v>
      </c>
    </row>
    <row r="8" spans="1:27" x14ac:dyDescent="0.2">
      <c r="A8" s="4">
        <v>1</v>
      </c>
      <c r="B8" s="28" t="s">
        <v>76</v>
      </c>
      <c r="C8" s="4">
        <v>2016</v>
      </c>
      <c r="D8" s="4">
        <v>1068030</v>
      </c>
      <c r="E8" s="4">
        <v>1601</v>
      </c>
      <c r="F8" s="4">
        <v>609</v>
      </c>
      <c r="G8" s="4">
        <v>211</v>
      </c>
      <c r="H8" s="12">
        <v>0.51600000000000001</v>
      </c>
      <c r="I8" s="12">
        <v>0.39180557245406983</v>
      </c>
      <c r="J8" s="12">
        <v>0.15</v>
      </c>
      <c r="K8" s="13">
        <v>7715.0450658654954</v>
      </c>
      <c r="L8" s="12">
        <v>1.4435125387905727</v>
      </c>
      <c r="M8" s="13">
        <v>5.4805999999999999</v>
      </c>
      <c r="N8" s="13">
        <v>2.4065804935370152</v>
      </c>
      <c r="O8" s="13">
        <v>1.8456699517718598</v>
      </c>
      <c r="P8" s="13">
        <v>1.0254466198364436</v>
      </c>
      <c r="Q8" s="13">
        <v>0.45</v>
      </c>
      <c r="R8" s="4">
        <v>0.25843459702632726</v>
      </c>
      <c r="S8" s="4">
        <v>1880</v>
      </c>
      <c r="T8" s="4">
        <v>542</v>
      </c>
      <c r="U8" s="4">
        <v>1258</v>
      </c>
      <c r="V8" s="26">
        <v>0.22402031797260374</v>
      </c>
      <c r="W8" s="21">
        <v>2.5417884841363102E-2</v>
      </c>
      <c r="X8" s="21">
        <v>0.1050458284371328</v>
      </c>
      <c r="Y8" s="4">
        <v>2019</v>
      </c>
      <c r="Z8" s="4">
        <v>14303</v>
      </c>
      <c r="AA8" s="4">
        <v>372</v>
      </c>
    </row>
    <row r="9" spans="1:27" x14ac:dyDescent="0.2">
      <c r="A9" s="4">
        <v>1</v>
      </c>
      <c r="B9" s="28" t="s">
        <v>76</v>
      </c>
      <c r="C9" s="4">
        <v>2017</v>
      </c>
      <c r="D9" s="4">
        <v>1119203</v>
      </c>
      <c r="E9" s="4">
        <v>1630</v>
      </c>
      <c r="F9" s="4">
        <v>578</v>
      </c>
      <c r="G9" s="4">
        <v>235</v>
      </c>
      <c r="H9" s="12">
        <v>0.54500000000000004</v>
      </c>
      <c r="I9" s="12">
        <v>0.39284999857114278</v>
      </c>
      <c r="J9" s="12">
        <v>0.14000000000000001</v>
      </c>
      <c r="K9" s="13">
        <v>7616.1873840445269</v>
      </c>
      <c r="L9" s="12">
        <v>1.7124401913875598</v>
      </c>
      <c r="M9" s="13">
        <v>5.2534000000000001</v>
      </c>
      <c r="N9" s="13">
        <v>1.7361078269094348</v>
      </c>
      <c r="O9" s="13">
        <v>1.7921244785481565</v>
      </c>
      <c r="P9" s="13">
        <v>1.170849648061874</v>
      </c>
      <c r="Q9" s="13">
        <v>0.22</v>
      </c>
      <c r="R9" s="4">
        <v>0.28044907977190714</v>
      </c>
      <c r="S9" s="4">
        <v>1950</v>
      </c>
      <c r="T9" s="4">
        <v>587</v>
      </c>
      <c r="U9" s="4">
        <v>1246</v>
      </c>
      <c r="V9" s="26">
        <v>0.23584285435064589</v>
      </c>
      <c r="W9" s="21">
        <v>1.3052731142113975E-2</v>
      </c>
      <c r="X9" s="21">
        <v>9.2664932608181608E-2</v>
      </c>
      <c r="Y9" s="4">
        <v>2159</v>
      </c>
      <c r="Z9" s="4">
        <v>14859</v>
      </c>
      <c r="AA9" s="4">
        <v>315</v>
      </c>
    </row>
    <row r="10" spans="1:27" x14ac:dyDescent="0.2">
      <c r="A10" s="4">
        <v>1</v>
      </c>
      <c r="B10" s="28" t="s">
        <v>76</v>
      </c>
      <c r="C10" s="4">
        <v>2018</v>
      </c>
      <c r="D10" s="4">
        <v>1389880</v>
      </c>
      <c r="E10" s="4">
        <v>1834</v>
      </c>
      <c r="F10" s="4">
        <v>683</v>
      </c>
      <c r="G10" s="4">
        <v>228</v>
      </c>
      <c r="H10" s="12">
        <v>0.60099999999999998</v>
      </c>
      <c r="I10" s="12">
        <v>0.39248031706925179</v>
      </c>
      <c r="J10" s="12">
        <v>0.124</v>
      </c>
      <c r="K10" s="13">
        <v>7318.5737590305289</v>
      </c>
      <c r="L10" s="12">
        <v>2.0242541317879374</v>
      </c>
      <c r="M10" s="13">
        <v>4.8548</v>
      </c>
      <c r="N10" s="13">
        <v>0.2008577555396712</v>
      </c>
      <c r="O10" s="13">
        <v>1.6669952872245575</v>
      </c>
      <c r="P10" s="13">
        <v>0.89699019233218691</v>
      </c>
      <c r="Q10" s="13">
        <v>1.82</v>
      </c>
      <c r="R10" s="4">
        <v>0.29956589870035372</v>
      </c>
      <c r="S10" s="4">
        <v>1926</v>
      </c>
      <c r="T10" s="4">
        <v>604</v>
      </c>
      <c r="U10" s="4">
        <v>1517</v>
      </c>
      <c r="V10" s="26">
        <v>0.26640279560690344</v>
      </c>
      <c r="W10" s="21">
        <v>1.2494496068620443E-2</v>
      </c>
      <c r="X10" s="21">
        <v>8.7445794615201328E-2</v>
      </c>
      <c r="Y10" s="4">
        <v>2239</v>
      </c>
      <c r="Z10" s="4">
        <v>15867</v>
      </c>
      <c r="AA10" s="4">
        <v>314</v>
      </c>
    </row>
    <row r="11" spans="1:27" x14ac:dyDescent="0.2">
      <c r="A11" s="4">
        <v>1</v>
      </c>
      <c r="B11" s="28" t="s">
        <v>76</v>
      </c>
      <c r="C11" s="4">
        <v>2019</v>
      </c>
      <c r="D11" s="4">
        <v>1358390</v>
      </c>
      <c r="E11" s="4">
        <v>1842</v>
      </c>
      <c r="F11" s="4">
        <v>630</v>
      </c>
      <c r="G11" s="4">
        <v>285</v>
      </c>
      <c r="H11" s="12">
        <v>0.624</v>
      </c>
      <c r="I11" s="12">
        <v>0.40495763883651359</v>
      </c>
      <c r="J11" s="12">
        <v>0.13699999999999998</v>
      </c>
      <c r="K11" s="13">
        <v>8003.0395136778116</v>
      </c>
      <c r="L11" s="12">
        <v>2.2426532325776662</v>
      </c>
      <c r="M11" s="13">
        <v>4.2366000000000001</v>
      </c>
      <c r="N11" s="13">
        <v>0.11988384955752213</v>
      </c>
      <c r="O11" s="13">
        <v>1.7270429168249144</v>
      </c>
      <c r="P11" s="13">
        <v>1.0329577463554296</v>
      </c>
      <c r="Q11" s="13">
        <v>1.26</v>
      </c>
      <c r="R11" s="4">
        <v>0.29167656565393857</v>
      </c>
      <c r="S11" s="4">
        <v>1689</v>
      </c>
      <c r="T11" s="4">
        <v>619</v>
      </c>
      <c r="U11" s="4">
        <v>1524</v>
      </c>
      <c r="V11" s="26">
        <v>0.33572523338442245</v>
      </c>
      <c r="W11" s="21">
        <v>6.7353152654867259E-3</v>
      </c>
      <c r="X11" s="21">
        <v>5.1152378318584074E-2</v>
      </c>
      <c r="Y11" s="4">
        <v>1813</v>
      </c>
      <c r="Z11" s="4">
        <v>15463</v>
      </c>
      <c r="AA11" s="4">
        <v>342</v>
      </c>
    </row>
    <row r="12" spans="1:27" x14ac:dyDescent="0.2">
      <c r="A12" s="4">
        <v>1</v>
      </c>
      <c r="B12" s="28" t="s">
        <v>76</v>
      </c>
      <c r="C12" s="4">
        <v>2020</v>
      </c>
      <c r="D12" s="4">
        <v>1563900</v>
      </c>
      <c r="E12" s="4">
        <v>2289</v>
      </c>
      <c r="F12" s="4">
        <v>513</v>
      </c>
      <c r="G12" s="4">
        <v>243</v>
      </c>
      <c r="H12" s="12">
        <v>0.59299999999999997</v>
      </c>
      <c r="I12" s="12">
        <v>0.43218743808202892</v>
      </c>
      <c r="J12" s="12">
        <v>0.13</v>
      </c>
      <c r="K12" s="13">
        <v>7687.661574618096</v>
      </c>
      <c r="L12" s="12">
        <v>1.97796817625459</v>
      </c>
      <c r="M12" s="13">
        <v>4.1691000000000003</v>
      </c>
      <c r="N12" s="13">
        <v>0.11938859818231892</v>
      </c>
      <c r="O12" s="13">
        <v>1.8427562593622941</v>
      </c>
      <c r="P12" s="13">
        <v>1.0144538534437957</v>
      </c>
      <c r="Q12" s="13">
        <v>2.6335740000000003</v>
      </c>
      <c r="R12" s="4">
        <v>0.26044214603566956</v>
      </c>
      <c r="S12" s="4">
        <v>1311</v>
      </c>
      <c r="T12" s="4">
        <v>241</v>
      </c>
      <c r="U12" s="4">
        <v>1530</v>
      </c>
      <c r="V12" s="26">
        <v>0.37635968977123069</v>
      </c>
      <c r="W12" s="21">
        <v>6.387317543376481E-3</v>
      </c>
      <c r="X12" s="21">
        <v>5.2024235747727902E-2</v>
      </c>
      <c r="Y12" s="4">
        <v>2269</v>
      </c>
      <c r="Z12" s="4">
        <v>16267</v>
      </c>
      <c r="AA12" s="4">
        <v>357</v>
      </c>
    </row>
    <row r="13" spans="1:27" x14ac:dyDescent="0.2">
      <c r="A13" s="4">
        <v>1</v>
      </c>
      <c r="B13" s="28" t="s">
        <v>76</v>
      </c>
      <c r="C13" s="4">
        <v>2021</v>
      </c>
      <c r="D13" s="4">
        <v>2957660</v>
      </c>
      <c r="E13" s="4">
        <v>2375</v>
      </c>
      <c r="F13" s="4">
        <v>521</v>
      </c>
      <c r="G13" s="4">
        <v>409</v>
      </c>
      <c r="H13" s="12">
        <v>0.56200000000000006</v>
      </c>
      <c r="I13" s="12">
        <v>0.44637755220552366</v>
      </c>
      <c r="J13" s="12">
        <v>0.161</v>
      </c>
      <c r="K13" s="13">
        <v>10524.000945850083</v>
      </c>
      <c r="L13" s="12">
        <v>1.5789506913315234</v>
      </c>
      <c r="M13" s="13">
        <v>0.58140000000000003</v>
      </c>
      <c r="N13" s="13">
        <v>0.11896267837541163</v>
      </c>
      <c r="O13" s="13">
        <v>1.7471752123309214</v>
      </c>
      <c r="P13" s="13">
        <v>0.89026467102862539</v>
      </c>
      <c r="Q13" s="13">
        <v>8.7509110000000003</v>
      </c>
      <c r="R13" s="4">
        <v>0.27944548489890914</v>
      </c>
      <c r="S13" s="4">
        <v>1135</v>
      </c>
      <c r="T13" s="4">
        <v>265</v>
      </c>
      <c r="U13" s="4">
        <v>1547</v>
      </c>
      <c r="V13" s="26">
        <v>0.34600345317895592</v>
      </c>
      <c r="W13" s="21">
        <v>6.5223655323819974E-3</v>
      </c>
      <c r="X13" s="21">
        <v>5.4477181668496154E-2</v>
      </c>
      <c r="Y13" s="4">
        <v>2970</v>
      </c>
      <c r="Z13" s="4">
        <v>19016</v>
      </c>
      <c r="AA13" s="4">
        <v>514</v>
      </c>
    </row>
    <row r="14" spans="1:27" x14ac:dyDescent="0.2">
      <c r="A14" s="4">
        <v>1</v>
      </c>
      <c r="B14" s="28" t="s">
        <v>76</v>
      </c>
      <c r="C14" s="4">
        <v>2022</v>
      </c>
      <c r="D14" s="4">
        <v>1793750</v>
      </c>
      <c r="E14" s="4">
        <v>2353</v>
      </c>
      <c r="F14" s="4">
        <v>580</v>
      </c>
      <c r="G14" s="4">
        <v>333</v>
      </c>
      <c r="H14" s="12">
        <v>0.53299999999999992</v>
      </c>
      <c r="I14" s="12">
        <v>0.4524236983842011</v>
      </c>
      <c r="J14" s="12">
        <v>0.161</v>
      </c>
      <c r="K14" s="13">
        <v>11083.869430545628</v>
      </c>
      <c r="L14" s="12">
        <v>1.3944778721250635</v>
      </c>
      <c r="M14" s="13">
        <v>0.47439999999999999</v>
      </c>
      <c r="N14" s="13">
        <v>0.11839410077836952</v>
      </c>
      <c r="O14" s="13">
        <v>1.4658098411401796</v>
      </c>
      <c r="P14" s="13">
        <v>0.91273241368258151</v>
      </c>
      <c r="Q14" s="13">
        <v>0</v>
      </c>
      <c r="R14" s="4">
        <v>0.27544996427967461</v>
      </c>
      <c r="S14" s="4">
        <v>1195</v>
      </c>
      <c r="T14" s="4">
        <v>211</v>
      </c>
      <c r="U14" s="4">
        <v>1593</v>
      </c>
      <c r="V14" s="26">
        <v>0.32724743757680519</v>
      </c>
      <c r="W14" s="21">
        <v>6.3035231462515362E-3</v>
      </c>
      <c r="X14" s="21">
        <v>5.4993417998088212E-2</v>
      </c>
      <c r="Y14" s="4">
        <v>3355</v>
      </c>
      <c r="Z14" s="4">
        <v>26049</v>
      </c>
      <c r="AA14" s="4">
        <v>589</v>
      </c>
    </row>
    <row r="15" spans="1:27" x14ac:dyDescent="0.2">
      <c r="A15" s="4">
        <v>2</v>
      </c>
      <c r="B15" s="28" t="s">
        <v>77</v>
      </c>
      <c r="C15" s="4">
        <v>2011</v>
      </c>
      <c r="D15" s="4">
        <v>33325</v>
      </c>
      <c r="E15" s="4">
        <v>258</v>
      </c>
      <c r="F15" s="4">
        <v>555</v>
      </c>
      <c r="G15" s="4">
        <v>1</v>
      </c>
      <c r="H15" s="12">
        <v>0.39700000000000002</v>
      </c>
      <c r="I15" s="12">
        <v>0.39914472953459956</v>
      </c>
      <c r="J15" s="12">
        <v>5.9000000000000004E-2</v>
      </c>
      <c r="K15" s="13">
        <v>2006.9137168141592</v>
      </c>
      <c r="L15" s="12">
        <v>0.70849207324566787</v>
      </c>
      <c r="M15" s="13">
        <v>0.8</v>
      </c>
      <c r="N15" s="13">
        <v>4.5924533369141936E-2</v>
      </c>
      <c r="O15" s="13">
        <v>1.4534715447154472</v>
      </c>
      <c r="P15" s="13">
        <v>1.8344924146341464</v>
      </c>
      <c r="Q15" s="13">
        <v>1.6</v>
      </c>
      <c r="R15" s="4">
        <v>0.1412141028432323</v>
      </c>
      <c r="S15" s="4">
        <v>77</v>
      </c>
      <c r="T15" s="4">
        <v>6</v>
      </c>
      <c r="U15" s="4">
        <v>1156</v>
      </c>
      <c r="V15" s="26">
        <v>0.22936886395511921</v>
      </c>
      <c r="W15" s="21">
        <v>1.7495552466990968E-2</v>
      </c>
      <c r="X15" s="21">
        <v>4.1983594332587616E-2</v>
      </c>
      <c r="Y15" s="4">
        <v>110</v>
      </c>
      <c r="Z15" s="4">
        <v>10064</v>
      </c>
      <c r="AA15" s="4">
        <v>17</v>
      </c>
    </row>
    <row r="16" spans="1:27" x14ac:dyDescent="0.2">
      <c r="A16" s="4">
        <v>2</v>
      </c>
      <c r="B16" s="28" t="s">
        <v>77</v>
      </c>
      <c r="C16" s="4">
        <v>2012</v>
      </c>
      <c r="D16" s="4">
        <v>37411</v>
      </c>
      <c r="E16" s="4">
        <v>251</v>
      </c>
      <c r="F16" s="4">
        <v>448</v>
      </c>
      <c r="G16" s="4">
        <v>6</v>
      </c>
      <c r="H16" s="12">
        <v>0.41600000000000004</v>
      </c>
      <c r="I16" s="12">
        <v>0.40342201562654534</v>
      </c>
      <c r="J16" s="12">
        <v>6.0999999999999999E-2</v>
      </c>
      <c r="K16" s="13">
        <v>2233.5444781052051</v>
      </c>
      <c r="L16" s="12">
        <v>0.76994180075316676</v>
      </c>
      <c r="M16" s="13">
        <v>0.8</v>
      </c>
      <c r="N16" s="13">
        <v>9.9544480171489813E-2</v>
      </c>
      <c r="O16" s="13">
        <v>1.3880621454993833</v>
      </c>
      <c r="P16" s="13">
        <v>1.7140110302589397</v>
      </c>
      <c r="Q16" s="13">
        <v>20.440000000000001</v>
      </c>
      <c r="R16" s="4">
        <v>0.12010505969706127</v>
      </c>
      <c r="S16" s="4">
        <v>90</v>
      </c>
      <c r="T16" s="4">
        <v>4</v>
      </c>
      <c r="U16" s="4">
        <v>1252</v>
      </c>
      <c r="V16" s="26">
        <v>0.27656950966760241</v>
      </c>
      <c r="W16" s="21">
        <v>1.7503118503118503E-2</v>
      </c>
      <c r="X16" s="21">
        <v>4.6081277213352687E-2</v>
      </c>
      <c r="Y16" s="4">
        <v>211</v>
      </c>
      <c r="Z16" s="4">
        <v>10270</v>
      </c>
      <c r="AA16" s="4">
        <v>20</v>
      </c>
    </row>
    <row r="17" spans="1:27" x14ac:dyDescent="0.2">
      <c r="A17" s="4">
        <v>2</v>
      </c>
      <c r="B17" s="28" t="s">
        <v>77</v>
      </c>
      <c r="C17" s="4">
        <v>2013</v>
      </c>
      <c r="D17" s="4">
        <v>42408</v>
      </c>
      <c r="E17" s="4">
        <v>249</v>
      </c>
      <c r="F17" s="4">
        <v>426</v>
      </c>
      <c r="G17" s="4">
        <v>7</v>
      </c>
      <c r="H17" s="12">
        <v>0.43200000000000005</v>
      </c>
      <c r="I17" s="12">
        <v>0.41337112520808028</v>
      </c>
      <c r="J17" s="12">
        <v>6.2E-2</v>
      </c>
      <c r="K17" s="13">
        <v>2389.9560922063665</v>
      </c>
      <c r="L17" s="12">
        <v>0.82565284178187404</v>
      </c>
      <c r="M17" s="13">
        <v>0.7</v>
      </c>
      <c r="N17" s="13">
        <v>4.5515574650913E-2</v>
      </c>
      <c r="O17" s="13">
        <v>1.3475549431622458</v>
      </c>
      <c r="P17" s="13">
        <v>1.5408796665173958</v>
      </c>
      <c r="Q17" s="13">
        <v>10.220000000000001</v>
      </c>
      <c r="R17" s="4">
        <v>0.12016303616109586</v>
      </c>
      <c r="S17" s="4">
        <v>135</v>
      </c>
      <c r="T17" s="4">
        <v>5</v>
      </c>
      <c r="U17" s="4">
        <v>1271</v>
      </c>
      <c r="V17" s="26">
        <v>0.27398183943180798</v>
      </c>
      <c r="W17" s="21">
        <v>1.6350283687943262E-2</v>
      </c>
      <c r="X17" s="21">
        <v>4.8439716312056735E-2</v>
      </c>
      <c r="Y17" s="4">
        <v>230</v>
      </c>
      <c r="Z17" s="4">
        <v>12682</v>
      </c>
      <c r="AA17" s="4">
        <v>16</v>
      </c>
    </row>
    <row r="18" spans="1:27" x14ac:dyDescent="0.2">
      <c r="A18" s="4">
        <v>2</v>
      </c>
      <c r="B18" s="28" t="s">
        <v>77</v>
      </c>
      <c r="C18" s="4">
        <v>2014</v>
      </c>
      <c r="D18" s="4">
        <v>68450</v>
      </c>
      <c r="E18" s="4">
        <v>268</v>
      </c>
      <c r="F18" s="4">
        <v>494</v>
      </c>
      <c r="G18" s="4">
        <v>4</v>
      </c>
      <c r="H18" s="12">
        <v>0.47200000000000003</v>
      </c>
      <c r="I18" s="12">
        <v>0.4219377821962636</v>
      </c>
      <c r="J18" s="12">
        <v>7.0000000000000007E-2</v>
      </c>
      <c r="K18" s="13">
        <v>2801.7206063088897</v>
      </c>
      <c r="L18" s="12">
        <v>0.96023009025091743</v>
      </c>
      <c r="M18" s="13">
        <v>0.75</v>
      </c>
      <c r="N18" s="13">
        <v>4.6361185983827491E-2</v>
      </c>
      <c r="O18" s="13">
        <v>1.3873763220743778</v>
      </c>
      <c r="P18" s="13">
        <v>1.4304875469123168</v>
      </c>
      <c r="Q18" s="13">
        <v>0</v>
      </c>
      <c r="R18" s="4">
        <v>0.12501708703024864</v>
      </c>
      <c r="S18" s="4">
        <v>184</v>
      </c>
      <c r="T18" s="4">
        <v>4</v>
      </c>
      <c r="U18" s="4">
        <v>1343</v>
      </c>
      <c r="V18" s="26">
        <v>0.30864262488293048</v>
      </c>
      <c r="W18" s="21">
        <v>1.7324295010845987E-2</v>
      </c>
      <c r="X18" s="21">
        <v>5.1224632610216939E-2</v>
      </c>
      <c r="Y18" s="4">
        <v>211</v>
      </c>
      <c r="Z18" s="4">
        <v>14112</v>
      </c>
      <c r="AA18" s="4">
        <v>17</v>
      </c>
    </row>
    <row r="19" spans="1:27" x14ac:dyDescent="0.2">
      <c r="A19" s="4">
        <v>2</v>
      </c>
      <c r="B19" s="28" t="s">
        <v>77</v>
      </c>
      <c r="C19" s="4">
        <v>2015</v>
      </c>
      <c r="D19" s="4">
        <v>91209</v>
      </c>
      <c r="E19" s="4">
        <v>293</v>
      </c>
      <c r="F19" s="4">
        <v>421</v>
      </c>
      <c r="G19" s="4">
        <v>4</v>
      </c>
      <c r="H19" s="12">
        <v>0.5</v>
      </c>
      <c r="I19" s="12">
        <v>0.4225680636280208</v>
      </c>
      <c r="J19" s="12">
        <v>7.0999999999999994E-2</v>
      </c>
      <c r="K19" s="13">
        <v>2896.8005445881554</v>
      </c>
      <c r="L19" s="12">
        <v>1.078669910786699</v>
      </c>
      <c r="M19" s="13">
        <v>0.79</v>
      </c>
      <c r="N19" s="13">
        <v>0.25652498135719615</v>
      </c>
      <c r="O19" s="13">
        <v>1.1950237345490435</v>
      </c>
      <c r="P19" s="13">
        <v>1.1803412135169431</v>
      </c>
      <c r="Q19" s="13">
        <v>0</v>
      </c>
      <c r="R19" s="4">
        <v>0.10764511975672103</v>
      </c>
      <c r="S19" s="4">
        <v>253</v>
      </c>
      <c r="T19" s="4">
        <v>5</v>
      </c>
      <c r="U19" s="4">
        <v>1360</v>
      </c>
      <c r="V19" s="26">
        <v>0.33700452597779751</v>
      </c>
      <c r="W19" s="21">
        <v>2.591277806518365E-3</v>
      </c>
      <c r="X19" s="21">
        <v>5.2879152189020159E-2</v>
      </c>
      <c r="Y19" s="4">
        <v>168</v>
      </c>
      <c r="Z19" s="4">
        <v>14509</v>
      </c>
      <c r="AA19" s="4">
        <v>4</v>
      </c>
    </row>
    <row r="20" spans="1:27" x14ac:dyDescent="0.2">
      <c r="A20" s="4">
        <v>2</v>
      </c>
      <c r="B20" s="28" t="s">
        <v>77</v>
      </c>
      <c r="C20" s="4">
        <v>2016</v>
      </c>
      <c r="D20" s="4">
        <v>71485</v>
      </c>
      <c r="E20" s="4">
        <v>265</v>
      </c>
      <c r="F20" s="4">
        <v>383</v>
      </c>
      <c r="G20" s="4">
        <v>4</v>
      </c>
      <c r="H20" s="12">
        <v>0.58499999999999996</v>
      </c>
      <c r="I20" s="12">
        <v>0.42192643987397782</v>
      </c>
      <c r="J20" s="12">
        <v>6.2E-2</v>
      </c>
      <c r="K20" s="13">
        <v>2701.6949152542375</v>
      </c>
      <c r="L20" s="12">
        <v>1.5777145951800704</v>
      </c>
      <c r="M20" s="13">
        <v>0.62090000000000001</v>
      </c>
      <c r="N20" s="13">
        <v>0.24963715529753266</v>
      </c>
      <c r="O20" s="13">
        <v>1.1226651944792971</v>
      </c>
      <c r="P20" s="13">
        <v>1.0341988000200752</v>
      </c>
      <c r="Q20" s="13">
        <v>9.35</v>
      </c>
      <c r="R20" s="4">
        <v>9.6672131689452448E-2</v>
      </c>
      <c r="S20" s="4">
        <v>305</v>
      </c>
      <c r="T20" s="4">
        <v>5</v>
      </c>
      <c r="U20" s="4">
        <v>1373</v>
      </c>
      <c r="V20" s="26">
        <v>0.35752623231485081</v>
      </c>
      <c r="W20" s="21">
        <v>2.5529048207663784E-3</v>
      </c>
      <c r="X20" s="21">
        <v>5.5911295911295913E-2</v>
      </c>
      <c r="Y20" s="4">
        <v>253</v>
      </c>
      <c r="Z20" s="4">
        <v>18603</v>
      </c>
      <c r="AA20" s="4">
        <v>8</v>
      </c>
    </row>
    <row r="21" spans="1:27" x14ac:dyDescent="0.2">
      <c r="A21" s="4">
        <v>2</v>
      </c>
      <c r="B21" s="28" t="s">
        <v>77</v>
      </c>
      <c r="C21" s="4">
        <v>2017</v>
      </c>
      <c r="D21" s="4">
        <v>120784</v>
      </c>
      <c r="E21" s="4">
        <v>296</v>
      </c>
      <c r="F21" s="4">
        <v>345</v>
      </c>
      <c r="G21" s="4">
        <v>3</v>
      </c>
      <c r="H21" s="12">
        <v>0.61699999999999999</v>
      </c>
      <c r="I21" s="12">
        <v>0.42166426607306534</v>
      </c>
      <c r="J21" s="12">
        <v>7.0000000000000007E-2</v>
      </c>
      <c r="K21" s="13">
        <v>3219.7327574571468</v>
      </c>
      <c r="L21" s="12">
        <v>1.7798597678916825</v>
      </c>
      <c r="M21" s="13">
        <v>0.71230000000000004</v>
      </c>
      <c r="N21" s="13">
        <v>0.24397163120567375</v>
      </c>
      <c r="O21" s="13">
        <v>1.1180809054705514</v>
      </c>
      <c r="P21" s="13">
        <v>0.96017523999161603</v>
      </c>
      <c r="Q21" s="13">
        <v>0.64</v>
      </c>
      <c r="R21" s="4">
        <v>9.3512231185735734E-2</v>
      </c>
      <c r="S21" s="4">
        <v>374</v>
      </c>
      <c r="T21" s="4">
        <v>2</v>
      </c>
      <c r="U21" s="4">
        <v>1382</v>
      </c>
      <c r="V21" s="26">
        <v>0.31775177278906563</v>
      </c>
      <c r="W21" s="21">
        <v>2.4014877898625078E-3</v>
      </c>
      <c r="X21" s="21">
        <v>5.7546099290780139E-2</v>
      </c>
      <c r="Y21" s="4">
        <v>388</v>
      </c>
      <c r="Z21" s="4">
        <v>20643</v>
      </c>
      <c r="AA21" s="4">
        <v>12</v>
      </c>
    </row>
    <row r="22" spans="1:27" x14ac:dyDescent="0.2">
      <c r="A22" s="4">
        <v>2</v>
      </c>
      <c r="B22" s="28" t="s">
        <v>77</v>
      </c>
      <c r="C22" s="4">
        <v>2018</v>
      </c>
      <c r="D22" s="4">
        <v>621870</v>
      </c>
      <c r="E22" s="4">
        <v>1088</v>
      </c>
      <c r="F22" s="4">
        <v>543</v>
      </c>
      <c r="G22" s="4">
        <v>30</v>
      </c>
      <c r="H22" s="12">
        <v>0.63900000000000001</v>
      </c>
      <c r="I22" s="12">
        <v>0.42547836370803893</v>
      </c>
      <c r="J22" s="12">
        <v>7.0999999999999994E-2</v>
      </c>
      <c r="K22" s="13">
        <v>3431.8610288176678</v>
      </c>
      <c r="L22" s="12">
        <v>1.9635705669481303</v>
      </c>
      <c r="M22" s="13">
        <v>5.2510000000000003</v>
      </c>
      <c r="N22" s="13">
        <v>0.26522043386983907</v>
      </c>
      <c r="O22" s="13">
        <v>1.0914804787129684</v>
      </c>
      <c r="P22" s="13">
        <v>0.89429075927015889</v>
      </c>
      <c r="Q22" s="13">
        <v>1.68</v>
      </c>
      <c r="R22" s="4">
        <v>9.9050531137422751E-2</v>
      </c>
      <c r="S22" s="4">
        <v>426</v>
      </c>
      <c r="T22" s="4">
        <v>2</v>
      </c>
      <c r="U22" s="4">
        <v>1478</v>
      </c>
      <c r="V22" s="26">
        <v>0.27765811122933587</v>
      </c>
      <c r="W22" s="21">
        <v>2.1650489396411094E-3</v>
      </c>
      <c r="X22" s="21">
        <v>5.5509761388286331E-2</v>
      </c>
      <c r="Y22" s="4">
        <v>429</v>
      </c>
      <c r="Z22" s="4">
        <v>23101</v>
      </c>
      <c r="AA22" s="4">
        <v>11</v>
      </c>
    </row>
    <row r="23" spans="1:27" x14ac:dyDescent="0.2">
      <c r="A23" s="4">
        <v>2</v>
      </c>
      <c r="B23" s="28" t="s">
        <v>77</v>
      </c>
      <c r="C23" s="4">
        <v>2019</v>
      </c>
      <c r="D23" s="4">
        <v>554980</v>
      </c>
      <c r="E23" s="4">
        <v>1125</v>
      </c>
      <c r="F23" s="4">
        <v>674</v>
      </c>
      <c r="G23" s="4">
        <v>36</v>
      </c>
      <c r="H23" s="12">
        <v>0.63700000000000001</v>
      </c>
      <c r="I23" s="12">
        <v>0.43015837483910685</v>
      </c>
      <c r="J23" s="12">
        <v>7.4999999999999997E-2</v>
      </c>
      <c r="K23" s="13">
        <v>3558.4799248019335</v>
      </c>
      <c r="L23" s="12">
        <v>1.9652923363615189</v>
      </c>
      <c r="M23" s="13">
        <v>3.1349999999999998</v>
      </c>
      <c r="N23" s="13">
        <v>0.26337734537873525</v>
      </c>
      <c r="O23" s="13">
        <v>1.2675735849056602</v>
      </c>
      <c r="P23" s="13">
        <v>0.92671698113207535</v>
      </c>
      <c r="Q23" s="13">
        <v>3.34</v>
      </c>
      <c r="R23" s="4">
        <v>0.11406268540881064</v>
      </c>
      <c r="S23" s="4">
        <v>413</v>
      </c>
      <c r="T23" s="4">
        <v>1</v>
      </c>
      <c r="U23" s="4">
        <v>1513</v>
      </c>
      <c r="V23" s="26">
        <v>0.28789923913510723</v>
      </c>
      <c r="W23" s="21">
        <v>1.8892934890164259E-3</v>
      </c>
      <c r="X23" s="21">
        <v>7.1975168132436618E-3</v>
      </c>
      <c r="Y23" s="4">
        <v>463</v>
      </c>
      <c r="Z23" s="4">
        <v>22548</v>
      </c>
      <c r="AA23" s="4">
        <v>5</v>
      </c>
    </row>
    <row r="24" spans="1:27" x14ac:dyDescent="0.2">
      <c r="A24" s="4">
        <v>2</v>
      </c>
      <c r="B24" s="28" t="s">
        <v>77</v>
      </c>
      <c r="C24" s="4">
        <v>2020</v>
      </c>
      <c r="D24" s="4">
        <v>273820</v>
      </c>
      <c r="E24" s="4">
        <v>752</v>
      </c>
      <c r="F24" s="4">
        <v>610</v>
      </c>
      <c r="G24" s="4">
        <v>30</v>
      </c>
      <c r="H24" s="12">
        <v>0.59699999999999998</v>
      </c>
      <c r="I24" s="12">
        <v>0.4416402939441077</v>
      </c>
      <c r="J24" s="12">
        <v>6.2E-2</v>
      </c>
      <c r="K24" s="13">
        <v>3025.8574490889605</v>
      </c>
      <c r="L24" s="12">
        <v>1.7421814422331352</v>
      </c>
      <c r="M24" s="13">
        <v>5.7237</v>
      </c>
      <c r="N24" s="13">
        <v>0.26264726264726262</v>
      </c>
      <c r="O24" s="13">
        <v>1.297923400487049</v>
      </c>
      <c r="P24" s="13">
        <v>0.93558645118441441</v>
      </c>
      <c r="Q24" s="13">
        <v>0</v>
      </c>
      <c r="R24" s="4">
        <v>0.122818687824334</v>
      </c>
      <c r="S24" s="4">
        <v>447</v>
      </c>
      <c r="T24" s="4">
        <v>0</v>
      </c>
      <c r="U24" s="4">
        <v>1531</v>
      </c>
      <c r="V24" s="26">
        <v>0.30595453564252861</v>
      </c>
      <c r="W24" s="21">
        <v>1.6882636497786523E-3</v>
      </c>
      <c r="X24" s="21">
        <v>7.3135558302430985E-3</v>
      </c>
      <c r="Y24" s="4">
        <v>460</v>
      </c>
      <c r="Z24" s="4">
        <v>26250</v>
      </c>
      <c r="AA24" s="4">
        <v>12</v>
      </c>
    </row>
    <row r="25" spans="1:27" x14ac:dyDescent="0.2">
      <c r="A25" s="4">
        <v>2</v>
      </c>
      <c r="B25" s="28" t="s">
        <v>77</v>
      </c>
      <c r="C25" s="4">
        <v>2021</v>
      </c>
      <c r="D25" s="4">
        <v>285050</v>
      </c>
      <c r="E25" s="4">
        <v>890</v>
      </c>
      <c r="F25" s="4">
        <v>661</v>
      </c>
      <c r="G25" s="4">
        <v>64</v>
      </c>
      <c r="H25" s="12">
        <v>0.55399999999999994</v>
      </c>
      <c r="I25" s="12">
        <v>0.45686210449599157</v>
      </c>
      <c r="J25" s="12">
        <v>6.8000000000000005E-2</v>
      </c>
      <c r="K25" s="13">
        <v>3683.9419978517722</v>
      </c>
      <c r="L25" s="12">
        <v>1.4178408136605394</v>
      </c>
      <c r="M25" s="13">
        <v>4.742</v>
      </c>
      <c r="N25" s="13">
        <v>0.26879432624113475</v>
      </c>
      <c r="O25" s="13">
        <v>1.1567385377943</v>
      </c>
      <c r="P25" s="13">
        <v>1.0136098924411401</v>
      </c>
      <c r="Q25" s="13">
        <v>0.91536000000000006</v>
      </c>
      <c r="R25" s="4">
        <v>0.13386551435581423</v>
      </c>
      <c r="S25" s="4">
        <v>481</v>
      </c>
      <c r="T25" s="4">
        <v>0</v>
      </c>
      <c r="U25" s="4">
        <v>1552</v>
      </c>
      <c r="V25" s="26">
        <v>0.26253574987644518</v>
      </c>
      <c r="W25" s="21">
        <v>1.877118977384464E-3</v>
      </c>
      <c r="X25" s="21">
        <v>8.0404678842602093E-3</v>
      </c>
      <c r="Y25" s="4">
        <v>907</v>
      </c>
      <c r="Z25" s="4">
        <v>23729</v>
      </c>
      <c r="AA25" s="4">
        <v>19</v>
      </c>
    </row>
    <row r="26" spans="1:27" x14ac:dyDescent="0.2">
      <c r="A26" s="4">
        <v>2</v>
      </c>
      <c r="B26" s="28" t="s">
        <v>77</v>
      </c>
      <c r="C26" s="4">
        <v>2022</v>
      </c>
      <c r="D26" s="4">
        <v>287340</v>
      </c>
      <c r="E26" s="4">
        <v>823</v>
      </c>
      <c r="F26" s="4">
        <v>616</v>
      </c>
      <c r="G26" s="4">
        <v>77</v>
      </c>
      <c r="H26" s="12">
        <v>0.54400000000000004</v>
      </c>
      <c r="I26" s="12">
        <v>0.46911187557536704</v>
      </c>
      <c r="J26" s="12">
        <v>6.8000000000000005E-2</v>
      </c>
      <c r="K26" s="13">
        <v>3838.1401617250672</v>
      </c>
      <c r="L26" s="12">
        <v>1.384210056265071</v>
      </c>
      <c r="M26" s="13">
        <v>3.9131</v>
      </c>
      <c r="N26" s="13">
        <v>0.27404193781634129</v>
      </c>
      <c r="O26" s="13">
        <v>1.0820688928684294</v>
      </c>
      <c r="P26" s="13">
        <v>0.88565320657326452</v>
      </c>
      <c r="Q26" s="13">
        <v>0</v>
      </c>
      <c r="R26" s="4">
        <v>0.13079021651907935</v>
      </c>
      <c r="S26" s="4">
        <v>498</v>
      </c>
      <c r="T26" s="4">
        <v>0</v>
      </c>
      <c r="U26" s="4">
        <v>1221</v>
      </c>
      <c r="V26" s="26">
        <v>0.27234132547956796</v>
      </c>
      <c r="W26" s="21">
        <v>1.8755682377250811E-3</v>
      </c>
      <c r="X26" s="21">
        <v>8.2912826264274053E-3</v>
      </c>
      <c r="Y26" s="4">
        <v>1045</v>
      </c>
      <c r="Z26" s="4">
        <v>31743</v>
      </c>
      <c r="AA26" s="4">
        <v>24</v>
      </c>
    </row>
    <row r="27" spans="1:27" x14ac:dyDescent="0.2">
      <c r="A27" s="4">
        <v>3</v>
      </c>
      <c r="B27" s="4" t="s">
        <v>78</v>
      </c>
      <c r="C27" s="4">
        <v>2011</v>
      </c>
      <c r="D27" s="4">
        <v>522200</v>
      </c>
      <c r="E27" s="4">
        <v>1302</v>
      </c>
      <c r="F27" s="4">
        <v>765</v>
      </c>
      <c r="G27" s="4">
        <v>67</v>
      </c>
      <c r="H27" s="12">
        <v>0.313</v>
      </c>
      <c r="I27" s="12">
        <v>0.49428760658994952</v>
      </c>
      <c r="J27" s="12">
        <v>0.311</v>
      </c>
      <c r="K27" s="13">
        <v>26243.847874720359</v>
      </c>
      <c r="L27" s="12">
        <v>0.45706106870229007</v>
      </c>
      <c r="M27" s="13">
        <v>0.4</v>
      </c>
      <c r="N27" s="13">
        <v>3.7144335230212107E-2</v>
      </c>
      <c r="O27" s="13">
        <v>1.9105030545847186</v>
      </c>
      <c r="P27" s="13">
        <v>0.15484310274770549</v>
      </c>
      <c r="Q27" s="13">
        <v>0.1</v>
      </c>
      <c r="R27" s="4">
        <v>0.59049214912516534</v>
      </c>
      <c r="S27" s="4">
        <v>1159</v>
      </c>
      <c r="T27" s="4">
        <v>25</v>
      </c>
      <c r="U27" s="4">
        <v>332</v>
      </c>
      <c r="V27" s="26">
        <v>0.48881732762803831</v>
      </c>
      <c r="W27" s="21">
        <v>2.0133427795489432E-4</v>
      </c>
      <c r="X27" s="21">
        <v>3.7601424896101324E-4</v>
      </c>
      <c r="Y27" s="4">
        <v>592</v>
      </c>
      <c r="Z27" s="4">
        <v>9905</v>
      </c>
      <c r="AA27" s="4">
        <v>25</v>
      </c>
    </row>
    <row r="28" spans="1:27" x14ac:dyDescent="0.2">
      <c r="A28" s="4">
        <v>3</v>
      </c>
      <c r="B28" s="4" t="s">
        <v>78</v>
      </c>
      <c r="C28" s="4">
        <v>2012</v>
      </c>
      <c r="D28" s="4">
        <v>652666</v>
      </c>
      <c r="E28" s="4">
        <v>1501</v>
      </c>
      <c r="F28" s="4">
        <v>851</v>
      </c>
      <c r="G28" s="4">
        <v>79</v>
      </c>
      <c r="H28" s="12">
        <v>0.33100000000000002</v>
      </c>
      <c r="I28" s="12">
        <v>0.51128413450688337</v>
      </c>
      <c r="J28" s="12">
        <v>0.30599999999999999</v>
      </c>
      <c r="K28" s="13">
        <v>28586.357039187227</v>
      </c>
      <c r="L28" s="12">
        <v>0.49706778370144705</v>
      </c>
      <c r="M28" s="13">
        <v>0.4</v>
      </c>
      <c r="N28" s="13">
        <v>3.6979810465595384E-2</v>
      </c>
      <c r="O28" s="13">
        <v>1.7738554021121042</v>
      </c>
      <c r="P28" s="13">
        <v>0.14137934782189276</v>
      </c>
      <c r="Q28" s="13">
        <v>0.04</v>
      </c>
      <c r="R28" s="4">
        <v>0.56611456704653684</v>
      </c>
      <c r="S28" s="4">
        <v>1230</v>
      </c>
      <c r="T28" s="4">
        <v>29</v>
      </c>
      <c r="U28" s="4">
        <v>344</v>
      </c>
      <c r="V28" s="26">
        <v>0.51001111180996705</v>
      </c>
      <c r="W28" s="21">
        <v>1.9483307773976642E-4</v>
      </c>
      <c r="X28" s="21">
        <v>4.131824889326119E-4</v>
      </c>
      <c r="Y28" s="4">
        <v>679</v>
      </c>
      <c r="Z28" s="4">
        <v>10332</v>
      </c>
      <c r="AA28" s="4">
        <v>38</v>
      </c>
    </row>
    <row r="29" spans="1:27" x14ac:dyDescent="0.2">
      <c r="A29" s="4">
        <v>3</v>
      </c>
      <c r="B29" s="4" t="s">
        <v>78</v>
      </c>
      <c r="C29" s="4">
        <v>2013</v>
      </c>
      <c r="D29" s="4">
        <v>696242</v>
      </c>
      <c r="E29" s="4">
        <v>1549</v>
      </c>
      <c r="F29" s="4">
        <v>888</v>
      </c>
      <c r="G29" s="4">
        <v>88</v>
      </c>
      <c r="H29" s="12">
        <v>0.32500000000000001</v>
      </c>
      <c r="I29" s="12">
        <v>0.52977915804002762</v>
      </c>
      <c r="J29" s="12">
        <v>0.317</v>
      </c>
      <c r="K29" s="13">
        <v>32298.581560283688</v>
      </c>
      <c r="L29" s="12">
        <v>0.48266301334116191</v>
      </c>
      <c r="M29" s="13">
        <v>0.5</v>
      </c>
      <c r="N29" s="13">
        <v>3.6835624871742252E-2</v>
      </c>
      <c r="O29" s="13">
        <v>1.7664322259063261</v>
      </c>
      <c r="P29" s="13">
        <v>0.1108231429217628</v>
      </c>
      <c r="Q29" s="13">
        <v>0.02</v>
      </c>
      <c r="R29" s="4">
        <v>0.55381240419591715</v>
      </c>
      <c r="S29" s="4">
        <v>1301</v>
      </c>
      <c r="T29" s="4">
        <v>33</v>
      </c>
      <c r="U29" s="4">
        <v>383</v>
      </c>
      <c r="V29" s="26">
        <v>0.53408705031660109</v>
      </c>
      <c r="W29" s="21">
        <v>6.2830099941211051E-4</v>
      </c>
      <c r="X29" s="21">
        <v>7.767944936086529E-4</v>
      </c>
      <c r="Y29" s="4">
        <v>756</v>
      </c>
      <c r="Z29" s="4">
        <v>10688</v>
      </c>
      <c r="AA29" s="4">
        <v>68</v>
      </c>
    </row>
    <row r="30" spans="1:27" x14ac:dyDescent="0.2">
      <c r="A30" s="4">
        <v>3</v>
      </c>
      <c r="B30" s="4" t="s">
        <v>78</v>
      </c>
      <c r="C30" s="4">
        <v>2014</v>
      </c>
      <c r="D30" s="4">
        <v>796171</v>
      </c>
      <c r="E30" s="4">
        <v>1682</v>
      </c>
      <c r="F30" s="4">
        <v>1038</v>
      </c>
      <c r="G30" s="4">
        <v>96</v>
      </c>
      <c r="H30" s="12">
        <v>0.376</v>
      </c>
      <c r="I30" s="12">
        <v>0.54002412238938613</v>
      </c>
      <c r="J30" s="12">
        <v>0.32</v>
      </c>
      <c r="K30" s="13">
        <v>35214.835549335199</v>
      </c>
      <c r="L30" s="12">
        <v>0.60448310043807751</v>
      </c>
      <c r="M30" s="13">
        <v>1.26</v>
      </c>
      <c r="N30" s="13">
        <v>3.6602773246329524E-2</v>
      </c>
      <c r="O30" s="13">
        <v>1.586963952148166</v>
      </c>
      <c r="P30" s="13">
        <v>0.11030531377926156</v>
      </c>
      <c r="Q30" s="13">
        <v>0</v>
      </c>
      <c r="R30" s="4">
        <v>0.52294720725786903</v>
      </c>
      <c r="S30" s="4">
        <v>1406</v>
      </c>
      <c r="T30" s="4">
        <v>33</v>
      </c>
      <c r="U30" s="4">
        <v>377</v>
      </c>
      <c r="V30" s="26">
        <v>0.54614643902077697</v>
      </c>
      <c r="W30" s="21">
        <v>5.3491485613623021E-4</v>
      </c>
      <c r="X30" s="21">
        <v>7.576503001082358E-4</v>
      </c>
      <c r="Y30" s="4">
        <v>847</v>
      </c>
      <c r="Z30" s="4">
        <v>11020</v>
      </c>
      <c r="AA30" s="4">
        <v>57</v>
      </c>
    </row>
    <row r="31" spans="1:27" x14ac:dyDescent="0.2">
      <c r="A31" s="4">
        <v>3</v>
      </c>
      <c r="B31" s="4" t="s">
        <v>78</v>
      </c>
      <c r="C31" s="4">
        <v>2015</v>
      </c>
      <c r="D31" s="4">
        <v>895039</v>
      </c>
      <c r="E31" s="4">
        <v>1775</v>
      </c>
      <c r="F31" s="4">
        <v>886</v>
      </c>
      <c r="G31" s="4">
        <v>121</v>
      </c>
      <c r="H31" s="12">
        <v>0.42799999999999999</v>
      </c>
      <c r="I31" s="12">
        <v>0.54197824110729886</v>
      </c>
      <c r="J31" s="12">
        <v>0.29799999999999999</v>
      </c>
      <c r="K31" s="13">
        <v>34214.732453092423</v>
      </c>
      <c r="L31" s="12">
        <v>0.7509363963899689</v>
      </c>
      <c r="M31" s="13">
        <v>0.37</v>
      </c>
      <c r="N31" s="13">
        <v>3.6387593756334886E-2</v>
      </c>
      <c r="O31" s="13">
        <v>1.3320572763278156</v>
      </c>
      <c r="P31" s="13">
        <v>9.3573271047019388E-2</v>
      </c>
      <c r="Q31" s="13">
        <v>0</v>
      </c>
      <c r="R31" s="4">
        <v>0.43039716571474879</v>
      </c>
      <c r="S31" s="4">
        <v>1411</v>
      </c>
      <c r="T31" s="4">
        <v>52</v>
      </c>
      <c r="U31" s="4">
        <v>400</v>
      </c>
      <c r="V31" s="26">
        <v>0.55229320456605802</v>
      </c>
      <c r="W31" s="21">
        <v>1.8981862152357919E-3</v>
      </c>
      <c r="X31" s="21">
        <v>9.0964521948286227E-4</v>
      </c>
      <c r="Y31" s="4">
        <v>823</v>
      </c>
      <c r="Z31" s="4">
        <v>11222</v>
      </c>
      <c r="AA31" s="4">
        <v>65</v>
      </c>
    </row>
    <row r="32" spans="1:27" x14ac:dyDescent="0.2">
      <c r="A32" s="4">
        <v>3</v>
      </c>
      <c r="B32" s="4" t="s">
        <v>78</v>
      </c>
      <c r="C32" s="4">
        <v>2016</v>
      </c>
      <c r="D32" s="4">
        <v>757931</v>
      </c>
      <c r="E32" s="4">
        <v>1437</v>
      </c>
      <c r="F32" s="4">
        <v>538</v>
      </c>
      <c r="G32" s="4">
        <v>94</v>
      </c>
      <c r="H32" s="12">
        <v>0.54200000000000004</v>
      </c>
      <c r="I32" s="12">
        <v>0.54098625707356507</v>
      </c>
      <c r="J32" s="12">
        <v>0.22600000000000001</v>
      </c>
      <c r="K32" s="13">
        <v>28037.422037422039</v>
      </c>
      <c r="L32" s="12">
        <v>1.1925921897095615</v>
      </c>
      <c r="M32" s="13">
        <v>0.89349999999999996</v>
      </c>
      <c r="N32" s="13">
        <v>3.9406397272636118E-2</v>
      </c>
      <c r="O32" s="13">
        <v>1.5681577932670918</v>
      </c>
      <c r="P32" s="13">
        <v>8.3231368035987949E-2</v>
      </c>
      <c r="Q32" s="13">
        <v>0.8</v>
      </c>
      <c r="R32" s="4">
        <v>0.38124502555331474</v>
      </c>
      <c r="S32" s="4">
        <v>1452</v>
      </c>
      <c r="T32" s="4">
        <v>79</v>
      </c>
      <c r="U32" s="4">
        <v>396</v>
      </c>
      <c r="V32" s="26">
        <v>0.53932359779133976</v>
      </c>
      <c r="W32" s="21">
        <v>1.8147909967845661E-3</v>
      </c>
      <c r="X32" s="21">
        <v>8.3164300202839749E-4</v>
      </c>
      <c r="Y32" s="4">
        <v>864</v>
      </c>
      <c r="Z32" s="4">
        <v>11484</v>
      </c>
      <c r="AA32" s="4">
        <v>81</v>
      </c>
    </row>
    <row r="33" spans="1:27" x14ac:dyDescent="0.2">
      <c r="A33" s="4">
        <v>3</v>
      </c>
      <c r="B33" s="4" t="s">
        <v>78</v>
      </c>
      <c r="C33" s="4">
        <v>2017</v>
      </c>
      <c r="D33" s="4">
        <v>740290</v>
      </c>
      <c r="E33" s="4">
        <v>1388</v>
      </c>
      <c r="F33" s="4">
        <v>585</v>
      </c>
      <c r="G33" s="4">
        <v>143</v>
      </c>
      <c r="H33" s="12">
        <v>0.53400000000000003</v>
      </c>
      <c r="I33" s="12">
        <v>0.5400963305030041</v>
      </c>
      <c r="J33" s="12">
        <v>0.251</v>
      </c>
      <c r="K33" s="13">
        <v>32954.609929078011</v>
      </c>
      <c r="L33" s="12">
        <v>1.15112286562732</v>
      </c>
      <c r="M33" s="13">
        <v>0.70369999999999999</v>
      </c>
      <c r="N33" s="13">
        <v>3.9170736569321241E-2</v>
      </c>
      <c r="O33" s="13">
        <v>1.5405715146558772</v>
      </c>
      <c r="P33" s="13">
        <v>8.0780756183015529E-2</v>
      </c>
      <c r="Q33" s="13">
        <v>0</v>
      </c>
      <c r="R33" s="4">
        <v>0.4100894470451692</v>
      </c>
      <c r="S33" s="4">
        <v>1507</v>
      </c>
      <c r="T33" s="4">
        <v>97</v>
      </c>
      <c r="U33" s="4">
        <v>475</v>
      </c>
      <c r="V33" s="26">
        <v>0.56027249480581753</v>
      </c>
      <c r="W33" s="21">
        <v>1.1055443953394938E-3</v>
      </c>
      <c r="X33" s="21">
        <v>5.7699157069927582E-4</v>
      </c>
      <c r="Y33" s="4">
        <v>946</v>
      </c>
      <c r="Z33" s="4">
        <v>12879</v>
      </c>
      <c r="AA33" s="4">
        <v>79</v>
      </c>
    </row>
    <row r="34" spans="1:27" x14ac:dyDescent="0.2">
      <c r="A34" s="4">
        <v>3</v>
      </c>
      <c r="B34" s="4" t="s">
        <v>78</v>
      </c>
      <c r="C34" s="4">
        <v>2018</v>
      </c>
      <c r="D34" s="4">
        <v>750640</v>
      </c>
      <c r="E34" s="4">
        <v>1343</v>
      </c>
      <c r="F34" s="4">
        <v>614</v>
      </c>
      <c r="G34" s="4">
        <v>126</v>
      </c>
      <c r="H34" s="12">
        <v>0.52300000000000002</v>
      </c>
      <c r="I34" s="12">
        <v>0.53669489947877891</v>
      </c>
      <c r="J34" s="12">
        <v>0.26700000000000002</v>
      </c>
      <c r="K34" s="13">
        <v>36357.194504699924</v>
      </c>
      <c r="L34" s="12">
        <v>1.1010426699049454</v>
      </c>
      <c r="M34" s="13">
        <v>0.18659999999999999</v>
      </c>
      <c r="N34" s="13">
        <v>3.5625682246700409E-2</v>
      </c>
      <c r="O34" s="13">
        <v>1.4019809872320117</v>
      </c>
      <c r="P34" s="13">
        <v>9.9510361560797109E-2</v>
      </c>
      <c r="Q34" s="13">
        <v>0</v>
      </c>
      <c r="R34" s="4">
        <v>0.4311675382747357</v>
      </c>
      <c r="S34" s="4">
        <v>1601</v>
      </c>
      <c r="T34" s="4">
        <v>76</v>
      </c>
      <c r="U34" s="4">
        <v>476</v>
      </c>
      <c r="V34" s="26">
        <v>0.54415645802970025</v>
      </c>
      <c r="W34" s="21">
        <v>1.0909898989898991E-3</v>
      </c>
      <c r="X34" s="21">
        <v>5.7660430973241776E-4</v>
      </c>
      <c r="Y34" s="4">
        <v>933</v>
      </c>
      <c r="Z34" s="4">
        <v>11228</v>
      </c>
      <c r="AA34" s="4">
        <v>78</v>
      </c>
    </row>
    <row r="35" spans="1:27" x14ac:dyDescent="0.2">
      <c r="A35" s="4">
        <v>3</v>
      </c>
      <c r="B35" s="4" t="s">
        <v>78</v>
      </c>
      <c r="C35" s="4">
        <v>2019</v>
      </c>
      <c r="D35" s="4">
        <v>609030</v>
      </c>
      <c r="E35" s="4">
        <v>1318</v>
      </c>
      <c r="F35" s="4">
        <v>434</v>
      </c>
      <c r="G35" s="4">
        <v>177</v>
      </c>
      <c r="H35" s="12">
        <v>0.51700000000000002</v>
      </c>
      <c r="I35" s="12">
        <v>0.53782605867429911</v>
      </c>
      <c r="J35" s="12">
        <v>0.374</v>
      </c>
      <c r="K35" s="13">
        <v>38036.101083032489</v>
      </c>
      <c r="L35" s="12">
        <v>1.0728562980484921</v>
      </c>
      <c r="M35" s="13">
        <v>0.3911</v>
      </c>
      <c r="N35" s="13">
        <v>3.5523451415000989E-2</v>
      </c>
      <c r="O35" s="13">
        <v>1.8789027334851938</v>
      </c>
      <c r="P35" s="13">
        <v>0.13971753986332575</v>
      </c>
      <c r="Q35" s="13">
        <v>0.01</v>
      </c>
      <c r="R35" s="4">
        <v>0.52161128396047152</v>
      </c>
      <c r="S35" s="4">
        <v>1730</v>
      </c>
      <c r="T35" s="4">
        <v>83</v>
      </c>
      <c r="U35" s="4">
        <v>502</v>
      </c>
      <c r="V35" s="26">
        <v>0.56566436407964238</v>
      </c>
      <c r="W35" s="21">
        <v>4.8387791741472168E-4</v>
      </c>
      <c r="X35" s="21">
        <v>4.7325540205455188E-4</v>
      </c>
      <c r="Y35" s="4">
        <v>819</v>
      </c>
      <c r="Z35" s="4">
        <v>11924</v>
      </c>
      <c r="AA35" s="4">
        <v>81</v>
      </c>
    </row>
    <row r="36" spans="1:27" x14ac:dyDescent="0.2">
      <c r="A36" s="4">
        <v>3</v>
      </c>
      <c r="B36" s="4" t="s">
        <v>78</v>
      </c>
      <c r="C36" s="4">
        <v>2020</v>
      </c>
      <c r="D36" s="4">
        <v>670660</v>
      </c>
      <c r="E36" s="4">
        <v>1298</v>
      </c>
      <c r="F36" s="4">
        <v>523</v>
      </c>
      <c r="G36" s="4">
        <v>235</v>
      </c>
      <c r="H36" s="12">
        <v>0.51</v>
      </c>
      <c r="I36" s="12">
        <v>0.53905872972576008</v>
      </c>
      <c r="J36" s="12">
        <v>0.28600000000000003</v>
      </c>
      <c r="K36" s="13">
        <v>29011.535688536409</v>
      </c>
      <c r="L36" s="12">
        <v>1.0446378581971802</v>
      </c>
      <c r="M36" s="13">
        <v>0.49180000000000001</v>
      </c>
      <c r="N36" s="13">
        <v>3.5317265125430396E-2</v>
      </c>
      <c r="O36" s="13">
        <v>1.7501588011630509</v>
      </c>
      <c r="P36" s="13">
        <v>0.12359999005939512</v>
      </c>
      <c r="Q36" s="13">
        <v>0</v>
      </c>
      <c r="R36" s="4">
        <v>0.52070923824867421</v>
      </c>
      <c r="S36" s="4">
        <v>1835</v>
      </c>
      <c r="T36" s="4">
        <v>4</v>
      </c>
      <c r="U36" s="4">
        <v>516</v>
      </c>
      <c r="V36" s="26">
        <v>0.56607675482203224</v>
      </c>
      <c r="W36" s="21">
        <v>4.7408970976253295E-4</v>
      </c>
      <c r="X36" s="21">
        <v>5.0725492509142388E-4</v>
      </c>
      <c r="Y36" s="4">
        <v>793</v>
      </c>
      <c r="Z36" s="4">
        <v>12583</v>
      </c>
      <c r="AA36" s="4">
        <v>95</v>
      </c>
    </row>
    <row r="37" spans="1:27" x14ac:dyDescent="0.2">
      <c r="A37" s="4">
        <v>3</v>
      </c>
      <c r="B37" s="4" t="s">
        <v>78</v>
      </c>
      <c r="C37" s="4">
        <v>2021</v>
      </c>
      <c r="D37" s="4">
        <v>496990</v>
      </c>
      <c r="E37" s="4">
        <v>1322</v>
      </c>
      <c r="F37" s="4">
        <v>570</v>
      </c>
      <c r="G37" s="4">
        <v>306</v>
      </c>
      <c r="H37" s="12">
        <v>0.58399999999999996</v>
      </c>
      <c r="I37" s="12">
        <v>0.54296313560968035</v>
      </c>
      <c r="J37" s="12">
        <v>0.33</v>
      </c>
      <c r="K37" s="13">
        <v>37690.458849235249</v>
      </c>
      <c r="L37" s="12">
        <v>1.4081204549692337</v>
      </c>
      <c r="M37" s="13">
        <v>0.57150000000000001</v>
      </c>
      <c r="N37" s="13">
        <v>3.5299901671583089E-2</v>
      </c>
      <c r="O37" s="13">
        <v>1.7088654853233882</v>
      </c>
      <c r="P37" s="13">
        <v>0.12291484919515355</v>
      </c>
      <c r="Q37" s="13">
        <v>0</v>
      </c>
      <c r="R37" s="4">
        <v>0.54493491876393751</v>
      </c>
      <c r="S37" s="4">
        <v>2027</v>
      </c>
      <c r="T37" s="4">
        <v>0</v>
      </c>
      <c r="U37" s="4">
        <v>524</v>
      </c>
      <c r="V37" s="26">
        <v>0.55561430675680779</v>
      </c>
      <c r="W37" s="21">
        <v>4.6199861687413557E-4</v>
      </c>
      <c r="X37" s="21">
        <v>5.094767783656673E-4</v>
      </c>
      <c r="Y37" s="4">
        <v>1079</v>
      </c>
      <c r="Z37" s="4">
        <v>11850</v>
      </c>
      <c r="AA37" s="4">
        <v>115</v>
      </c>
    </row>
    <row r="38" spans="1:27" x14ac:dyDescent="0.2">
      <c r="A38" s="4">
        <v>3</v>
      </c>
      <c r="B38" s="4" t="s">
        <v>78</v>
      </c>
      <c r="C38" s="4">
        <v>2022</v>
      </c>
      <c r="D38" s="4">
        <v>548200</v>
      </c>
      <c r="E38" s="4">
        <v>1403</v>
      </c>
      <c r="F38" s="4">
        <v>588</v>
      </c>
      <c r="G38" s="4">
        <v>318</v>
      </c>
      <c r="H38" s="12">
        <v>0.47499999999999998</v>
      </c>
      <c r="I38" s="12">
        <v>0.54747844461634243</v>
      </c>
      <c r="J38" s="12">
        <v>0.34399999999999997</v>
      </c>
      <c r="K38" s="13">
        <v>40680.117388114457</v>
      </c>
      <c r="L38" s="12">
        <v>0.90678141135972457</v>
      </c>
      <c r="M38" s="13">
        <v>0.58250000000000002</v>
      </c>
      <c r="N38" s="13">
        <v>3.5324215290760602E-2</v>
      </c>
      <c r="O38" s="13">
        <v>1.6165958843580355</v>
      </c>
      <c r="P38" s="13">
        <v>0.12073629882229876</v>
      </c>
      <c r="Q38" s="13">
        <v>0</v>
      </c>
      <c r="R38" s="4">
        <v>0.51383968230613131</v>
      </c>
      <c r="S38" s="4">
        <v>2102</v>
      </c>
      <c r="T38" s="4">
        <v>0</v>
      </c>
      <c r="U38" s="4">
        <v>529</v>
      </c>
      <c r="V38" s="26">
        <v>0.55608174565589596</v>
      </c>
      <c r="W38" s="21">
        <v>4.0397283531409166E-4</v>
      </c>
      <c r="X38" s="21">
        <v>4.8189078097475043E-4</v>
      </c>
      <c r="Y38" s="4">
        <v>1145</v>
      </c>
      <c r="Z38" s="4">
        <v>18951</v>
      </c>
      <c r="AA38" s="4">
        <v>187</v>
      </c>
    </row>
    <row r="39" spans="1:27" x14ac:dyDescent="0.2">
      <c r="A39" s="4">
        <v>4</v>
      </c>
      <c r="B39" s="28" t="s">
        <v>79</v>
      </c>
      <c r="C39" s="4">
        <v>2011</v>
      </c>
      <c r="D39" s="4">
        <v>1518322</v>
      </c>
      <c r="E39" s="4">
        <v>2769</v>
      </c>
      <c r="F39" s="4">
        <v>1879</v>
      </c>
      <c r="G39" s="4">
        <v>213</v>
      </c>
      <c r="H39" s="12">
        <v>0.439</v>
      </c>
      <c r="I39" s="12">
        <v>0.38725897222991051</v>
      </c>
      <c r="J39" s="12">
        <v>0.17699999999999999</v>
      </c>
      <c r="K39" s="13">
        <v>8307.2943610967413</v>
      </c>
      <c r="L39" s="12">
        <v>0.89005275246725057</v>
      </c>
      <c r="M39" s="13">
        <v>5.0999999999999996</v>
      </c>
      <c r="N39" s="13">
        <v>0.48995790739627182</v>
      </c>
      <c r="O39" s="13">
        <v>0.68408108108108112</v>
      </c>
      <c r="P39" s="13">
        <v>0.43059756236143976</v>
      </c>
      <c r="Q39" s="13">
        <v>12.16</v>
      </c>
      <c r="R39" s="4">
        <v>0.33586395032477734</v>
      </c>
      <c r="S39" s="4">
        <v>1691</v>
      </c>
      <c r="T39" s="4">
        <v>1237</v>
      </c>
      <c r="U39" s="4">
        <v>1865</v>
      </c>
      <c r="V39" s="26">
        <v>0.55567222522559989</v>
      </c>
      <c r="W39" s="21">
        <v>5.985050200803213E-2</v>
      </c>
      <c r="X39" s="21">
        <v>0.26791616283756553</v>
      </c>
      <c r="Y39" s="4">
        <v>1476</v>
      </c>
      <c r="Z39" s="4">
        <v>33476</v>
      </c>
      <c r="AA39" s="4">
        <v>370</v>
      </c>
    </row>
    <row r="40" spans="1:27" x14ac:dyDescent="0.2">
      <c r="A40" s="4">
        <v>4</v>
      </c>
      <c r="B40" s="28" t="s">
        <v>79</v>
      </c>
      <c r="C40" s="4">
        <v>2012</v>
      </c>
      <c r="D40" s="4">
        <v>1728892</v>
      </c>
      <c r="E40" s="4">
        <v>2879</v>
      </c>
      <c r="F40" s="4">
        <v>2023</v>
      </c>
      <c r="G40" s="4">
        <v>280</v>
      </c>
      <c r="H40" s="12">
        <v>0.442</v>
      </c>
      <c r="I40" s="12">
        <v>0.38806335728282171</v>
      </c>
      <c r="J40" s="12">
        <v>0.17899999999999999</v>
      </c>
      <c r="K40" s="13">
        <v>9241.9653893695922</v>
      </c>
      <c r="L40" s="12">
        <v>0.90781149720363064</v>
      </c>
      <c r="M40" s="13">
        <v>5.0999999999999996</v>
      </c>
      <c r="N40" s="13">
        <v>0.6606610189714831</v>
      </c>
      <c r="O40" s="13">
        <v>0.75270137426020656</v>
      </c>
      <c r="P40" s="13">
        <v>0.36594825797527886</v>
      </c>
      <c r="Q40" s="13">
        <v>34.92</v>
      </c>
      <c r="R40" s="4">
        <v>0.3099176378095081</v>
      </c>
      <c r="S40" s="4">
        <v>1899</v>
      </c>
      <c r="T40" s="4">
        <v>1313</v>
      </c>
      <c r="U40" s="4">
        <v>1963</v>
      </c>
      <c r="V40" s="26">
        <v>0.5524823027518635</v>
      </c>
      <c r="W40" s="21">
        <v>5.8847634462151396E-2</v>
      </c>
      <c r="X40" s="21">
        <v>0.27576366559485532</v>
      </c>
      <c r="Y40" s="4">
        <v>1542</v>
      </c>
      <c r="Z40" s="4">
        <v>34188</v>
      </c>
      <c r="AA40" s="4">
        <v>419</v>
      </c>
    </row>
    <row r="41" spans="1:27" x14ac:dyDescent="0.2">
      <c r="A41" s="4">
        <v>4</v>
      </c>
      <c r="B41" s="28" t="s">
        <v>79</v>
      </c>
      <c r="C41" s="4">
        <v>2013</v>
      </c>
      <c r="D41" s="4">
        <v>1917428</v>
      </c>
      <c r="E41" s="4">
        <v>2954</v>
      </c>
      <c r="F41" s="4">
        <v>2094</v>
      </c>
      <c r="G41" s="4">
        <v>370</v>
      </c>
      <c r="H41" s="12">
        <v>0.45200000000000001</v>
      </c>
      <c r="I41" s="12">
        <v>0.39755226545643924</v>
      </c>
      <c r="J41" s="12">
        <v>0.17699999999999999</v>
      </c>
      <c r="K41" s="13">
        <v>9948.9021136876672</v>
      </c>
      <c r="L41" s="12">
        <v>0.95487494285900887</v>
      </c>
      <c r="M41" s="13">
        <v>5.6</v>
      </c>
      <c r="N41" s="13">
        <v>0.65807906921524395</v>
      </c>
      <c r="O41" s="13">
        <v>0.67649625626534093</v>
      </c>
      <c r="P41" s="13">
        <v>0.33173014886037827</v>
      </c>
      <c r="Q41" s="13">
        <v>1.44</v>
      </c>
      <c r="R41" s="4">
        <v>0.30185668757320433</v>
      </c>
      <c r="S41" s="4">
        <v>2076</v>
      </c>
      <c r="T41" s="4">
        <v>1298</v>
      </c>
      <c r="U41" s="4">
        <v>2001</v>
      </c>
      <c r="V41" s="26">
        <v>0.5558123195950464</v>
      </c>
      <c r="W41" s="21">
        <v>5.695394833948339E-2</v>
      </c>
      <c r="X41" s="21">
        <v>0.28103656086781842</v>
      </c>
      <c r="Y41" s="4">
        <v>1925</v>
      </c>
      <c r="Z41" s="4">
        <v>35016</v>
      </c>
      <c r="AA41" s="4">
        <v>398</v>
      </c>
    </row>
    <row r="42" spans="1:27" x14ac:dyDescent="0.2">
      <c r="A42" s="4">
        <v>4</v>
      </c>
      <c r="B42" s="28" t="s">
        <v>79</v>
      </c>
      <c r="C42" s="4">
        <v>2014</v>
      </c>
      <c r="D42" s="4">
        <v>1950815</v>
      </c>
      <c r="E42" s="4">
        <v>3211</v>
      </c>
      <c r="F42" s="4">
        <v>2275</v>
      </c>
      <c r="G42" s="4">
        <v>437</v>
      </c>
      <c r="H42" s="12">
        <v>0.47899999999999998</v>
      </c>
      <c r="I42" s="12">
        <v>0.40661145712134694</v>
      </c>
      <c r="J42" s="12">
        <v>0.19</v>
      </c>
      <c r="K42" s="13">
        <v>11508.972267536705</v>
      </c>
      <c r="L42" s="12">
        <v>1.0619964629593239</v>
      </c>
      <c r="M42" s="13">
        <v>5.88</v>
      </c>
      <c r="N42" s="13">
        <v>0.6813876391191096</v>
      </c>
      <c r="O42" s="13">
        <v>0.63787349397590365</v>
      </c>
      <c r="P42" s="13">
        <v>0.32316562721474129</v>
      </c>
      <c r="Q42" s="13">
        <v>1.49</v>
      </c>
      <c r="R42" s="4">
        <v>0.28625602080146278</v>
      </c>
      <c r="S42" s="4">
        <v>2256</v>
      </c>
      <c r="T42" s="4">
        <v>1321</v>
      </c>
      <c r="U42" s="4">
        <v>2054</v>
      </c>
      <c r="V42" s="26">
        <v>0.51529243426936144</v>
      </c>
      <c r="W42" s="21">
        <v>5.5974512670565302E-2</v>
      </c>
      <c r="X42" s="21">
        <v>0.30145454545454548</v>
      </c>
      <c r="Y42" s="4">
        <v>1658</v>
      </c>
      <c r="Z42" s="4">
        <v>36452</v>
      </c>
      <c r="AA42" s="4">
        <v>356</v>
      </c>
    </row>
    <row r="43" spans="1:27" x14ac:dyDescent="0.2">
      <c r="A43" s="4">
        <v>4</v>
      </c>
      <c r="B43" s="28" t="s">
        <v>79</v>
      </c>
      <c r="C43" s="4">
        <v>2015</v>
      </c>
      <c r="D43" s="4">
        <v>1801784</v>
      </c>
      <c r="E43" s="4">
        <v>2471</v>
      </c>
      <c r="F43" s="4">
        <v>2009</v>
      </c>
      <c r="G43" s="4">
        <v>505</v>
      </c>
      <c r="H43" s="12">
        <v>0.49200000000000005</v>
      </c>
      <c r="I43" s="12">
        <v>0.40989063242986212</v>
      </c>
      <c r="J43" s="12">
        <v>0.19699999999999998</v>
      </c>
      <c r="K43" s="13">
        <v>12591.019663490777</v>
      </c>
      <c r="L43" s="12">
        <v>1.1064030131826743</v>
      </c>
      <c r="M43" s="13">
        <v>6.12</v>
      </c>
      <c r="N43" s="13">
        <v>0.67953713543511629</v>
      </c>
      <c r="O43" s="13">
        <v>0.65240599566907898</v>
      </c>
      <c r="P43" s="13">
        <v>0.31396810574531286</v>
      </c>
      <c r="Q43" s="13">
        <v>0.44</v>
      </c>
      <c r="R43" s="4">
        <v>0.23786446482001639</v>
      </c>
      <c r="S43" s="4">
        <v>2402</v>
      </c>
      <c r="T43" s="4">
        <v>1378</v>
      </c>
      <c r="U43" s="4">
        <v>2109</v>
      </c>
      <c r="V43" s="26">
        <v>0.50556557242694722</v>
      </c>
      <c r="W43" s="21">
        <v>5.5168963016678757E-2</v>
      </c>
      <c r="X43" s="21">
        <v>0.13908427289048472</v>
      </c>
      <c r="Y43" s="4">
        <v>1832</v>
      </c>
      <c r="Z43" s="4">
        <v>37763</v>
      </c>
      <c r="AA43" s="4">
        <v>331</v>
      </c>
    </row>
    <row r="44" spans="1:27" x14ac:dyDescent="0.2">
      <c r="A44" s="4">
        <v>4</v>
      </c>
      <c r="B44" s="28" t="s">
        <v>79</v>
      </c>
      <c r="C44" s="4">
        <v>2016</v>
      </c>
      <c r="D44" s="4">
        <v>1382895</v>
      </c>
      <c r="E44" s="4">
        <v>3126</v>
      </c>
      <c r="F44" s="4">
        <v>1945</v>
      </c>
      <c r="G44" s="4">
        <v>370</v>
      </c>
      <c r="H44" s="12">
        <v>0.51</v>
      </c>
      <c r="I44" s="12">
        <v>0.41026696460072914</v>
      </c>
      <c r="J44" s="12">
        <v>0.19500000000000001</v>
      </c>
      <c r="K44" s="13">
        <v>13316.3541562218</v>
      </c>
      <c r="L44" s="12">
        <v>1.1818625996824121</v>
      </c>
      <c r="M44" s="13">
        <v>6.7796000000000003</v>
      </c>
      <c r="N44" s="13">
        <v>0.75769729857260826</v>
      </c>
      <c r="O44" s="13">
        <v>0.59816210355109789</v>
      </c>
      <c r="P44" s="13">
        <v>0.33051933371735792</v>
      </c>
      <c r="Q44" s="13">
        <v>2.39</v>
      </c>
      <c r="R44" s="4">
        <v>0.22883844858514926</v>
      </c>
      <c r="S44" s="4">
        <v>2509</v>
      </c>
      <c r="T44" s="4">
        <v>1353</v>
      </c>
      <c r="U44" s="4">
        <v>2115</v>
      </c>
      <c r="V44" s="26">
        <v>0.51437811502492015</v>
      </c>
      <c r="W44" s="21">
        <v>5.5087478971401101E-2</v>
      </c>
      <c r="X44" s="21">
        <v>0.13983289357959544</v>
      </c>
      <c r="Y44" s="4">
        <v>2072</v>
      </c>
      <c r="Z44" s="4">
        <v>39750</v>
      </c>
      <c r="AA44" s="4">
        <v>388</v>
      </c>
    </row>
    <row r="45" spans="1:27" x14ac:dyDescent="0.2">
      <c r="A45" s="4">
        <v>4</v>
      </c>
      <c r="B45" s="28" t="s">
        <v>79</v>
      </c>
      <c r="C45" s="4">
        <v>2017</v>
      </c>
      <c r="D45" s="4">
        <v>1551766</v>
      </c>
      <c r="E45" s="4">
        <v>3206</v>
      </c>
      <c r="F45" s="4">
        <v>2000</v>
      </c>
      <c r="G45" s="4">
        <v>372</v>
      </c>
      <c r="H45" s="12">
        <v>0.52300000000000002</v>
      </c>
      <c r="I45" s="12">
        <v>0.41093805213514911</v>
      </c>
      <c r="J45" s="12">
        <v>0.19500000000000001</v>
      </c>
      <c r="K45" s="13">
        <v>14144.423402770855</v>
      </c>
      <c r="L45" s="12">
        <v>1.2278229807501488</v>
      </c>
      <c r="M45" s="13">
        <v>6.4771000000000001</v>
      </c>
      <c r="N45" s="13">
        <v>0.75520282186948851</v>
      </c>
      <c r="O45" s="13">
        <v>0.5710542523130695</v>
      </c>
      <c r="P45" s="13">
        <v>0.3287595162989479</v>
      </c>
      <c r="Q45" s="13">
        <v>0.26</v>
      </c>
      <c r="R45" s="4">
        <v>0.24437957281240122</v>
      </c>
      <c r="S45" s="4">
        <v>2560</v>
      </c>
      <c r="T45" s="4">
        <v>1446</v>
      </c>
      <c r="U45" s="4">
        <v>2220</v>
      </c>
      <c r="V45" s="26">
        <v>0.5277262800931577</v>
      </c>
      <c r="W45" s="21">
        <v>4.178626701695725E-2</v>
      </c>
      <c r="X45" s="21">
        <v>0.12744986168741354</v>
      </c>
      <c r="Y45" s="4">
        <v>2466</v>
      </c>
      <c r="Z45" s="4">
        <v>43375</v>
      </c>
      <c r="AA45" s="4">
        <v>296</v>
      </c>
    </row>
    <row r="46" spans="1:27" x14ac:dyDescent="0.2">
      <c r="A46" s="4">
        <v>4</v>
      </c>
      <c r="B46" s="28" t="s">
        <v>79</v>
      </c>
      <c r="C46" s="4">
        <v>2018</v>
      </c>
      <c r="D46" s="4">
        <v>2678690</v>
      </c>
      <c r="E46" s="4">
        <v>5240</v>
      </c>
      <c r="F46" s="4">
        <v>2917</v>
      </c>
      <c r="G46" s="4">
        <v>607</v>
      </c>
      <c r="H46" s="12">
        <v>0.52800000000000002</v>
      </c>
      <c r="I46" s="12">
        <v>0.41207110167134442</v>
      </c>
      <c r="J46" s="12">
        <v>0.20300000000000001</v>
      </c>
      <c r="K46" s="13">
        <v>15383.645926366975</v>
      </c>
      <c r="L46" s="12">
        <v>1.2391218714017334</v>
      </c>
      <c r="M46" s="13">
        <v>7.7735000000000003</v>
      </c>
      <c r="N46" s="13">
        <v>0.12354668232530829</v>
      </c>
      <c r="O46" s="13">
        <v>0.50079470523348446</v>
      </c>
      <c r="P46" s="13">
        <v>0.39278976396746251</v>
      </c>
      <c r="Q46" s="13">
        <v>0.71</v>
      </c>
      <c r="R46" s="4">
        <v>0.25302952104901194</v>
      </c>
      <c r="S46" s="4">
        <v>2765</v>
      </c>
      <c r="T46" s="4">
        <v>1461</v>
      </c>
      <c r="U46" s="4">
        <v>2511</v>
      </c>
      <c r="V46" s="26">
        <v>0.52494551488434293</v>
      </c>
      <c r="W46" s="21">
        <v>4.0646872015281756E-2</v>
      </c>
      <c r="X46" s="21">
        <v>0.12496943972835314</v>
      </c>
      <c r="Y46" s="4">
        <v>2343</v>
      </c>
      <c r="Z46" s="4">
        <v>46148</v>
      </c>
      <c r="AA46" s="4">
        <v>286</v>
      </c>
    </row>
    <row r="47" spans="1:27" x14ac:dyDescent="0.2">
      <c r="A47" s="4">
        <v>4</v>
      </c>
      <c r="B47" s="28" t="s">
        <v>79</v>
      </c>
      <c r="C47" s="4">
        <v>2019</v>
      </c>
      <c r="D47" s="4">
        <v>1986070</v>
      </c>
      <c r="E47" s="4">
        <v>5117</v>
      </c>
      <c r="F47" s="4">
        <v>3228</v>
      </c>
      <c r="G47" s="4">
        <v>668</v>
      </c>
      <c r="H47" s="12">
        <v>0.58200000000000007</v>
      </c>
      <c r="I47" s="12">
        <v>0.41992487419972124</v>
      </c>
      <c r="J47" s="12">
        <v>0.18899999999999997</v>
      </c>
      <c r="K47" s="13">
        <v>13303.878883831387</v>
      </c>
      <c r="L47" s="12">
        <v>1.5831005303858454</v>
      </c>
      <c r="M47" s="13">
        <v>8.2858000000000001</v>
      </c>
      <c r="N47" s="13">
        <v>0.6056876061120543</v>
      </c>
      <c r="O47" s="13">
        <v>0.65415713021294319</v>
      </c>
      <c r="P47" s="13">
        <v>0.45164518144426508</v>
      </c>
      <c r="Q47" s="13">
        <v>21.63</v>
      </c>
      <c r="R47" s="4">
        <v>0.2882925125147659</v>
      </c>
      <c r="S47" s="4">
        <v>3010</v>
      </c>
      <c r="T47" s="4">
        <v>1480</v>
      </c>
      <c r="U47" s="4">
        <v>2613</v>
      </c>
      <c r="V47" s="26">
        <v>0.55115357870163417</v>
      </c>
      <c r="W47" s="21">
        <v>1.436363247131358E-2</v>
      </c>
      <c r="X47" s="21">
        <v>0.11799642439431914</v>
      </c>
      <c r="Y47" s="4">
        <v>2129</v>
      </c>
      <c r="Z47" s="4">
        <v>50076</v>
      </c>
      <c r="AA47" s="4">
        <v>289</v>
      </c>
    </row>
    <row r="48" spans="1:27" x14ac:dyDescent="0.2">
      <c r="A48" s="4">
        <v>4</v>
      </c>
      <c r="B48" s="28" t="s">
        <v>79</v>
      </c>
      <c r="C48" s="4">
        <v>2020</v>
      </c>
      <c r="D48" s="4">
        <v>2740550</v>
      </c>
      <c r="E48" s="4">
        <v>7750</v>
      </c>
      <c r="F48" s="4">
        <v>3314</v>
      </c>
      <c r="G48" s="4">
        <v>874</v>
      </c>
      <c r="H48" s="12">
        <v>0.58599999999999997</v>
      </c>
      <c r="I48" s="12">
        <v>0.42887526871884007</v>
      </c>
      <c r="J48" s="12">
        <v>0.17699999999999999</v>
      </c>
      <c r="K48" s="13">
        <v>12702.213477619282</v>
      </c>
      <c r="L48" s="12">
        <v>1.6735773077263472</v>
      </c>
      <c r="M48" s="13">
        <v>9.0547000000000004</v>
      </c>
      <c r="N48" s="13">
        <v>0.59483117965819088</v>
      </c>
      <c r="O48" s="13">
        <v>0.55403832153533972</v>
      </c>
      <c r="P48" s="13">
        <v>0.34255897705974381</v>
      </c>
      <c r="Q48" s="13">
        <v>1.941E-2</v>
      </c>
      <c r="R48" s="4">
        <v>0.30202525619111431</v>
      </c>
      <c r="S48" s="4">
        <v>3191</v>
      </c>
      <c r="T48" s="4">
        <v>637</v>
      </c>
      <c r="U48" s="4">
        <v>2676</v>
      </c>
      <c r="V48" s="26">
        <v>0.55214618577578289</v>
      </c>
      <c r="W48" s="21">
        <v>1.38996053073564E-2</v>
      </c>
      <c r="X48" s="21">
        <v>0.11826416337285903</v>
      </c>
      <c r="Y48" s="4">
        <v>2205</v>
      </c>
      <c r="Z48" s="4">
        <v>52668</v>
      </c>
      <c r="AA48" s="4">
        <v>334</v>
      </c>
    </row>
    <row r="49" spans="1:27" x14ac:dyDescent="0.2">
      <c r="A49" s="4">
        <v>4</v>
      </c>
      <c r="B49" s="28" t="s">
        <v>79</v>
      </c>
      <c r="C49" s="4">
        <v>2021</v>
      </c>
      <c r="D49" s="4">
        <v>4111350</v>
      </c>
      <c r="E49" s="4">
        <v>8163</v>
      </c>
      <c r="F49" s="4">
        <v>3403</v>
      </c>
      <c r="G49" s="4">
        <v>947</v>
      </c>
      <c r="H49" s="12">
        <v>0.504</v>
      </c>
      <c r="I49" s="12">
        <v>0.44180512471848044</v>
      </c>
      <c r="J49" s="12">
        <v>0.183</v>
      </c>
      <c r="K49" s="13">
        <v>14901.081612586036</v>
      </c>
      <c r="L49" s="12">
        <v>1.1559107267063842</v>
      </c>
      <c r="M49" s="13">
        <v>9.2627000000000006</v>
      </c>
      <c r="N49" s="13">
        <v>0.58292483660130723</v>
      </c>
      <c r="O49" s="13">
        <v>0.49510373224937976</v>
      </c>
      <c r="P49" s="13">
        <v>0.30471122225492264</v>
      </c>
      <c r="Q49" s="13">
        <v>2.7048349999999997</v>
      </c>
      <c r="R49" s="4">
        <v>0.35219474667221851</v>
      </c>
      <c r="S49" s="4">
        <v>3447</v>
      </c>
      <c r="T49" s="4">
        <v>694</v>
      </c>
      <c r="U49" s="4">
        <v>2734</v>
      </c>
      <c r="V49" s="26">
        <v>0.55852670101819735</v>
      </c>
      <c r="W49" s="21">
        <v>1.3934585289514866E-2</v>
      </c>
      <c r="X49" s="21">
        <v>0.11998392220421393</v>
      </c>
      <c r="Y49" s="4">
        <v>3420</v>
      </c>
      <c r="Z49" s="4">
        <v>55720</v>
      </c>
      <c r="AA49" s="4">
        <v>730</v>
      </c>
    </row>
    <row r="50" spans="1:27" x14ac:dyDescent="0.2">
      <c r="A50" s="4">
        <v>4</v>
      </c>
      <c r="B50" s="28" t="s">
        <v>79</v>
      </c>
      <c r="C50" s="4">
        <v>2022</v>
      </c>
      <c r="D50" s="4">
        <v>4205190</v>
      </c>
      <c r="E50" s="4">
        <v>8652</v>
      </c>
      <c r="F50" s="4">
        <v>3712</v>
      </c>
      <c r="G50" s="4">
        <v>1332</v>
      </c>
      <c r="H50" s="12">
        <v>0.50700000000000001</v>
      </c>
      <c r="I50" s="12">
        <v>0.45076452599388378</v>
      </c>
      <c r="J50" s="12">
        <v>0.185</v>
      </c>
      <c r="K50" s="13">
        <v>15914.493751844928</v>
      </c>
      <c r="L50" s="12">
        <v>1.1685487660737934</v>
      </c>
      <c r="M50" s="13">
        <v>9.4488000000000003</v>
      </c>
      <c r="N50" s="13">
        <v>0.57843534657478723</v>
      </c>
      <c r="O50" s="13">
        <v>0.51441618904531372</v>
      </c>
      <c r="P50" s="13">
        <v>0.29495846014566679</v>
      </c>
      <c r="Q50" s="13">
        <v>11.997306</v>
      </c>
      <c r="R50" s="4">
        <v>0.37144861114129218</v>
      </c>
      <c r="S50" s="4">
        <v>3757</v>
      </c>
      <c r="T50" s="4">
        <v>596</v>
      </c>
      <c r="U50" s="4">
        <v>2864</v>
      </c>
      <c r="V50" s="26">
        <v>0.52241372013796317</v>
      </c>
      <c r="W50" s="21">
        <v>1.366990605766116E-2</v>
      </c>
      <c r="X50" s="21">
        <v>0.12151209947393592</v>
      </c>
      <c r="Y50" s="4">
        <v>3792</v>
      </c>
      <c r="Z50" s="4">
        <v>65731</v>
      </c>
      <c r="AA50" s="4">
        <v>851</v>
      </c>
    </row>
    <row r="51" spans="1:27" x14ac:dyDescent="0.2">
      <c r="A51" s="4">
        <v>5</v>
      </c>
      <c r="B51" s="28" t="s">
        <v>80</v>
      </c>
      <c r="C51" s="4">
        <v>2011</v>
      </c>
      <c r="D51" s="4">
        <v>583736</v>
      </c>
      <c r="E51" s="4">
        <v>1536</v>
      </c>
      <c r="F51" s="4">
        <v>1005</v>
      </c>
      <c r="G51" s="4">
        <v>63</v>
      </c>
      <c r="H51" s="12">
        <v>0.42799999999999999</v>
      </c>
      <c r="I51" s="12">
        <v>0.42017989831834179</v>
      </c>
      <c r="J51" s="12">
        <v>8.6999999999999994E-2</v>
      </c>
      <c r="K51" s="13">
        <v>5301.1342390626951</v>
      </c>
      <c r="L51" s="12">
        <v>0.79259904222899435</v>
      </c>
      <c r="M51" s="13">
        <v>0.3</v>
      </c>
      <c r="N51" s="13">
        <v>0.33575171301894396</v>
      </c>
      <c r="O51" s="13">
        <v>0.69157748465824909</v>
      </c>
      <c r="P51" s="13">
        <v>0.21428330330817519</v>
      </c>
      <c r="Q51" s="13">
        <v>0.61</v>
      </c>
      <c r="R51" s="4">
        <v>0.70963671189997546</v>
      </c>
      <c r="S51" s="4">
        <v>488</v>
      </c>
      <c r="T51" s="4">
        <v>14</v>
      </c>
      <c r="U51" s="4">
        <v>1891</v>
      </c>
      <c r="V51" s="26">
        <v>0.52703920684993244</v>
      </c>
      <c r="W51" s="21">
        <v>1.1403211561621839E-2</v>
      </c>
      <c r="X51" s="21">
        <v>3.5667670682730919E-2</v>
      </c>
      <c r="Y51" s="4">
        <v>1375</v>
      </c>
      <c r="Z51" s="4">
        <v>39027</v>
      </c>
      <c r="AA51" s="4">
        <v>318</v>
      </c>
    </row>
    <row r="52" spans="1:27" x14ac:dyDescent="0.2">
      <c r="A52" s="4">
        <v>5</v>
      </c>
      <c r="B52" s="28" t="s">
        <v>80</v>
      </c>
      <c r="C52" s="4">
        <v>2012</v>
      </c>
      <c r="D52" s="4">
        <v>494402</v>
      </c>
      <c r="E52" s="4">
        <v>1597</v>
      </c>
      <c r="F52" s="4">
        <v>1040</v>
      </c>
      <c r="G52" s="4">
        <v>105</v>
      </c>
      <c r="H52" s="12">
        <v>0.43700000000000006</v>
      </c>
      <c r="I52" s="12">
        <v>0.42116773118578171</v>
      </c>
      <c r="J52" s="12">
        <v>8.6999999999999994E-2</v>
      </c>
      <c r="K52" s="13">
        <v>5816.3793103448279</v>
      </c>
      <c r="L52" s="12">
        <v>0.84593309281731721</v>
      </c>
      <c r="M52" s="13">
        <v>0.3</v>
      </c>
      <c r="N52" s="13">
        <v>0.29099678456591638</v>
      </c>
      <c r="O52" s="13">
        <v>0.68484431175760652</v>
      </c>
      <c r="P52" s="13">
        <v>0.1883432141332656</v>
      </c>
      <c r="Q52" s="13">
        <v>6.24</v>
      </c>
      <c r="R52" s="4">
        <v>0.63986696299378698</v>
      </c>
      <c r="S52" s="4">
        <v>504</v>
      </c>
      <c r="T52" s="4">
        <v>12</v>
      </c>
      <c r="U52" s="4">
        <v>1996</v>
      </c>
      <c r="V52" s="26">
        <v>0.48307647288333982</v>
      </c>
      <c r="W52" s="21">
        <v>1.1278840406455468E-2</v>
      </c>
      <c r="X52" s="21">
        <v>3.6977091633466137E-2</v>
      </c>
      <c r="Y52" s="4">
        <v>1454</v>
      </c>
      <c r="Z52" s="4">
        <v>42194</v>
      </c>
      <c r="AA52" s="4">
        <v>367</v>
      </c>
    </row>
    <row r="53" spans="1:27" x14ac:dyDescent="0.2">
      <c r="A53" s="4">
        <v>5</v>
      </c>
      <c r="B53" s="28" t="s">
        <v>80</v>
      </c>
      <c r="C53" s="4">
        <v>2013</v>
      </c>
      <c r="D53" s="4">
        <v>649443</v>
      </c>
      <c r="E53" s="4">
        <v>1695</v>
      </c>
      <c r="F53" s="4">
        <v>969</v>
      </c>
      <c r="G53" s="4">
        <v>99</v>
      </c>
      <c r="H53" s="12">
        <v>0.46</v>
      </c>
      <c r="I53" s="12">
        <v>0.42808295076776953</v>
      </c>
      <c r="J53" s="12">
        <v>8.3000000000000004E-2</v>
      </c>
      <c r="K53" s="13">
        <v>6007.32421875</v>
      </c>
      <c r="L53" s="12">
        <v>0.93063892771975998</v>
      </c>
      <c r="M53" s="13">
        <v>0.4</v>
      </c>
      <c r="N53" s="13">
        <v>0.29087987143431099</v>
      </c>
      <c r="O53" s="13">
        <v>0.63460290173128509</v>
      </c>
      <c r="P53" s="13">
        <v>0.18309304634438756</v>
      </c>
      <c r="Q53" s="13">
        <v>0.28999999999999998</v>
      </c>
      <c r="R53" s="4">
        <v>0.57659359612655148</v>
      </c>
      <c r="S53" s="4">
        <v>554</v>
      </c>
      <c r="T53" s="4">
        <v>12</v>
      </c>
      <c r="U53" s="4">
        <v>2073</v>
      </c>
      <c r="V53" s="26">
        <v>0.46427973899949809</v>
      </c>
      <c r="W53" s="21">
        <v>1.0994381576335121E-2</v>
      </c>
      <c r="X53" s="21">
        <v>3.7195571955719556E-2</v>
      </c>
      <c r="Y53" s="4">
        <v>1412</v>
      </c>
      <c r="Z53" s="4">
        <v>43686</v>
      </c>
      <c r="AA53" s="4">
        <v>390</v>
      </c>
    </row>
    <row r="54" spans="1:27" x14ac:dyDescent="0.2">
      <c r="A54" s="4">
        <v>5</v>
      </c>
      <c r="B54" s="28" t="s">
        <v>80</v>
      </c>
      <c r="C54" s="4">
        <v>2014</v>
      </c>
      <c r="D54" s="4">
        <v>1060412</v>
      </c>
      <c r="E54" s="4">
        <v>2070</v>
      </c>
      <c r="F54" s="4">
        <v>1196</v>
      </c>
      <c r="G54" s="4">
        <v>142</v>
      </c>
      <c r="H54" s="12">
        <v>0.42599999999999999</v>
      </c>
      <c r="I54" s="12">
        <v>0.43550922960461191</v>
      </c>
      <c r="J54" s="12">
        <v>8.5999999999999993E-2</v>
      </c>
      <c r="K54" s="13">
        <v>6750.6339814032126</v>
      </c>
      <c r="L54" s="12">
        <v>0.821950461187688</v>
      </c>
      <c r="M54" s="13">
        <v>0.37</v>
      </c>
      <c r="N54" s="13">
        <v>0.29252525252525252</v>
      </c>
      <c r="O54" s="13">
        <v>0.61961475439161384</v>
      </c>
      <c r="P54" s="13">
        <v>0.16806675610890487</v>
      </c>
      <c r="Q54" s="13">
        <v>0.51</v>
      </c>
      <c r="R54" s="4">
        <v>0.53186099438793322</v>
      </c>
      <c r="S54" s="4">
        <v>511</v>
      </c>
      <c r="T54" s="4">
        <v>9</v>
      </c>
      <c r="U54" s="4">
        <v>2099</v>
      </c>
      <c r="V54" s="26">
        <v>0.48189869484151648</v>
      </c>
      <c r="W54" s="21">
        <v>1.0856984347136913E-2</v>
      </c>
      <c r="X54" s="21">
        <v>3.6647173489278755E-2</v>
      </c>
      <c r="Y54" s="4">
        <v>1383</v>
      </c>
      <c r="Z54" s="4">
        <v>39329</v>
      </c>
      <c r="AA54" s="4">
        <v>348</v>
      </c>
    </row>
    <row r="55" spans="1:27" x14ac:dyDescent="0.2">
      <c r="A55" s="4">
        <v>5</v>
      </c>
      <c r="B55" s="28" t="s">
        <v>80</v>
      </c>
      <c r="C55" s="4">
        <v>2015</v>
      </c>
      <c r="D55" s="4">
        <v>830532</v>
      </c>
      <c r="E55" s="4">
        <v>1480</v>
      </c>
      <c r="F55" s="4">
        <v>1132</v>
      </c>
      <c r="G55" s="4">
        <v>181</v>
      </c>
      <c r="H55" s="12">
        <v>0.43</v>
      </c>
      <c r="I55" s="12">
        <v>0.43733354854329753</v>
      </c>
      <c r="J55" s="12">
        <v>8.6999999999999994E-2</v>
      </c>
      <c r="K55" s="13">
        <v>7338.1840048105832</v>
      </c>
      <c r="L55" s="12">
        <v>0.85323132020185566</v>
      </c>
      <c r="M55" s="13">
        <v>0.47</v>
      </c>
      <c r="N55" s="13">
        <v>3.5039497307001795</v>
      </c>
      <c r="O55" s="13">
        <v>0.5367687693593588</v>
      </c>
      <c r="P55" s="13">
        <v>0.15257829785141847</v>
      </c>
      <c r="Q55" s="13">
        <v>0.57999999999999996</v>
      </c>
      <c r="R55" s="4">
        <v>0.48461838561756904</v>
      </c>
      <c r="S55" s="4">
        <v>518</v>
      </c>
      <c r="T55" s="4">
        <v>7</v>
      </c>
      <c r="U55" s="4">
        <v>2160</v>
      </c>
      <c r="V55" s="26">
        <v>0.42964290941021516</v>
      </c>
      <c r="W55" s="21">
        <v>6.2282471910112353E-2</v>
      </c>
      <c r="X55" s="21">
        <v>3.5819144307469179E-2</v>
      </c>
      <c r="Y55" s="4">
        <v>1433</v>
      </c>
      <c r="Z55" s="4">
        <v>42115</v>
      </c>
      <c r="AA55" s="4">
        <v>344</v>
      </c>
    </row>
    <row r="56" spans="1:27" x14ac:dyDescent="0.2">
      <c r="A56" s="4">
        <v>5</v>
      </c>
      <c r="B56" s="28" t="s">
        <v>80</v>
      </c>
      <c r="C56" s="4">
        <v>2016</v>
      </c>
      <c r="D56" s="4">
        <v>768831</v>
      </c>
      <c r="E56" s="4">
        <v>1405</v>
      </c>
      <c r="F56" s="4">
        <v>1118</v>
      </c>
      <c r="G56" s="4">
        <v>136</v>
      </c>
      <c r="H56" s="12">
        <v>0.436</v>
      </c>
      <c r="I56" s="12">
        <v>0.438483761705519</v>
      </c>
      <c r="J56" s="12">
        <v>8.5000000000000006E-2</v>
      </c>
      <c r="K56" s="13">
        <v>7882.830211191982</v>
      </c>
      <c r="L56" s="12">
        <v>0.87570655807451525</v>
      </c>
      <c r="M56" s="13">
        <v>0.51459999999999995</v>
      </c>
      <c r="N56" s="13">
        <v>0.10149516270888302</v>
      </c>
      <c r="O56" s="13">
        <v>0.50495141222413953</v>
      </c>
      <c r="P56" s="13">
        <v>0.14986901703599431</v>
      </c>
      <c r="Q56" s="13">
        <v>0.37</v>
      </c>
      <c r="R56" s="4">
        <v>0.43713331237931641</v>
      </c>
      <c r="S56" s="4">
        <v>490</v>
      </c>
      <c r="T56" s="4">
        <v>5</v>
      </c>
      <c r="U56" s="4">
        <v>2241</v>
      </c>
      <c r="V56" s="26">
        <v>0.47658421840473303</v>
      </c>
      <c r="W56" s="21">
        <v>6.0313406593406588E-2</v>
      </c>
      <c r="X56" s="21">
        <v>3.5402547464551792E-2</v>
      </c>
      <c r="Y56" s="4">
        <v>1412</v>
      </c>
      <c r="Z56" s="4">
        <v>44335</v>
      </c>
      <c r="AA56" s="4">
        <v>327</v>
      </c>
    </row>
    <row r="57" spans="1:27" x14ac:dyDescent="0.2">
      <c r="A57" s="4">
        <v>5</v>
      </c>
      <c r="B57" s="28" t="s">
        <v>80</v>
      </c>
      <c r="C57" s="4">
        <v>2017</v>
      </c>
      <c r="D57" s="4">
        <v>823445</v>
      </c>
      <c r="E57" s="4">
        <v>1218</v>
      </c>
      <c r="F57" s="4">
        <v>1120</v>
      </c>
      <c r="G57" s="4">
        <v>159</v>
      </c>
      <c r="H57" s="12">
        <v>0.48</v>
      </c>
      <c r="I57" s="12">
        <v>0.43918206409609828</v>
      </c>
      <c r="J57" s="12">
        <v>8.1000000000000003E-2</v>
      </c>
      <c r="K57" s="13">
        <v>8231.5089635521781</v>
      </c>
      <c r="L57" s="12">
        <v>1.0522489490153935</v>
      </c>
      <c r="M57" s="13">
        <v>0.47520000000000001</v>
      </c>
      <c r="N57" s="13">
        <v>9.9759681881051172</v>
      </c>
      <c r="O57" s="13">
        <v>0.48153258141748639</v>
      </c>
      <c r="P57" s="13">
        <v>0.14022012479591545</v>
      </c>
      <c r="Q57" s="13">
        <v>4.63</v>
      </c>
      <c r="R57" s="4">
        <v>0.46461889966632491</v>
      </c>
      <c r="S57" s="4">
        <v>492</v>
      </c>
      <c r="T57" s="4">
        <v>14</v>
      </c>
      <c r="U57" s="4">
        <v>2364</v>
      </c>
      <c r="V57" s="26">
        <v>0.48945005232774047</v>
      </c>
      <c r="W57" s="21">
        <v>5.7643695652173914E-2</v>
      </c>
      <c r="X57" s="21">
        <v>3.552185335562455E-2</v>
      </c>
      <c r="Y57" s="4">
        <v>1638</v>
      </c>
      <c r="Z57" s="4">
        <v>50307</v>
      </c>
      <c r="AA57" s="4">
        <v>346</v>
      </c>
    </row>
    <row r="58" spans="1:27" x14ac:dyDescent="0.2">
      <c r="A58" s="4">
        <v>5</v>
      </c>
      <c r="B58" s="28" t="s">
        <v>80</v>
      </c>
      <c r="C58" s="4">
        <v>2018</v>
      </c>
      <c r="D58" s="4">
        <v>997520</v>
      </c>
      <c r="E58" s="4">
        <v>1642</v>
      </c>
      <c r="F58" s="4">
        <v>1574</v>
      </c>
      <c r="G58" s="4">
        <v>209</v>
      </c>
      <c r="H58" s="12">
        <v>0.48</v>
      </c>
      <c r="I58" s="12">
        <v>0.44163135593220337</v>
      </c>
      <c r="J58" s="12">
        <v>8.199999999999999E-2</v>
      </c>
      <c r="K58" s="13">
        <v>8944.7075538716545</v>
      </c>
      <c r="L58" s="12">
        <v>1.0443369609028617</v>
      </c>
      <c r="M58" s="13">
        <v>0.52439999999999998</v>
      </c>
      <c r="N58" s="13">
        <v>1.5449915110356536E-2</v>
      </c>
      <c r="O58" s="13">
        <v>0.45947873509206189</v>
      </c>
      <c r="P58" s="13">
        <v>0.14135385918699617</v>
      </c>
      <c r="Q58" s="13">
        <v>0.94</v>
      </c>
      <c r="R58" s="4">
        <v>0.47447095175423404</v>
      </c>
      <c r="S58" s="4">
        <v>494</v>
      </c>
      <c r="T58" s="4">
        <v>19</v>
      </c>
      <c r="U58" s="4">
        <v>2835</v>
      </c>
      <c r="V58" s="26">
        <v>0.43790598700841571</v>
      </c>
      <c r="W58" s="21">
        <v>5.0766025641025642E-2</v>
      </c>
      <c r="X58" s="21">
        <v>3.3627029608404968E-2</v>
      </c>
      <c r="Y58" s="4">
        <v>1420</v>
      </c>
      <c r="Z58" s="4">
        <v>50659</v>
      </c>
      <c r="AA58" s="4">
        <v>331</v>
      </c>
    </row>
    <row r="59" spans="1:27" x14ac:dyDescent="0.2">
      <c r="A59" s="4">
        <v>5</v>
      </c>
      <c r="B59" s="28" t="s">
        <v>80</v>
      </c>
      <c r="C59" s="4">
        <v>2019</v>
      </c>
      <c r="D59" s="4">
        <v>880620</v>
      </c>
      <c r="E59" s="4">
        <v>1726</v>
      </c>
      <c r="F59" s="4">
        <v>1680</v>
      </c>
      <c r="G59" s="4">
        <v>212</v>
      </c>
      <c r="H59" s="12">
        <v>0.46700000000000003</v>
      </c>
      <c r="I59" s="12">
        <v>0.44412018176120338</v>
      </c>
      <c r="J59" s="12">
        <v>7.6999999999999999E-2</v>
      </c>
      <c r="K59" s="13">
        <v>9117.2511512575275</v>
      </c>
      <c r="L59" s="12">
        <v>0.9812685207840578</v>
      </c>
      <c r="M59" s="13">
        <v>0.55349999999999999</v>
      </c>
      <c r="N59" s="13">
        <v>5.6808688387635755E-3</v>
      </c>
      <c r="O59" s="13">
        <v>0.3928860828347191</v>
      </c>
      <c r="P59" s="13">
        <v>0.13572279638407544</v>
      </c>
      <c r="Q59" s="13">
        <v>0.37</v>
      </c>
      <c r="R59" s="4">
        <v>0.43587768952518741</v>
      </c>
      <c r="S59" s="4">
        <v>505</v>
      </c>
      <c r="T59" s="4">
        <v>21</v>
      </c>
      <c r="U59" s="4">
        <v>2943</v>
      </c>
      <c r="V59" s="26">
        <v>0.47186064924782267</v>
      </c>
      <c r="W59" s="21">
        <v>4.2415706806282717E-3</v>
      </c>
      <c r="X59" s="21">
        <v>1.1733216304161671E-2</v>
      </c>
      <c r="Y59" s="4">
        <v>1350</v>
      </c>
      <c r="Z59" s="4">
        <v>50180</v>
      </c>
      <c r="AA59" s="4">
        <v>338</v>
      </c>
    </row>
    <row r="60" spans="1:27" x14ac:dyDescent="0.2">
      <c r="A60" s="4">
        <v>5</v>
      </c>
      <c r="B60" s="28" t="s">
        <v>80</v>
      </c>
      <c r="C60" s="4">
        <v>2020</v>
      </c>
      <c r="D60" s="4">
        <v>1282930</v>
      </c>
      <c r="E60" s="4">
        <v>2338</v>
      </c>
      <c r="F60" s="4">
        <v>1871</v>
      </c>
      <c r="G60" s="4">
        <v>296</v>
      </c>
      <c r="H60" s="12">
        <v>0.45899999999999996</v>
      </c>
      <c r="I60" s="12">
        <v>0.45568905125983955</v>
      </c>
      <c r="J60" s="12">
        <v>0.08</v>
      </c>
      <c r="K60" s="13">
        <v>9698.360268963077</v>
      </c>
      <c r="L60" s="12">
        <v>0.96402454615187938</v>
      </c>
      <c r="M60" s="13">
        <v>0.60699999999999998</v>
      </c>
      <c r="N60" s="13">
        <v>5.5994729907773389E-3</v>
      </c>
      <c r="O60" s="13">
        <v>0.4258985805164634</v>
      </c>
      <c r="P60" s="13">
        <v>0.11550484716529018</v>
      </c>
      <c r="Q60" s="13">
        <v>0.19189900000000001</v>
      </c>
      <c r="R60" s="4">
        <v>0.43166162748111403</v>
      </c>
      <c r="S60" s="4">
        <v>507</v>
      </c>
      <c r="T60" s="4">
        <v>1</v>
      </c>
      <c r="U60" s="4">
        <v>3057</v>
      </c>
      <c r="V60" s="26">
        <v>0.46898018306777206</v>
      </c>
      <c r="W60" s="21">
        <v>3.9429771568812539E-3</v>
      </c>
      <c r="X60" s="21">
        <v>1.1336916358750421E-2</v>
      </c>
      <c r="Y60" s="4">
        <v>1463</v>
      </c>
      <c r="Z60" s="4">
        <v>51023</v>
      </c>
      <c r="AA60" s="4">
        <v>362</v>
      </c>
    </row>
    <row r="61" spans="1:27" x14ac:dyDescent="0.2">
      <c r="A61" s="4">
        <v>5</v>
      </c>
      <c r="B61" s="28" t="s">
        <v>80</v>
      </c>
      <c r="C61" s="4">
        <v>2021</v>
      </c>
      <c r="D61" s="4">
        <v>1364280</v>
      </c>
      <c r="E61" s="4">
        <v>2701</v>
      </c>
      <c r="F61" s="4">
        <v>1816</v>
      </c>
      <c r="G61" s="4">
        <v>315</v>
      </c>
      <c r="H61" s="12">
        <v>0.55100000000000005</v>
      </c>
      <c r="I61" s="12">
        <v>0.46396965865992412</v>
      </c>
      <c r="J61" s="12">
        <v>7.2000000000000008E-2</v>
      </c>
      <c r="K61" s="13">
        <v>9903.2333921222817</v>
      </c>
      <c r="L61" s="12">
        <v>1.3259906859804007</v>
      </c>
      <c r="M61" s="13">
        <v>0.85560000000000003</v>
      </c>
      <c r="N61" s="13">
        <v>5.510534846029173E-3</v>
      </c>
      <c r="O61" s="13">
        <v>0.35580875491232028</v>
      </c>
      <c r="P61" s="13">
        <v>0.11156807943296095</v>
      </c>
      <c r="Q61" s="13">
        <v>6.0263629999999999</v>
      </c>
      <c r="R61" s="4">
        <v>0.44734736327839658</v>
      </c>
      <c r="S61" s="4">
        <v>541</v>
      </c>
      <c r="T61" s="4">
        <v>0</v>
      </c>
      <c r="U61" s="4">
        <v>3155</v>
      </c>
      <c r="V61" s="26">
        <v>0.44451438613056365</v>
      </c>
      <c r="W61" s="21">
        <v>3.8784197670048855E-3</v>
      </c>
      <c r="X61" s="21">
        <v>1.0759294950992506E-2</v>
      </c>
      <c r="Y61" s="4">
        <v>3248</v>
      </c>
      <c r="Z61" s="4">
        <v>42492</v>
      </c>
      <c r="AA61" s="4">
        <v>495</v>
      </c>
    </row>
    <row r="62" spans="1:27" x14ac:dyDescent="0.2">
      <c r="A62" s="4">
        <v>5</v>
      </c>
      <c r="B62" s="28" t="s">
        <v>80</v>
      </c>
      <c r="C62" s="4">
        <v>2022</v>
      </c>
      <c r="D62" s="4">
        <v>1585120</v>
      </c>
      <c r="E62" s="4">
        <v>2775</v>
      </c>
      <c r="F62" s="4">
        <v>1958</v>
      </c>
      <c r="G62" s="4">
        <v>386</v>
      </c>
      <c r="H62" s="12">
        <v>0.55799999999999994</v>
      </c>
      <c r="I62" s="12">
        <v>0.47336235833693374</v>
      </c>
      <c r="J62" s="12">
        <v>7.400000000000001E-2</v>
      </c>
      <c r="K62" s="13">
        <v>10572.98884321785</v>
      </c>
      <c r="L62" s="12">
        <v>1.3613167385232787</v>
      </c>
      <c r="M62" s="13">
        <v>0.75480000000000003</v>
      </c>
      <c r="N62" s="13">
        <v>5.4200542005420054E-3</v>
      </c>
      <c r="O62" s="13">
        <v>0.34584349487387406</v>
      </c>
      <c r="P62" s="13">
        <v>0.10914132859634119</v>
      </c>
      <c r="Q62" s="13">
        <v>1.0661100000000001</v>
      </c>
      <c r="R62" s="4">
        <v>0.44574598138279686</v>
      </c>
      <c r="S62" s="4">
        <v>609</v>
      </c>
      <c r="T62" s="4">
        <v>0</v>
      </c>
      <c r="U62" s="4">
        <v>3297</v>
      </c>
      <c r="V62" s="26">
        <v>0.36445686535025429</v>
      </c>
      <c r="W62" s="21">
        <v>3.8450671391271909E-3</v>
      </c>
      <c r="X62" s="21">
        <v>1.0950923226433431E-2</v>
      </c>
      <c r="Y62" s="4">
        <v>3424</v>
      </c>
      <c r="Z62" s="4">
        <v>59267</v>
      </c>
      <c r="AA62" s="4">
        <v>579</v>
      </c>
    </row>
    <row r="63" spans="1:27" x14ac:dyDescent="0.2">
      <c r="A63" s="4">
        <v>6</v>
      </c>
      <c r="B63" s="4" t="s">
        <v>81</v>
      </c>
      <c r="C63" s="4">
        <v>2011</v>
      </c>
      <c r="D63" s="4">
        <v>1284748</v>
      </c>
      <c r="E63" s="4">
        <v>2392</v>
      </c>
      <c r="F63" s="4">
        <v>1103</v>
      </c>
      <c r="G63" s="4">
        <v>400</v>
      </c>
      <c r="H63" s="12">
        <v>0.60799999999999998</v>
      </c>
      <c r="I63" s="12">
        <v>0.42441813425389036</v>
      </c>
      <c r="J63" s="12">
        <v>0.29299999999999998</v>
      </c>
      <c r="K63" s="13">
        <v>23847.623089983023</v>
      </c>
      <c r="L63" s="12">
        <v>1.5558539694100508</v>
      </c>
      <c r="M63" s="13">
        <v>1.6</v>
      </c>
      <c r="N63" s="13">
        <v>0.2486786469344609</v>
      </c>
      <c r="O63" s="13">
        <v>2.5128798077778769</v>
      </c>
      <c r="P63" s="13">
        <v>0.12735853450209131</v>
      </c>
      <c r="Q63" s="13">
        <v>0.3</v>
      </c>
      <c r="R63" s="4">
        <v>1.4722258105105888</v>
      </c>
      <c r="S63" s="4">
        <v>3174</v>
      </c>
      <c r="T63" s="4">
        <v>154</v>
      </c>
      <c r="U63" s="4">
        <v>1010</v>
      </c>
      <c r="V63" s="26">
        <v>0.54103664787288575</v>
      </c>
      <c r="W63" s="21">
        <v>1.8624251367068832E-4</v>
      </c>
      <c r="X63" s="21">
        <v>2.6208378088077335E-3</v>
      </c>
      <c r="Y63" s="4">
        <v>1025</v>
      </c>
      <c r="Z63" s="4">
        <v>11078</v>
      </c>
      <c r="AA63" s="4">
        <v>407</v>
      </c>
    </row>
    <row r="64" spans="1:27" x14ac:dyDescent="0.2">
      <c r="A64" s="4">
        <v>6</v>
      </c>
      <c r="B64" s="4" t="s">
        <v>81</v>
      </c>
      <c r="C64" s="4">
        <v>2012</v>
      </c>
      <c r="D64" s="4">
        <v>1434100</v>
      </c>
      <c r="E64" s="4">
        <v>2578</v>
      </c>
      <c r="F64" s="4">
        <v>1223</v>
      </c>
      <c r="G64" s="4">
        <v>435</v>
      </c>
      <c r="H64" s="12">
        <v>0.621</v>
      </c>
      <c r="I64" s="12">
        <v>0.42431315341599807</v>
      </c>
      <c r="J64" s="12">
        <v>0.29499999999999998</v>
      </c>
      <c r="K64" s="13">
        <v>24786.577740725301</v>
      </c>
      <c r="L64" s="12">
        <v>1.643047771550574</v>
      </c>
      <c r="M64" s="13">
        <v>1.9</v>
      </c>
      <c r="N64" s="13">
        <v>0.24498828430096328</v>
      </c>
      <c r="O64" s="13">
        <v>2.3073332996989722</v>
      </c>
      <c r="P64" s="13">
        <v>0.10908444890940584</v>
      </c>
      <c r="Q64" s="13">
        <v>0.06</v>
      </c>
      <c r="R64" s="4">
        <v>1.3655699919902762</v>
      </c>
      <c r="S64" s="4">
        <v>3253</v>
      </c>
      <c r="T64" s="4">
        <v>130</v>
      </c>
      <c r="U64" s="4">
        <v>1090</v>
      </c>
      <c r="V64" s="26">
        <v>0.56204894885472234</v>
      </c>
      <c r="W64" s="21">
        <v>1.6149397972116603E-4</v>
      </c>
      <c r="X64" s="21">
        <v>2.7907967618236045E-3</v>
      </c>
      <c r="Y64" s="4">
        <v>1240</v>
      </c>
      <c r="Z64" s="4">
        <v>10726</v>
      </c>
      <c r="AA64" s="4">
        <v>358</v>
      </c>
    </row>
    <row r="65" spans="1:27" x14ac:dyDescent="0.2">
      <c r="A65" s="4">
        <v>6</v>
      </c>
      <c r="B65" s="4" t="s">
        <v>81</v>
      </c>
      <c r="C65" s="4">
        <v>2013</v>
      </c>
      <c r="D65" s="4">
        <v>1763624</v>
      </c>
      <c r="E65" s="4">
        <v>2727</v>
      </c>
      <c r="F65" s="4">
        <v>1105</v>
      </c>
      <c r="G65" s="4">
        <v>625</v>
      </c>
      <c r="H65" s="12">
        <v>0.63200000000000001</v>
      </c>
      <c r="I65" s="12">
        <v>0.42800481304870985</v>
      </c>
      <c r="J65" s="12">
        <v>0.29199999999999998</v>
      </c>
      <c r="K65" s="13">
        <v>25758.578431372549</v>
      </c>
      <c r="L65" s="12">
        <v>1.7186367558239863</v>
      </c>
      <c r="M65" s="13">
        <v>1.9</v>
      </c>
      <c r="N65" s="13">
        <v>0.24221364221364222</v>
      </c>
      <c r="O65" s="13">
        <v>2.3802327418050337</v>
      </c>
      <c r="P65" s="13">
        <v>9.5137900559810973E-2</v>
      </c>
      <c r="Q65" s="13">
        <v>0.03</v>
      </c>
      <c r="R65" s="4">
        <v>1.2650898801154704</v>
      </c>
      <c r="S65" s="4">
        <v>3362</v>
      </c>
      <c r="T65" s="4">
        <v>134</v>
      </c>
      <c r="U65" s="4">
        <v>1139</v>
      </c>
      <c r="V65" s="26">
        <v>0.55228274720606974</v>
      </c>
      <c r="W65" s="21">
        <v>1.5483286029643645E-4</v>
      </c>
      <c r="X65" s="21">
        <v>2.6421475375184951E-3</v>
      </c>
      <c r="Y65" s="4">
        <v>1169</v>
      </c>
      <c r="Z65" s="4">
        <v>10440</v>
      </c>
      <c r="AA65" s="4">
        <v>411</v>
      </c>
    </row>
    <row r="66" spans="1:27" x14ac:dyDescent="0.2">
      <c r="A66" s="4">
        <v>6</v>
      </c>
      <c r="B66" s="4" t="s">
        <v>81</v>
      </c>
      <c r="C66" s="4">
        <v>2014</v>
      </c>
      <c r="D66" s="4">
        <v>2163707</v>
      </c>
      <c r="E66" s="4">
        <v>2659</v>
      </c>
      <c r="F66" s="4">
        <v>1058</v>
      </c>
      <c r="G66" s="4">
        <v>730</v>
      </c>
      <c r="H66" s="12">
        <v>0.63500000000000001</v>
      </c>
      <c r="I66" s="12">
        <v>0.43389774984132184</v>
      </c>
      <c r="J66" s="12">
        <v>0.26500000000000001</v>
      </c>
      <c r="K66" s="13">
        <v>25330.360762059183</v>
      </c>
      <c r="L66" s="12">
        <v>1.7407830056179774</v>
      </c>
      <c r="M66" s="13">
        <v>1.93</v>
      </c>
      <c r="N66" s="13">
        <v>0.2385297845373891</v>
      </c>
      <c r="O66" s="13">
        <v>2.1892757241158587</v>
      </c>
      <c r="P66" s="13">
        <v>8.1624155864938402E-2</v>
      </c>
      <c r="Q66" s="13">
        <v>0</v>
      </c>
      <c r="R66" s="4">
        <v>1.2156472363242912</v>
      </c>
      <c r="S66" s="4">
        <v>3529</v>
      </c>
      <c r="T66" s="4">
        <v>178</v>
      </c>
      <c r="U66" s="4">
        <v>1185</v>
      </c>
      <c r="V66" s="26">
        <v>0.57101890850434622</v>
      </c>
      <c r="W66" s="21">
        <v>1.5758078533617759E-4</v>
      </c>
      <c r="X66" s="21">
        <v>3.5639412997903563E-3</v>
      </c>
      <c r="Y66" s="4">
        <v>884</v>
      </c>
      <c r="Z66" s="4">
        <v>9667</v>
      </c>
      <c r="AA66" s="4">
        <v>378</v>
      </c>
    </row>
    <row r="67" spans="1:27" x14ac:dyDescent="0.2">
      <c r="A67" s="4">
        <v>6</v>
      </c>
      <c r="B67" s="4" t="s">
        <v>81</v>
      </c>
      <c r="C67" s="4">
        <v>2015</v>
      </c>
      <c r="D67" s="4">
        <v>2307215</v>
      </c>
      <c r="E67" s="4">
        <v>3067</v>
      </c>
      <c r="F67" s="4">
        <v>826</v>
      </c>
      <c r="G67" s="4">
        <v>836</v>
      </c>
      <c r="H67" s="12">
        <v>0.63900000000000001</v>
      </c>
      <c r="I67" s="12">
        <v>0.43814432989690721</v>
      </c>
      <c r="J67" s="12">
        <v>0.26899999999999996</v>
      </c>
      <c r="K67" s="13">
        <v>27500.813669650121</v>
      </c>
      <c r="L67" s="12">
        <v>1.7728839996716199</v>
      </c>
      <c r="M67" s="13">
        <v>2.41</v>
      </c>
      <c r="N67" s="13">
        <v>0.23619477911646586</v>
      </c>
      <c r="O67" s="13">
        <v>1.9649809902806337</v>
      </c>
      <c r="P67" s="13">
        <v>7.4336435048892688E-2</v>
      </c>
      <c r="Q67" s="13">
        <v>0.05</v>
      </c>
      <c r="R67" s="4">
        <v>1.1137208142724029</v>
      </c>
      <c r="S67" s="4">
        <v>3654</v>
      </c>
      <c r="T67" s="4">
        <v>225</v>
      </c>
      <c r="U67" s="4">
        <v>1225</v>
      </c>
      <c r="V67" s="26">
        <v>0.58233445290111852</v>
      </c>
      <c r="W67" s="21">
        <v>3.543994995829858E-4</v>
      </c>
      <c r="X67" s="21">
        <v>3.4122240064231235E-3</v>
      </c>
      <c r="Y67" s="4">
        <v>1205</v>
      </c>
      <c r="Z67" s="4">
        <v>10735</v>
      </c>
      <c r="AA67" s="4">
        <v>355</v>
      </c>
    </row>
    <row r="68" spans="1:27" x14ac:dyDescent="0.2">
      <c r="A68" s="4">
        <v>6</v>
      </c>
      <c r="B68" s="4" t="s">
        <v>81</v>
      </c>
      <c r="C68" s="4">
        <v>2016</v>
      </c>
      <c r="D68" s="4">
        <v>2150057</v>
      </c>
      <c r="E68" s="4">
        <v>1839</v>
      </c>
      <c r="F68" s="4">
        <v>1092</v>
      </c>
      <c r="G68" s="4">
        <v>263</v>
      </c>
      <c r="H68" s="12">
        <v>0.65500000000000003</v>
      </c>
      <c r="I68" s="12">
        <v>0.44234902586147123</v>
      </c>
      <c r="J68" s="12">
        <v>0.26500000000000001</v>
      </c>
      <c r="K68" s="13">
        <v>30253.749493311716</v>
      </c>
      <c r="L68" s="12">
        <v>1.901092917428338</v>
      </c>
      <c r="M68" s="13">
        <v>2.5920999999999998</v>
      </c>
      <c r="N68" s="13">
        <v>0.23431274900398405</v>
      </c>
      <c r="O68" s="13">
        <v>1.7894849670400341</v>
      </c>
      <c r="P68" s="13">
        <v>5.9653186163513582E-2</v>
      </c>
      <c r="Q68" s="13">
        <v>0</v>
      </c>
      <c r="R68" s="4">
        <v>1.0224827857542147</v>
      </c>
      <c r="S68" s="4">
        <v>3713</v>
      </c>
      <c r="T68" s="4">
        <v>344</v>
      </c>
      <c r="U68" s="4">
        <v>1261</v>
      </c>
      <c r="V68" s="26">
        <v>0.58949784435966623</v>
      </c>
      <c r="W68" s="21">
        <v>3.4952459694088467E-4</v>
      </c>
      <c r="X68" s="21">
        <v>2.8252639968121139E-3</v>
      </c>
      <c r="Y68" s="4">
        <v>1093</v>
      </c>
      <c r="Z68" s="4">
        <v>11025</v>
      </c>
      <c r="AA68" s="4">
        <v>390</v>
      </c>
    </row>
    <row r="69" spans="1:27" x14ac:dyDescent="0.2">
      <c r="A69" s="4">
        <v>6</v>
      </c>
      <c r="B69" s="4" t="s">
        <v>81</v>
      </c>
      <c r="C69" s="4">
        <v>2017</v>
      </c>
      <c r="D69" s="4">
        <v>1743318</v>
      </c>
      <c r="E69" s="4">
        <v>1855</v>
      </c>
      <c r="F69" s="4">
        <v>954</v>
      </c>
      <c r="G69" s="4">
        <v>198</v>
      </c>
      <c r="H69" s="12">
        <v>0.66299999999999992</v>
      </c>
      <c r="I69" s="12">
        <v>0.44451722154770273</v>
      </c>
      <c r="J69" s="12">
        <v>0.27699999999999997</v>
      </c>
      <c r="K69" s="13">
        <v>34447.283049472833</v>
      </c>
      <c r="L69" s="12">
        <v>1.9737644050579704</v>
      </c>
      <c r="M69" s="13">
        <v>2.4598</v>
      </c>
      <c r="N69" s="13">
        <v>0.23148831488314883</v>
      </c>
      <c r="O69" s="13">
        <v>1.8471775342272236</v>
      </c>
      <c r="P69" s="13">
        <v>5.3167678107525859E-2</v>
      </c>
      <c r="Q69" s="13">
        <v>0</v>
      </c>
      <c r="R69" s="4">
        <v>1.0668019161335718</v>
      </c>
      <c r="S69" s="4">
        <v>4023</v>
      </c>
      <c r="T69" s="4">
        <v>355</v>
      </c>
      <c r="U69" s="4">
        <v>1382</v>
      </c>
      <c r="V69" s="26">
        <v>0.5818235944543676</v>
      </c>
      <c r="W69" s="21">
        <v>3.0298874104401225E-4</v>
      </c>
      <c r="X69" s="21">
        <v>2.8727417113361127E-3</v>
      </c>
      <c r="Y69" s="4">
        <v>1160</v>
      </c>
      <c r="Z69" s="4">
        <v>17402</v>
      </c>
      <c r="AA69" s="4">
        <v>375</v>
      </c>
    </row>
    <row r="70" spans="1:27" x14ac:dyDescent="0.2">
      <c r="A70" s="4">
        <v>6</v>
      </c>
      <c r="B70" s="4" t="s">
        <v>81</v>
      </c>
      <c r="C70" s="4">
        <v>2018</v>
      </c>
      <c r="D70" s="4">
        <v>2144920</v>
      </c>
      <c r="E70" s="4">
        <v>2534</v>
      </c>
      <c r="F70" s="4">
        <v>978</v>
      </c>
      <c r="G70" s="4">
        <v>203</v>
      </c>
      <c r="H70" s="12">
        <v>0.67299999999999993</v>
      </c>
      <c r="I70" s="12">
        <v>0.44646794249933858</v>
      </c>
      <c r="J70" s="12">
        <v>0.28100000000000003</v>
      </c>
      <c r="K70" s="13">
        <v>37101.010101010099</v>
      </c>
      <c r="L70" s="12">
        <v>2.0574207300826006</v>
      </c>
      <c r="M70" s="13">
        <v>2.464</v>
      </c>
      <c r="N70" s="13">
        <v>2.4366471734892786E-3</v>
      </c>
      <c r="O70" s="13">
        <v>1.8133703457664034</v>
      </c>
      <c r="P70" s="13">
        <v>5.483822488429077E-2</v>
      </c>
      <c r="Q70" s="13">
        <v>0.54</v>
      </c>
      <c r="R70" s="4">
        <v>1.0442082073092702</v>
      </c>
      <c r="S70" s="4">
        <v>4201</v>
      </c>
      <c r="T70" s="4">
        <v>315</v>
      </c>
      <c r="U70" s="4">
        <v>1691</v>
      </c>
      <c r="V70" s="26">
        <v>0.58787577494443799</v>
      </c>
      <c r="W70" s="21">
        <v>2.7890783597239136E-4</v>
      </c>
      <c r="X70" s="21">
        <v>3.3009708737864077E-3</v>
      </c>
      <c r="Y70" s="4">
        <v>1166</v>
      </c>
      <c r="Z70" s="4">
        <v>16023</v>
      </c>
      <c r="AA70" s="4">
        <v>319</v>
      </c>
    </row>
    <row r="71" spans="1:27" x14ac:dyDescent="0.2">
      <c r="A71" s="4">
        <v>6</v>
      </c>
      <c r="B71" s="4" t="s">
        <v>81</v>
      </c>
      <c r="C71" s="4">
        <v>2019</v>
      </c>
      <c r="D71" s="4">
        <v>2023600</v>
      </c>
      <c r="E71" s="4">
        <v>2344</v>
      </c>
      <c r="F71" s="4">
        <v>1027</v>
      </c>
      <c r="G71" s="4">
        <v>183</v>
      </c>
      <c r="H71" s="12">
        <v>0.69200000000000006</v>
      </c>
      <c r="I71" s="12">
        <v>0.45092712083135228</v>
      </c>
      <c r="J71" s="12">
        <v>0.27300000000000002</v>
      </c>
      <c r="K71" s="13">
        <v>41944.377267230957</v>
      </c>
      <c r="L71" s="12">
        <v>2.2495155341626556</v>
      </c>
      <c r="M71" s="13">
        <v>2.6503999999999999</v>
      </c>
      <c r="N71" s="13">
        <v>2.4172105390379501E-3</v>
      </c>
      <c r="O71" s="13">
        <v>1.5156505419741697</v>
      </c>
      <c r="P71" s="13">
        <v>4.7903021217712186E-2</v>
      </c>
      <c r="Q71" s="13">
        <v>0.03</v>
      </c>
      <c r="R71" s="4">
        <v>0.89298263531305744</v>
      </c>
      <c r="S71" s="4">
        <v>4330</v>
      </c>
      <c r="T71" s="4">
        <v>230</v>
      </c>
      <c r="U71" s="4">
        <v>1758</v>
      </c>
      <c r="V71" s="26">
        <v>0.59779053819836925</v>
      </c>
      <c r="W71" s="21">
        <v>2.5387096774193548E-4</v>
      </c>
      <c r="X71" s="21">
        <v>2.1992022471910112E-2</v>
      </c>
      <c r="Y71" s="4">
        <v>1176</v>
      </c>
      <c r="Z71" s="4">
        <v>18146</v>
      </c>
      <c r="AA71" s="4">
        <v>332</v>
      </c>
    </row>
    <row r="72" spans="1:27" x14ac:dyDescent="0.2">
      <c r="A72" s="4">
        <v>6</v>
      </c>
      <c r="B72" s="4" t="s">
        <v>81</v>
      </c>
      <c r="C72" s="4">
        <v>2020</v>
      </c>
      <c r="D72" s="4">
        <v>4190300</v>
      </c>
      <c r="E72" s="4">
        <v>5885</v>
      </c>
      <c r="F72" s="4">
        <v>1622</v>
      </c>
      <c r="G72" s="4">
        <v>389</v>
      </c>
      <c r="H72" s="12">
        <v>0.69499999999999995</v>
      </c>
      <c r="I72" s="12">
        <v>0.45672907099964677</v>
      </c>
      <c r="J72" s="12">
        <v>0.23399999999999999</v>
      </c>
      <c r="K72" s="13">
        <v>36461.012861736337</v>
      </c>
      <c r="L72" s="12">
        <v>2.2885655187429692</v>
      </c>
      <c r="M72" s="13">
        <v>2.8245</v>
      </c>
      <c r="N72" s="13">
        <v>2.4032684450853159E-3</v>
      </c>
      <c r="O72" s="13">
        <v>1.5633877528523397</v>
      </c>
      <c r="P72" s="13">
        <v>4.6663286115857357E-2</v>
      </c>
      <c r="Q72" s="13">
        <v>0</v>
      </c>
      <c r="R72" s="4">
        <v>0.89797563964157634</v>
      </c>
      <c r="S72" s="4">
        <v>4350</v>
      </c>
      <c r="T72" s="4">
        <v>32</v>
      </c>
      <c r="U72" s="4">
        <v>1808</v>
      </c>
      <c r="V72" s="26">
        <v>0.59694339912449124</v>
      </c>
      <c r="W72" s="21">
        <v>2.1597927874078502E-4</v>
      </c>
      <c r="X72" s="21">
        <v>1.7692307692307695E-2</v>
      </c>
      <c r="Y72" s="4">
        <v>1211</v>
      </c>
      <c r="Z72" s="4">
        <v>16744</v>
      </c>
      <c r="AA72" s="4">
        <v>416</v>
      </c>
    </row>
    <row r="73" spans="1:27" x14ac:dyDescent="0.2">
      <c r="A73" s="4">
        <v>6</v>
      </c>
      <c r="B73" s="4" t="s">
        <v>81</v>
      </c>
      <c r="C73" s="4">
        <v>2021</v>
      </c>
      <c r="D73" s="4">
        <v>4866440</v>
      </c>
      <c r="E73" s="4">
        <v>6532</v>
      </c>
      <c r="F73" s="4">
        <v>2098</v>
      </c>
      <c r="G73" s="4">
        <v>595</v>
      </c>
      <c r="H73" s="12">
        <v>0.72799999999999998</v>
      </c>
      <c r="I73" s="12">
        <v>0.46732339346589186</v>
      </c>
      <c r="J73" s="12">
        <v>0.22</v>
      </c>
      <c r="K73" s="13">
        <v>38655.283246283645</v>
      </c>
      <c r="L73" s="12">
        <v>2.679130468062306</v>
      </c>
      <c r="M73" s="13">
        <v>2.7597</v>
      </c>
      <c r="N73" s="13">
        <v>2.3883448770002386E-3</v>
      </c>
      <c r="O73" s="13">
        <v>1.4137548979867587</v>
      </c>
      <c r="P73" s="13">
        <v>4.7391279432093383E-2</v>
      </c>
      <c r="Q73" s="13">
        <v>0.51473900000000006</v>
      </c>
      <c r="R73" s="4">
        <v>0.93842931488907744</v>
      </c>
      <c r="S73" s="4">
        <v>4703</v>
      </c>
      <c r="T73" s="4">
        <v>20</v>
      </c>
      <c r="U73" s="4">
        <v>1865</v>
      </c>
      <c r="V73" s="26">
        <v>0.59419708708665697</v>
      </c>
      <c r="W73" s="21">
        <v>1.9678379988088146E-4</v>
      </c>
      <c r="X73" s="21">
        <v>1.7328695652173914E-2</v>
      </c>
      <c r="Y73" s="4">
        <v>1480</v>
      </c>
      <c r="Z73" s="4">
        <v>18473</v>
      </c>
      <c r="AA73" s="4">
        <v>746</v>
      </c>
    </row>
    <row r="74" spans="1:27" x14ac:dyDescent="0.2">
      <c r="A74" s="4">
        <v>6</v>
      </c>
      <c r="B74" s="4" t="s">
        <v>81</v>
      </c>
      <c r="C74" s="4">
        <v>2022</v>
      </c>
      <c r="D74" s="4">
        <v>5046690</v>
      </c>
      <c r="E74" s="4">
        <v>6545</v>
      </c>
      <c r="F74" s="4">
        <v>2696</v>
      </c>
      <c r="G74" s="4">
        <v>569</v>
      </c>
      <c r="H74" s="12">
        <v>0.72799999999999998</v>
      </c>
      <c r="I74" s="12">
        <v>0.4727729252445439</v>
      </c>
      <c r="J74" s="12">
        <v>0.20199999999999999</v>
      </c>
      <c r="K74" s="13">
        <v>36564.040404040403</v>
      </c>
      <c r="L74" s="12">
        <v>2.6792544966224465</v>
      </c>
      <c r="M74" s="13">
        <v>2.2040000000000002</v>
      </c>
      <c r="N74" s="13">
        <v>2.3877745940783192E-3</v>
      </c>
      <c r="O74" s="13">
        <v>1.3859999999999999</v>
      </c>
      <c r="P74" s="13">
        <v>4.6520172767857138E-2</v>
      </c>
      <c r="Q74" s="13">
        <v>7.3680000000000004E-3</v>
      </c>
      <c r="R74" s="4">
        <v>0.94266443336140171</v>
      </c>
      <c r="S74" s="4">
        <v>4730</v>
      </c>
      <c r="T74" s="4">
        <v>3</v>
      </c>
      <c r="U74" s="4">
        <v>1884</v>
      </c>
      <c r="V74" s="26">
        <v>0.59603184103423512</v>
      </c>
      <c r="W74" s="21">
        <v>1.9889042995839112E-4</v>
      </c>
      <c r="X74" s="21">
        <v>1.4749786324786324E-2</v>
      </c>
      <c r="Y74" s="4">
        <v>1593</v>
      </c>
      <c r="Z74" s="4">
        <v>23033</v>
      </c>
      <c r="AA74" s="4">
        <v>885</v>
      </c>
    </row>
    <row r="75" spans="1:27" x14ac:dyDescent="0.2">
      <c r="A75" s="4">
        <v>7</v>
      </c>
      <c r="B75" s="28" t="s">
        <v>82</v>
      </c>
      <c r="C75" s="4">
        <v>2011</v>
      </c>
      <c r="D75" s="4">
        <v>319300</v>
      </c>
      <c r="E75" s="4">
        <v>614</v>
      </c>
      <c r="F75" s="4">
        <v>497</v>
      </c>
      <c r="G75" s="4">
        <v>41</v>
      </c>
      <c r="H75" s="12">
        <v>0.47700000000000004</v>
      </c>
      <c r="I75" s="12">
        <v>0.4679301252471984</v>
      </c>
      <c r="J75" s="12">
        <v>0.14000000000000001</v>
      </c>
      <c r="K75" s="13">
        <v>8145.0628366247756</v>
      </c>
      <c r="L75" s="12">
        <v>1.0702205518741963</v>
      </c>
      <c r="M75" s="13">
        <v>14.2</v>
      </c>
      <c r="N75" s="13">
        <v>5.9171090940229494E-2</v>
      </c>
      <c r="O75" s="13">
        <v>1.1196296949391644</v>
      </c>
      <c r="P75" s="13">
        <v>0.13719018383001236</v>
      </c>
      <c r="Q75" s="13">
        <v>5.91</v>
      </c>
      <c r="R75" s="4">
        <v>0.61827977817156243</v>
      </c>
      <c r="S75" s="4">
        <v>1584</v>
      </c>
      <c r="T75" s="4">
        <v>1062</v>
      </c>
      <c r="U75" s="4">
        <v>1760</v>
      </c>
      <c r="V75" s="26">
        <v>0.38769319492502885</v>
      </c>
      <c r="W75" s="21">
        <v>0.32075133372851211</v>
      </c>
      <c r="X75" s="21">
        <v>3.9124226558781533E-2</v>
      </c>
      <c r="Y75" s="4">
        <v>713</v>
      </c>
      <c r="Z75" s="4">
        <v>13480</v>
      </c>
      <c r="AA75" s="4">
        <v>139</v>
      </c>
    </row>
    <row r="76" spans="1:27" x14ac:dyDescent="0.2">
      <c r="A76" s="4">
        <v>7</v>
      </c>
      <c r="B76" s="28" t="s">
        <v>82</v>
      </c>
      <c r="C76" s="4">
        <v>2012</v>
      </c>
      <c r="D76" s="4">
        <v>337108</v>
      </c>
      <c r="E76" s="4">
        <v>610</v>
      </c>
      <c r="F76" s="4">
        <v>509</v>
      </c>
      <c r="G76" s="4">
        <v>59</v>
      </c>
      <c r="H76" s="12">
        <v>0.48399999999999999</v>
      </c>
      <c r="I76" s="12">
        <v>0.46699757726171481</v>
      </c>
      <c r="J76" s="12">
        <v>0.14300000000000002</v>
      </c>
      <c r="K76" s="13">
        <v>8702.726473175022</v>
      </c>
      <c r="L76" s="12">
        <v>1.0995230232984774</v>
      </c>
      <c r="M76" s="13">
        <v>16.100000000000001</v>
      </c>
      <c r="N76" s="13">
        <v>5.802821632515956E-2</v>
      </c>
      <c r="O76" s="13">
        <v>1.0327562607377463</v>
      </c>
      <c r="P76" s="13">
        <v>0.12895068861040931</v>
      </c>
      <c r="Q76" s="13">
        <v>42.67</v>
      </c>
      <c r="R76" s="4">
        <v>0.56887777644118787</v>
      </c>
      <c r="S76" s="4">
        <v>1759</v>
      </c>
      <c r="T76" s="4">
        <v>834</v>
      </c>
      <c r="U76" s="4">
        <v>1894</v>
      </c>
      <c r="V76" s="26">
        <v>0.39366106080206986</v>
      </c>
      <c r="W76" s="21">
        <v>0.31227164031620552</v>
      </c>
      <c r="X76" s="21">
        <v>4.0702284311874642E-2</v>
      </c>
      <c r="Y76" s="4">
        <v>712</v>
      </c>
      <c r="Z76" s="4">
        <v>14427</v>
      </c>
      <c r="AA76" s="4">
        <v>170</v>
      </c>
    </row>
    <row r="77" spans="1:27" x14ac:dyDescent="0.2">
      <c r="A77" s="4">
        <v>7</v>
      </c>
      <c r="B77" s="28" t="s">
        <v>82</v>
      </c>
      <c r="C77" s="4">
        <v>2013</v>
      </c>
      <c r="D77" s="4">
        <v>331195</v>
      </c>
      <c r="E77" s="4">
        <v>642</v>
      </c>
      <c r="F77" s="4">
        <v>588</v>
      </c>
      <c r="G77" s="4">
        <v>79</v>
      </c>
      <c r="H77" s="12">
        <v>0.499</v>
      </c>
      <c r="I77" s="12">
        <v>0.47179072276159656</v>
      </c>
      <c r="J77" s="12">
        <v>0.14000000000000001</v>
      </c>
      <c r="K77" s="13">
        <v>9090.4218533886578</v>
      </c>
      <c r="L77" s="12">
        <v>1.1608803471791693</v>
      </c>
      <c r="M77" s="13">
        <v>16.899999999999999</v>
      </c>
      <c r="N77" s="13">
        <v>5.9385553084589406E-2</v>
      </c>
      <c r="O77" s="13">
        <v>0.9292896403507106</v>
      </c>
      <c r="P77" s="13">
        <v>0.11448326221495274</v>
      </c>
      <c r="Q77" s="13">
        <v>28.23</v>
      </c>
      <c r="R77" s="4">
        <v>0.55355076522159941</v>
      </c>
      <c r="S77" s="4">
        <v>1910</v>
      </c>
      <c r="T77" s="4">
        <v>719</v>
      </c>
      <c r="U77" s="4">
        <v>1988</v>
      </c>
      <c r="V77" s="26">
        <v>0.40500641210446264</v>
      </c>
      <c r="W77" s="21">
        <v>0.31294117647058822</v>
      </c>
      <c r="X77" s="21">
        <v>4.1638481773769262E-2</v>
      </c>
      <c r="Y77" s="4">
        <v>625</v>
      </c>
      <c r="Z77" s="4">
        <v>17328</v>
      </c>
      <c r="AA77" s="4">
        <v>153</v>
      </c>
    </row>
    <row r="78" spans="1:27" x14ac:dyDescent="0.2">
      <c r="A78" s="4">
        <v>7</v>
      </c>
      <c r="B78" s="28" t="s">
        <v>82</v>
      </c>
      <c r="C78" s="4">
        <v>2014</v>
      </c>
      <c r="D78" s="4">
        <v>391208</v>
      </c>
      <c r="E78" s="4">
        <v>723</v>
      </c>
      <c r="F78" s="4">
        <v>525</v>
      </c>
      <c r="G78" s="4">
        <v>193</v>
      </c>
      <c r="H78" s="12">
        <v>0.55299999999999994</v>
      </c>
      <c r="I78" s="12">
        <v>0.4796128041987473</v>
      </c>
      <c r="J78" s="12">
        <v>0.13500000000000001</v>
      </c>
      <c r="K78" s="13">
        <v>9232.0882852292016</v>
      </c>
      <c r="L78" s="12">
        <v>1.4994761785981541</v>
      </c>
      <c r="M78" s="13">
        <v>17.57</v>
      </c>
      <c r="N78" s="13">
        <v>5.8794946550048591E-2</v>
      </c>
      <c r="O78" s="13">
        <v>0.98743623223053856</v>
      </c>
      <c r="P78" s="13">
        <v>0.11275579748790852</v>
      </c>
      <c r="Q78" s="13">
        <v>4.37</v>
      </c>
      <c r="R78" s="4">
        <v>0.5428861848747778</v>
      </c>
      <c r="S78" s="4">
        <v>2136</v>
      </c>
      <c r="T78" s="4">
        <v>705</v>
      </c>
      <c r="U78" s="4">
        <v>2036</v>
      </c>
      <c r="V78" s="26">
        <v>0.40712905700842139</v>
      </c>
      <c r="W78" s="21">
        <v>0.31574722492697177</v>
      </c>
      <c r="X78" s="21">
        <v>4.3575158522939202E-2</v>
      </c>
      <c r="Y78" s="4">
        <v>745</v>
      </c>
      <c r="Z78" s="4">
        <v>18173</v>
      </c>
      <c r="AA78" s="4">
        <v>166</v>
      </c>
    </row>
    <row r="79" spans="1:27" x14ac:dyDescent="0.2">
      <c r="A79" s="4">
        <v>7</v>
      </c>
      <c r="B79" s="28" t="s">
        <v>82</v>
      </c>
      <c r="C79" s="4">
        <v>2015</v>
      </c>
      <c r="D79" s="4">
        <v>556497</v>
      </c>
      <c r="E79" s="4">
        <v>818</v>
      </c>
      <c r="F79" s="4">
        <v>554</v>
      </c>
      <c r="G79" s="4">
        <v>158</v>
      </c>
      <c r="H79" s="12">
        <v>0.56399999999999995</v>
      </c>
      <c r="I79" s="12">
        <v>0.48325479251498377</v>
      </c>
      <c r="J79" s="12">
        <v>0.14000000000000001</v>
      </c>
      <c r="K79" s="13">
        <v>10052.798663324978</v>
      </c>
      <c r="L79" s="12">
        <v>1.5665834950559099</v>
      </c>
      <c r="M79" s="13">
        <v>18.3</v>
      </c>
      <c r="N79" s="13">
        <v>5.8131155416766757E-2</v>
      </c>
      <c r="O79" s="13">
        <v>0.86458132500083096</v>
      </c>
      <c r="P79" s="13">
        <v>0.10438453611674368</v>
      </c>
      <c r="Q79" s="13">
        <v>11.25</v>
      </c>
      <c r="R79" s="4">
        <v>0.50363375082885076</v>
      </c>
      <c r="S79" s="4">
        <v>2257</v>
      </c>
      <c r="T79" s="4">
        <v>698</v>
      </c>
      <c r="U79" s="4">
        <v>2028</v>
      </c>
      <c r="V79" s="26">
        <v>0.40191940325661785</v>
      </c>
      <c r="W79" s="21">
        <v>3.1034805051156789E-2</v>
      </c>
      <c r="X79" s="21">
        <v>4.4892589178726149E-2</v>
      </c>
      <c r="Y79" s="4">
        <v>898</v>
      </c>
      <c r="Z79" s="4">
        <v>18643</v>
      </c>
      <c r="AA79" s="4">
        <v>172</v>
      </c>
    </row>
    <row r="80" spans="1:27" x14ac:dyDescent="0.2">
      <c r="A80" s="4">
        <v>7</v>
      </c>
      <c r="B80" s="28" t="s">
        <v>82</v>
      </c>
      <c r="C80" s="4">
        <v>2016</v>
      </c>
      <c r="D80" s="4">
        <v>479554</v>
      </c>
      <c r="E80" s="4">
        <v>898</v>
      </c>
      <c r="F80" s="4">
        <v>519</v>
      </c>
      <c r="G80" s="4">
        <v>126</v>
      </c>
      <c r="H80" s="12">
        <v>0.57700000000000007</v>
      </c>
      <c r="I80" s="12">
        <v>0.48406969113195164</v>
      </c>
      <c r="J80" s="12">
        <v>0.14000000000000001</v>
      </c>
      <c r="K80" s="13">
        <v>10865.942028985508</v>
      </c>
      <c r="L80" s="12">
        <v>1.6600802582221059</v>
      </c>
      <c r="M80" s="13">
        <v>18.632899999999999</v>
      </c>
      <c r="N80" s="13">
        <v>0.22750316856780736</v>
      </c>
      <c r="O80" s="13">
        <v>0.80819667161781206</v>
      </c>
      <c r="P80" s="13">
        <v>9.044867207250902E-2</v>
      </c>
      <c r="Q80" s="13">
        <v>2.42</v>
      </c>
      <c r="R80" s="4">
        <v>0.47313731506367224</v>
      </c>
      <c r="S80" s="4">
        <v>2362</v>
      </c>
      <c r="T80" s="4">
        <v>666</v>
      </c>
      <c r="U80" s="4">
        <v>2051</v>
      </c>
      <c r="V80" s="26">
        <v>0.39878460972662477</v>
      </c>
      <c r="W80" s="21">
        <v>3.1554059459950906E-2</v>
      </c>
      <c r="X80" s="21">
        <v>4.4574052186562414E-2</v>
      </c>
      <c r="Y80" s="4">
        <v>1014</v>
      </c>
      <c r="Z80" s="4">
        <v>22207</v>
      </c>
      <c r="AA80" s="4">
        <v>208</v>
      </c>
    </row>
    <row r="81" spans="1:27" x14ac:dyDescent="0.2">
      <c r="A81" s="4">
        <v>7</v>
      </c>
      <c r="B81" s="28" t="s">
        <v>82</v>
      </c>
      <c r="C81" s="4">
        <v>2017</v>
      </c>
      <c r="D81" s="4">
        <v>549803</v>
      </c>
      <c r="E81" s="4">
        <v>1028</v>
      </c>
      <c r="F81" s="4">
        <v>579</v>
      </c>
      <c r="G81" s="4">
        <v>169</v>
      </c>
      <c r="H81" s="12">
        <v>0.61399999999999999</v>
      </c>
      <c r="I81" s="12">
        <v>0.48684184857884161</v>
      </c>
      <c r="J81" s="12">
        <v>0.13600000000000001</v>
      </c>
      <c r="K81" s="13">
        <v>11412.317666126419</v>
      </c>
      <c r="L81" s="12">
        <v>1.9604737701942279</v>
      </c>
      <c r="M81" s="13">
        <v>20.6877</v>
      </c>
      <c r="N81" s="13">
        <v>0.18464206874802902</v>
      </c>
      <c r="O81" s="13">
        <v>0.72535007242877847</v>
      </c>
      <c r="P81" s="13">
        <v>8.6630999903428318E-2</v>
      </c>
      <c r="Q81" s="13">
        <v>0.92</v>
      </c>
      <c r="R81" s="4">
        <v>0.49286528304082072</v>
      </c>
      <c r="S81" s="4">
        <v>2687</v>
      </c>
      <c r="T81" s="4">
        <v>691</v>
      </c>
      <c r="U81" s="4">
        <v>2216</v>
      </c>
      <c r="V81" s="26">
        <v>0.39720384272808246</v>
      </c>
      <c r="W81" s="21">
        <v>2.769507565583311E-2</v>
      </c>
      <c r="X81" s="21">
        <v>4.229295371116483E-2</v>
      </c>
      <c r="Y81" s="4">
        <v>1184</v>
      </c>
      <c r="Z81" s="4">
        <v>20558</v>
      </c>
      <c r="AA81" s="4">
        <v>255</v>
      </c>
    </row>
    <row r="82" spans="1:27" x14ac:dyDescent="0.2">
      <c r="A82" s="4">
        <v>7</v>
      </c>
      <c r="B82" s="28" t="s">
        <v>82</v>
      </c>
      <c r="C82" s="4">
        <v>2018</v>
      </c>
      <c r="D82" s="4">
        <v>721150</v>
      </c>
      <c r="E82" s="4">
        <v>1355</v>
      </c>
      <c r="F82" s="4">
        <v>723</v>
      </c>
      <c r="G82" s="4">
        <v>229</v>
      </c>
      <c r="H82" s="12">
        <v>0.63300000000000001</v>
      </c>
      <c r="I82" s="12">
        <v>0.49127289739806385</v>
      </c>
      <c r="J82" s="12">
        <v>0.13400000000000001</v>
      </c>
      <c r="K82" s="13">
        <v>11994.10170572294</v>
      </c>
      <c r="L82" s="12">
        <v>2.1325867861142216</v>
      </c>
      <c r="M82" s="13">
        <v>20.6736</v>
      </c>
      <c r="N82" s="13">
        <v>5.4199257327960812E-2</v>
      </c>
      <c r="O82" s="13">
        <v>0.7700364970294663</v>
      </c>
      <c r="P82" s="13">
        <v>0.10187269899918926</v>
      </c>
      <c r="Q82" s="13">
        <v>5.88</v>
      </c>
      <c r="R82" s="4">
        <v>0.50911829498873162</v>
      </c>
      <c r="S82" s="4">
        <v>2898</v>
      </c>
      <c r="T82" s="4">
        <v>630</v>
      </c>
      <c r="U82" s="4">
        <v>2686</v>
      </c>
      <c r="V82" s="26">
        <v>0.38817829167103507</v>
      </c>
      <c r="W82" s="21">
        <v>2.5330037017451085E-2</v>
      </c>
      <c r="X82" s="21">
        <v>4.0829367177860038E-2</v>
      </c>
      <c r="Y82" s="4">
        <v>1242</v>
      </c>
      <c r="Z82" s="4">
        <v>20787</v>
      </c>
      <c r="AA82" s="4">
        <v>277</v>
      </c>
    </row>
    <row r="83" spans="1:27" x14ac:dyDescent="0.2">
      <c r="A83" s="4">
        <v>7</v>
      </c>
      <c r="B83" s="28" t="s">
        <v>82</v>
      </c>
      <c r="C83" s="4">
        <v>2019</v>
      </c>
      <c r="D83" s="4">
        <v>627080</v>
      </c>
      <c r="E83" s="4">
        <v>1349</v>
      </c>
      <c r="F83" s="4">
        <v>752</v>
      </c>
      <c r="G83" s="4">
        <v>276</v>
      </c>
      <c r="H83" s="12">
        <v>0.63900000000000001</v>
      </c>
      <c r="I83" s="12">
        <v>0.49642750324017149</v>
      </c>
      <c r="J83" s="12">
        <v>0.13100000000000001</v>
      </c>
      <c r="K83" s="13">
        <v>12853.333333333334</v>
      </c>
      <c r="L83" s="12">
        <v>2.2117522722468821</v>
      </c>
      <c r="M83" s="13">
        <v>21.447600000000001</v>
      </c>
      <c r="N83" s="13">
        <v>0.14736842105263157</v>
      </c>
      <c r="O83" s="13">
        <v>0.71491083719794979</v>
      </c>
      <c r="P83" s="13">
        <v>9.147937515255064E-2</v>
      </c>
      <c r="Q83" s="13">
        <v>87.35</v>
      </c>
      <c r="R83" s="4">
        <v>0.49480227388473036</v>
      </c>
      <c r="S83" s="4">
        <v>3063</v>
      </c>
      <c r="T83" s="4">
        <v>333</v>
      </c>
      <c r="U83" s="4">
        <v>2769</v>
      </c>
      <c r="V83" s="26">
        <v>0.39506811264442543</v>
      </c>
      <c r="W83" s="21">
        <v>2.3640760350664005E-2</v>
      </c>
      <c r="X83" s="21">
        <v>3.8505025605416195E-2</v>
      </c>
      <c r="Y83" s="4">
        <v>1060</v>
      </c>
      <c r="Z83" s="4">
        <v>21395</v>
      </c>
      <c r="AA83" s="4">
        <v>242</v>
      </c>
    </row>
    <row r="84" spans="1:27" x14ac:dyDescent="0.2">
      <c r="A84" s="4">
        <v>7</v>
      </c>
      <c r="B84" s="28" t="s">
        <v>82</v>
      </c>
      <c r="C84" s="4">
        <v>2020</v>
      </c>
      <c r="D84" s="4">
        <v>819060</v>
      </c>
      <c r="E84" s="4">
        <v>1549</v>
      </c>
      <c r="F84" s="4">
        <v>710</v>
      </c>
      <c r="G84" s="4">
        <v>254</v>
      </c>
      <c r="H84" s="12">
        <v>0.62</v>
      </c>
      <c r="I84" s="12">
        <v>0.50925852086955137</v>
      </c>
      <c r="J84" s="12">
        <v>0.13</v>
      </c>
      <c r="K84" s="13">
        <v>13024.427952999382</v>
      </c>
      <c r="L84" s="12">
        <v>2.0203102634531316</v>
      </c>
      <c r="M84" s="13">
        <v>20.963000000000001</v>
      </c>
      <c r="N84" s="13">
        <v>0.14614401363442692</v>
      </c>
      <c r="O84" s="13">
        <v>0.69442795755086528</v>
      </c>
      <c r="P84" s="13">
        <v>7.0847083402578281E-2</v>
      </c>
      <c r="Q84" s="13">
        <v>3.5482699999999996</v>
      </c>
      <c r="R84" s="4">
        <v>0.5215259734290163</v>
      </c>
      <c r="S84" s="4">
        <v>3219</v>
      </c>
      <c r="T84" s="4">
        <v>266</v>
      </c>
      <c r="U84" s="4">
        <v>2885</v>
      </c>
      <c r="V84" s="26">
        <v>0.39745629104894414</v>
      </c>
      <c r="W84" s="21">
        <v>2.0347148288973382E-2</v>
      </c>
      <c r="X84" s="21">
        <v>3.571768060836502E-2</v>
      </c>
      <c r="Y84" s="4">
        <v>1023</v>
      </c>
      <c r="Z84" s="4">
        <v>22453</v>
      </c>
      <c r="AA84" s="4">
        <v>294</v>
      </c>
    </row>
    <row r="85" spans="1:27" x14ac:dyDescent="0.2">
      <c r="A85" s="4">
        <v>7</v>
      </c>
      <c r="B85" s="28" t="s">
        <v>82</v>
      </c>
      <c r="C85" s="4">
        <v>2021</v>
      </c>
      <c r="D85" s="4">
        <v>1077970</v>
      </c>
      <c r="E85" s="4">
        <v>1840</v>
      </c>
      <c r="F85" s="4">
        <v>559</v>
      </c>
      <c r="G85" s="4">
        <v>343</v>
      </c>
      <c r="H85" s="12">
        <v>0.56700000000000006</v>
      </c>
      <c r="I85" s="12">
        <v>0.51465241578693766</v>
      </c>
      <c r="J85" s="12">
        <v>0.13300000000000001</v>
      </c>
      <c r="K85" s="13">
        <v>15047.706422018349</v>
      </c>
      <c r="L85" s="12">
        <v>1.490417769224601</v>
      </c>
      <c r="M85" s="13">
        <v>20.222100000000001</v>
      </c>
      <c r="N85" s="13">
        <v>0.14500105685901502</v>
      </c>
      <c r="O85" s="13">
        <v>0.65826972320448729</v>
      </c>
      <c r="P85" s="13">
        <v>7.1830523963541032E-2</v>
      </c>
      <c r="Q85" s="13">
        <v>9.567969999999999</v>
      </c>
      <c r="R85" s="4">
        <v>0.5625990787014491</v>
      </c>
      <c r="S85" s="4">
        <v>3489</v>
      </c>
      <c r="T85" s="4">
        <v>276</v>
      </c>
      <c r="U85" s="4">
        <v>3014</v>
      </c>
      <c r="V85" s="26">
        <v>0.39708744379571842</v>
      </c>
      <c r="W85" s="21">
        <v>2.0250591296121098E-2</v>
      </c>
      <c r="X85" s="21">
        <v>3.6031598864711446E-2</v>
      </c>
      <c r="Y85" s="4">
        <v>1393</v>
      </c>
      <c r="Z85" s="4">
        <v>16543</v>
      </c>
      <c r="AA85" s="4">
        <v>375</v>
      </c>
    </row>
    <row r="86" spans="1:27" x14ac:dyDescent="0.2">
      <c r="A86" s="4">
        <v>7</v>
      </c>
      <c r="B86" s="28" t="s">
        <v>82</v>
      </c>
      <c r="C86" s="4">
        <v>2022</v>
      </c>
      <c r="D86" s="4">
        <v>1235340</v>
      </c>
      <c r="E86" s="4">
        <v>2398</v>
      </c>
      <c r="F86" s="4">
        <v>771</v>
      </c>
      <c r="G86" s="4">
        <v>406</v>
      </c>
      <c r="H86" s="12">
        <v>0.55600000000000005</v>
      </c>
      <c r="I86" s="12">
        <v>0.52709490935623282</v>
      </c>
      <c r="J86" s="12">
        <v>0.13300000000000001</v>
      </c>
      <c r="K86" s="13">
        <v>15785.7685875019</v>
      </c>
      <c r="L86" s="12">
        <v>1.4141228392791467</v>
      </c>
      <c r="M86" s="13">
        <v>21.921900000000001</v>
      </c>
      <c r="N86" s="13">
        <v>0.14381551362683437</v>
      </c>
      <c r="O86" s="13">
        <v>0.5605207709274439</v>
      </c>
      <c r="P86" s="13">
        <v>7.0499978554848158E-2</v>
      </c>
      <c r="Q86" s="13">
        <v>2.8063790000000002</v>
      </c>
      <c r="R86" s="4">
        <v>0.60869095829140685</v>
      </c>
      <c r="S86" s="4">
        <v>3796</v>
      </c>
      <c r="T86" s="4">
        <v>207</v>
      </c>
      <c r="U86" s="4">
        <v>3181</v>
      </c>
      <c r="V86" s="26">
        <v>0.3831167988370735</v>
      </c>
      <c r="W86" s="21">
        <v>2.0324057833609861E-2</v>
      </c>
      <c r="X86" s="21">
        <v>3.7561017618709017E-2</v>
      </c>
      <c r="Y86" s="4">
        <v>1565</v>
      </c>
      <c r="Z86" s="4">
        <v>21537</v>
      </c>
      <c r="AA86" s="4">
        <v>424</v>
      </c>
    </row>
    <row r="87" spans="1:27" x14ac:dyDescent="0.2">
      <c r="A87" s="4">
        <v>8</v>
      </c>
      <c r="B87" s="28" t="s">
        <v>83</v>
      </c>
      <c r="C87" s="4">
        <v>2011</v>
      </c>
      <c r="D87" s="4">
        <v>220009</v>
      </c>
      <c r="E87" s="4">
        <v>475</v>
      </c>
      <c r="F87" s="4">
        <v>406</v>
      </c>
      <c r="G87" s="4">
        <v>20</v>
      </c>
      <c r="H87" s="12">
        <v>0.48</v>
      </c>
      <c r="I87" s="12">
        <v>0.39311435095731601</v>
      </c>
      <c r="J87" s="12">
        <v>0.24399999999999999</v>
      </c>
      <c r="K87" s="13">
        <v>11321.353065539111</v>
      </c>
      <c r="L87" s="12">
        <v>1.1021436227224009</v>
      </c>
      <c r="M87" s="13">
        <v>11.2</v>
      </c>
      <c r="N87" s="13">
        <v>0.20433560818948213</v>
      </c>
      <c r="O87" s="13">
        <v>1.8313213818860878</v>
      </c>
      <c r="P87" s="13">
        <v>0.25145506573295989</v>
      </c>
      <c r="Q87" s="13">
        <v>5.4</v>
      </c>
      <c r="R87" s="4">
        <v>0.52788904833777328</v>
      </c>
      <c r="S87" s="4">
        <v>970</v>
      </c>
      <c r="T87" s="4">
        <v>1113</v>
      </c>
      <c r="U87" s="4">
        <v>702</v>
      </c>
      <c r="V87" s="26">
        <v>0.4069583411572199</v>
      </c>
      <c r="W87" s="21">
        <v>3.9961634695579652E-2</v>
      </c>
      <c r="X87" s="21">
        <v>0.1097164303586322</v>
      </c>
      <c r="Y87" s="4">
        <v>844</v>
      </c>
      <c r="Z87" s="4">
        <v>8116</v>
      </c>
      <c r="AA87" s="4">
        <v>123</v>
      </c>
    </row>
    <row r="88" spans="1:27" x14ac:dyDescent="0.2">
      <c r="A88" s="4">
        <v>8</v>
      </c>
      <c r="B88" s="28" t="s">
        <v>83</v>
      </c>
      <c r="C88" s="4">
        <v>2012</v>
      </c>
      <c r="D88" s="4">
        <v>255753</v>
      </c>
      <c r="E88" s="4">
        <v>478</v>
      </c>
      <c r="F88" s="4">
        <v>350</v>
      </c>
      <c r="G88" s="4">
        <v>16</v>
      </c>
      <c r="H88" s="12">
        <v>0.502</v>
      </c>
      <c r="I88" s="12">
        <v>0.39625730994152047</v>
      </c>
      <c r="J88" s="12">
        <v>0.22800000000000001</v>
      </c>
      <c r="K88" s="13">
        <v>11670.919031502213</v>
      </c>
      <c r="L88" s="12">
        <v>1.2394404978247699</v>
      </c>
      <c r="M88" s="13">
        <v>16.100000000000001</v>
      </c>
      <c r="N88" s="13">
        <v>0.13787607093046422</v>
      </c>
      <c r="O88" s="13">
        <v>1.7613391630231106</v>
      </c>
      <c r="P88" s="13">
        <v>0.39262382039796556</v>
      </c>
      <c r="Q88" s="13">
        <v>22.76</v>
      </c>
      <c r="R88" s="4">
        <v>0.49962915660412416</v>
      </c>
      <c r="S88" s="4">
        <v>1073</v>
      </c>
      <c r="T88" s="4">
        <v>1115</v>
      </c>
      <c r="U88" s="4">
        <v>760</v>
      </c>
      <c r="V88" s="26">
        <v>0.40366063009260378</v>
      </c>
      <c r="W88" s="21">
        <v>3.9833608929309636E-2</v>
      </c>
      <c r="X88" s="21">
        <v>0.11298057048367094</v>
      </c>
      <c r="Y88" s="4">
        <v>968</v>
      </c>
      <c r="Z88" s="4">
        <v>9234</v>
      </c>
      <c r="AA88" s="4">
        <v>137</v>
      </c>
    </row>
    <row r="89" spans="1:27" x14ac:dyDescent="0.2">
      <c r="A89" s="4">
        <v>8</v>
      </c>
      <c r="B89" s="28" t="s">
        <v>83</v>
      </c>
      <c r="C89" s="4">
        <v>2013</v>
      </c>
      <c r="D89" s="4">
        <v>242596</v>
      </c>
      <c r="E89" s="4">
        <v>790</v>
      </c>
      <c r="F89" s="4">
        <v>331</v>
      </c>
      <c r="G89" s="4">
        <v>13</v>
      </c>
      <c r="H89" s="12">
        <v>0.50700000000000001</v>
      </c>
      <c r="I89" s="12">
        <v>0.40480584936466246</v>
      </c>
      <c r="J89" s="12">
        <v>0.23100000000000001</v>
      </c>
      <c r="K89" s="13">
        <v>12942.084942084943</v>
      </c>
      <c r="L89" s="12">
        <v>1.2591057151317737</v>
      </c>
      <c r="M89" s="13">
        <v>18.7</v>
      </c>
      <c r="N89" s="13">
        <v>0.21620011911852294</v>
      </c>
      <c r="O89" s="13">
        <v>1.7580809069212413</v>
      </c>
      <c r="P89" s="13">
        <v>0.39212910794152744</v>
      </c>
      <c r="Q89" s="13">
        <v>45.08</v>
      </c>
      <c r="R89" s="4">
        <v>0.48191890944886967</v>
      </c>
      <c r="S89" s="4">
        <v>1169</v>
      </c>
      <c r="T89" s="4">
        <v>1008</v>
      </c>
      <c r="U89" s="4">
        <v>784</v>
      </c>
      <c r="V89" s="26">
        <v>0.40822429906542057</v>
      </c>
      <c r="W89" s="21">
        <v>3.9658137154554754E-2</v>
      </c>
      <c r="X89" s="21">
        <v>0.1170317297850563</v>
      </c>
      <c r="Y89" s="4">
        <v>1026</v>
      </c>
      <c r="Z89" s="4">
        <v>13133</v>
      </c>
      <c r="AA89" s="4">
        <v>160</v>
      </c>
    </row>
    <row r="90" spans="1:27" x14ac:dyDescent="0.2">
      <c r="A90" s="4">
        <v>8</v>
      </c>
      <c r="B90" s="28" t="s">
        <v>83</v>
      </c>
      <c r="C90" s="4">
        <v>2014</v>
      </c>
      <c r="D90" s="4">
        <v>354156</v>
      </c>
      <c r="E90" s="4">
        <v>762</v>
      </c>
      <c r="F90" s="4">
        <v>304</v>
      </c>
      <c r="G90" s="4">
        <v>20</v>
      </c>
      <c r="H90" s="12">
        <v>0.53500000000000003</v>
      </c>
      <c r="I90" s="12">
        <v>0.41175704706724825</v>
      </c>
      <c r="J90" s="12">
        <v>0.249</v>
      </c>
      <c r="K90" s="13">
        <v>15158.935361216731</v>
      </c>
      <c r="L90" s="12">
        <v>1.3918149001870133</v>
      </c>
      <c r="M90" s="13">
        <v>18.87</v>
      </c>
      <c r="N90" s="13">
        <v>0.21577174559144047</v>
      </c>
      <c r="O90" s="13">
        <v>1.6215103842680847</v>
      </c>
      <c r="P90" s="13">
        <v>0.20131268185010534</v>
      </c>
      <c r="Q90" s="13">
        <v>4.3</v>
      </c>
      <c r="R90" s="4">
        <v>0.45302284340715071</v>
      </c>
      <c r="S90" s="4">
        <v>1271</v>
      </c>
      <c r="T90" s="4">
        <v>980</v>
      </c>
      <c r="U90" s="4">
        <v>805</v>
      </c>
      <c r="V90" s="26">
        <v>0.42688036447951838</v>
      </c>
      <c r="W90" s="21">
        <v>4.0094640682095006E-2</v>
      </c>
      <c r="X90" s="21">
        <v>0.12249289484368656</v>
      </c>
      <c r="Y90" s="4">
        <v>1034</v>
      </c>
      <c r="Z90" s="4">
        <v>14423</v>
      </c>
      <c r="AA90" s="4">
        <v>183</v>
      </c>
    </row>
    <row r="91" spans="1:27" x14ac:dyDescent="0.2">
      <c r="A91" s="4">
        <v>8</v>
      </c>
      <c r="B91" s="28" t="s">
        <v>83</v>
      </c>
      <c r="C91" s="4">
        <v>2015</v>
      </c>
      <c r="D91" s="4">
        <v>366234</v>
      </c>
      <c r="E91" s="4">
        <v>809</v>
      </c>
      <c r="F91" s="4">
        <v>381</v>
      </c>
      <c r="G91" s="4">
        <v>48</v>
      </c>
      <c r="H91" s="12">
        <v>0.55600000000000005</v>
      </c>
      <c r="I91" s="12">
        <v>0.41451540195341846</v>
      </c>
      <c r="J91" s="12">
        <v>0.27200000000000002</v>
      </c>
      <c r="K91" s="13">
        <v>17760.040160642569</v>
      </c>
      <c r="L91" s="12">
        <v>1.4997333739620629</v>
      </c>
      <c r="M91" s="13">
        <v>18.899999999999999</v>
      </c>
      <c r="N91" s="13">
        <v>206.46404494382023</v>
      </c>
      <c r="O91" s="13">
        <v>1.5036960823110408</v>
      </c>
      <c r="P91" s="13">
        <v>0.19051840126632372</v>
      </c>
      <c r="Q91" s="13">
        <v>30.79</v>
      </c>
      <c r="R91" s="4">
        <v>0.40479110195544088</v>
      </c>
      <c r="S91" s="4">
        <v>1364</v>
      </c>
      <c r="T91" s="4">
        <v>1012</v>
      </c>
      <c r="U91" s="4">
        <v>846</v>
      </c>
      <c r="V91" s="26">
        <v>0.40121713535658882</v>
      </c>
      <c r="W91" s="21">
        <v>4.0401552419354836E-2</v>
      </c>
      <c r="X91" s="21">
        <v>0.12829068548387099</v>
      </c>
      <c r="Y91" s="4">
        <v>1148</v>
      </c>
      <c r="Z91" s="4">
        <v>14283</v>
      </c>
      <c r="AA91" s="4">
        <v>158</v>
      </c>
    </row>
    <row r="92" spans="1:27" x14ac:dyDescent="0.2">
      <c r="A92" s="4">
        <v>8</v>
      </c>
      <c r="B92" s="28" t="s">
        <v>83</v>
      </c>
      <c r="C92" s="4">
        <v>2016</v>
      </c>
      <c r="D92" s="4">
        <v>408332</v>
      </c>
      <c r="E92" s="4">
        <v>808</v>
      </c>
      <c r="F92" s="4">
        <v>412</v>
      </c>
      <c r="G92" s="4">
        <v>35</v>
      </c>
      <c r="H92" s="12">
        <v>0.56999999999999995</v>
      </c>
      <c r="I92" s="12">
        <v>0.41647692564002886</v>
      </c>
      <c r="J92" s="12">
        <v>0.27800000000000002</v>
      </c>
      <c r="K92" s="13">
        <v>19919.571713147412</v>
      </c>
      <c r="L92" s="12">
        <v>1.5989975815779329</v>
      </c>
      <c r="M92" s="13">
        <v>19.6767</v>
      </c>
      <c r="N92" s="13">
        <v>1.5626373626373626</v>
      </c>
      <c r="O92" s="13">
        <v>1.4687290773404005</v>
      </c>
      <c r="P92" s="13">
        <v>0.15461643184869434</v>
      </c>
      <c r="Q92" s="13">
        <v>16.21</v>
      </c>
      <c r="R92" s="4">
        <v>0.36156391222842443</v>
      </c>
      <c r="S92" s="4">
        <v>1440</v>
      </c>
      <c r="T92" s="4">
        <v>973</v>
      </c>
      <c r="U92" s="4">
        <v>844</v>
      </c>
      <c r="V92" s="26">
        <v>0.40064203560737355</v>
      </c>
      <c r="W92" s="21">
        <v>4.0617872086072919E-2</v>
      </c>
      <c r="X92" s="21">
        <v>0.13255429368400079</v>
      </c>
      <c r="Y92" s="4">
        <v>1441</v>
      </c>
      <c r="Z92" s="4">
        <v>13092</v>
      </c>
      <c r="AA92" s="4">
        <v>184</v>
      </c>
    </row>
    <row r="93" spans="1:27" x14ac:dyDescent="0.2">
      <c r="A93" s="4">
        <v>8</v>
      </c>
      <c r="B93" s="28" t="s">
        <v>83</v>
      </c>
      <c r="C93" s="4">
        <v>2017</v>
      </c>
      <c r="D93" s="4">
        <v>500465</v>
      </c>
      <c r="E93" s="4">
        <v>840</v>
      </c>
      <c r="F93" s="4">
        <v>328</v>
      </c>
      <c r="G93" s="4">
        <v>39</v>
      </c>
      <c r="H93" s="12">
        <v>0.59699999999999998</v>
      </c>
      <c r="I93" s="12">
        <v>0.41883541447655187</v>
      </c>
      <c r="J93" s="12">
        <v>0.29199999999999998</v>
      </c>
      <c r="K93" s="13">
        <v>23084.870848708488</v>
      </c>
      <c r="L93" s="12">
        <v>1.762948520393723</v>
      </c>
      <c r="M93" s="13">
        <v>15.6516</v>
      </c>
      <c r="N93" s="13">
        <v>1.9869565217391305</v>
      </c>
      <c r="O93" s="13">
        <v>1.1725057118499576</v>
      </c>
      <c r="P93" s="13">
        <v>0.16994655499999997</v>
      </c>
      <c r="Q93" s="13">
        <v>1.27</v>
      </c>
      <c r="R93" s="4">
        <v>0.35753232932813755</v>
      </c>
      <c r="S93" s="4">
        <v>1565</v>
      </c>
      <c r="T93" s="4">
        <v>890</v>
      </c>
      <c r="U93" s="4">
        <v>897</v>
      </c>
      <c r="V93" s="26">
        <v>0.39138378690258679</v>
      </c>
      <c r="W93" s="21">
        <v>3.4608060353384949E-2</v>
      </c>
      <c r="X93" s="21">
        <v>0.13151876116736153</v>
      </c>
      <c r="Y93" s="4">
        <v>1428</v>
      </c>
      <c r="Z93" s="4">
        <v>16993</v>
      </c>
      <c r="AA93" s="4">
        <v>159</v>
      </c>
    </row>
    <row r="94" spans="1:27" x14ac:dyDescent="0.2">
      <c r="A94" s="4">
        <v>8</v>
      </c>
      <c r="B94" s="28" t="s">
        <v>83</v>
      </c>
      <c r="C94" s="4">
        <v>2018</v>
      </c>
      <c r="D94" s="4">
        <v>560990</v>
      </c>
      <c r="E94" s="4">
        <v>1065</v>
      </c>
      <c r="F94" s="4">
        <v>384</v>
      </c>
      <c r="G94" s="4">
        <v>57</v>
      </c>
      <c r="H94" s="12">
        <v>0.61099999999999999</v>
      </c>
      <c r="I94" s="12">
        <v>0.42309061988081953</v>
      </c>
      <c r="J94" s="12">
        <v>0.29799999999999999</v>
      </c>
      <c r="K94" s="13">
        <v>25974.415204678364</v>
      </c>
      <c r="L94" s="12">
        <v>1.8667067720866277</v>
      </c>
      <c r="M94" s="13">
        <v>32.542400000000001</v>
      </c>
      <c r="N94" s="13">
        <v>0.54914529914529919</v>
      </c>
      <c r="O94" s="13">
        <v>1.2239807878122684</v>
      </c>
      <c r="P94" s="13">
        <v>0.17101894014015143</v>
      </c>
      <c r="Q94" s="13">
        <v>11.54</v>
      </c>
      <c r="R94" s="4">
        <v>0.34637124772679284</v>
      </c>
      <c r="S94" s="4">
        <v>1647</v>
      </c>
      <c r="T94" s="4">
        <v>899</v>
      </c>
      <c r="U94" s="4">
        <v>1128</v>
      </c>
      <c r="V94" s="26">
        <v>0.37672693389718137</v>
      </c>
      <c r="W94" s="21">
        <v>3.3707311274024175E-2</v>
      </c>
      <c r="X94" s="21">
        <v>0.13806617792748169</v>
      </c>
      <c r="Y94" s="4">
        <v>1495</v>
      </c>
      <c r="Z94" s="4">
        <v>17125</v>
      </c>
      <c r="AA94" s="4">
        <v>158</v>
      </c>
    </row>
    <row r="95" spans="1:27" x14ac:dyDescent="0.2">
      <c r="A95" s="4">
        <v>8</v>
      </c>
      <c r="B95" s="28" t="s">
        <v>83</v>
      </c>
      <c r="C95" s="4">
        <v>2019</v>
      </c>
      <c r="D95" s="4">
        <v>506200</v>
      </c>
      <c r="E95" s="4">
        <v>1010</v>
      </c>
      <c r="F95" s="4">
        <v>422</v>
      </c>
      <c r="G95" s="4">
        <v>74</v>
      </c>
      <c r="H95" s="12">
        <v>0.624</v>
      </c>
      <c r="I95" s="12">
        <v>0.42893467777290661</v>
      </c>
      <c r="J95" s="12">
        <v>0.26899999999999996</v>
      </c>
      <c r="K95" s="13">
        <v>27578.680203045686</v>
      </c>
      <c r="L95" s="12">
        <v>1.9675297758863681</v>
      </c>
      <c r="M95" s="13">
        <v>21.9589</v>
      </c>
      <c r="N95" s="13">
        <v>0.33333333333333331</v>
      </c>
      <c r="O95" s="13">
        <v>1.007234571796692</v>
      </c>
      <c r="P95" s="13">
        <v>0.1498268675554153</v>
      </c>
      <c r="Q95" s="13">
        <v>0.64</v>
      </c>
      <c r="R95" s="4">
        <v>0.31422980914337773</v>
      </c>
      <c r="S95" s="4">
        <v>1726</v>
      </c>
      <c r="T95" s="4">
        <v>902</v>
      </c>
      <c r="U95" s="4">
        <v>1181</v>
      </c>
      <c r="V95" s="26">
        <v>0.39930065227624234</v>
      </c>
      <c r="W95" s="21">
        <v>0.18376431014823263</v>
      </c>
      <c r="X95" s="21">
        <v>0.82500376282782206</v>
      </c>
      <c r="Y95" s="4">
        <v>1452</v>
      </c>
      <c r="Z95" s="4">
        <v>19363</v>
      </c>
      <c r="AA95" s="4">
        <v>150</v>
      </c>
    </row>
    <row r="96" spans="1:27" x14ac:dyDescent="0.2">
      <c r="A96" s="4">
        <v>8</v>
      </c>
      <c r="B96" s="28" t="s">
        <v>83</v>
      </c>
      <c r="C96" s="4">
        <v>2020</v>
      </c>
      <c r="D96" s="4">
        <v>601190</v>
      </c>
      <c r="E96" s="4">
        <v>821</v>
      </c>
      <c r="F96" s="4">
        <v>337</v>
      </c>
      <c r="G96" s="4">
        <v>52</v>
      </c>
      <c r="H96" s="12">
        <v>0.61199999999999999</v>
      </c>
      <c r="I96" s="12">
        <v>0.44274809160305345</v>
      </c>
      <c r="J96" s="12">
        <v>0.23800000000000002</v>
      </c>
      <c r="K96" s="13">
        <v>25141.312184571016</v>
      </c>
      <c r="L96" s="12">
        <v>1.8954314120014204</v>
      </c>
      <c r="M96" s="13">
        <v>13.8637</v>
      </c>
      <c r="N96" s="13">
        <v>0.32915360501567398</v>
      </c>
      <c r="O96" s="13">
        <v>0.94696758529054714</v>
      </c>
      <c r="P96" s="13">
        <v>0.13748138376683589</v>
      </c>
      <c r="Q96" s="13">
        <v>1.2403200000000001</v>
      </c>
      <c r="R96" s="4">
        <v>0.3198380389528126</v>
      </c>
      <c r="S96" s="4">
        <v>1720</v>
      </c>
      <c r="T96" s="4">
        <v>276</v>
      </c>
      <c r="U96" s="4">
        <v>1270</v>
      </c>
      <c r="V96" s="26">
        <v>0.37903173887851671</v>
      </c>
      <c r="W96" s="21">
        <v>0.17237328072153327</v>
      </c>
      <c r="X96" s="21">
        <v>0.83483652762119509</v>
      </c>
      <c r="Y96" s="4">
        <v>1390</v>
      </c>
      <c r="Z96" s="4">
        <v>19894</v>
      </c>
      <c r="AA96" s="4">
        <v>170</v>
      </c>
    </row>
    <row r="97" spans="1:27" x14ac:dyDescent="0.2">
      <c r="A97" s="4">
        <v>8</v>
      </c>
      <c r="B97" s="28" t="s">
        <v>83</v>
      </c>
      <c r="C97" s="4">
        <v>2021</v>
      </c>
      <c r="D97" s="4">
        <v>550440</v>
      </c>
      <c r="E97" s="4">
        <v>995</v>
      </c>
      <c r="F97" s="4">
        <v>559</v>
      </c>
      <c r="G97" s="4">
        <v>127</v>
      </c>
      <c r="H97" s="12">
        <v>0.57399999999999995</v>
      </c>
      <c r="I97" s="12">
        <v>0.454223699648025</v>
      </c>
      <c r="J97" s="12">
        <v>0.21899999999999997</v>
      </c>
      <c r="K97" s="13">
        <v>25893.24098399809</v>
      </c>
      <c r="L97" s="12">
        <v>1.6280676050442155</v>
      </c>
      <c r="M97" s="13">
        <v>18.976900000000001</v>
      </c>
      <c r="N97" s="13">
        <v>0.32407407407407407</v>
      </c>
      <c r="O97" s="13">
        <v>0.94846200249043011</v>
      </c>
      <c r="P97" s="13">
        <v>0.13463194247013788</v>
      </c>
      <c r="Q97" s="13">
        <v>0.49784600000000001</v>
      </c>
      <c r="R97" s="4">
        <v>0.37735876985232647</v>
      </c>
      <c r="S97" s="4">
        <v>1746</v>
      </c>
      <c r="T97" s="4">
        <v>273</v>
      </c>
      <c r="U97" s="4">
        <v>1336</v>
      </c>
      <c r="V97" s="26">
        <v>0.37519872813990462</v>
      </c>
      <c r="W97" s="21">
        <v>0.17107620111731844</v>
      </c>
      <c r="X97" s="21">
        <v>0.84635340782122903</v>
      </c>
      <c r="Y97" s="4">
        <v>1683</v>
      </c>
      <c r="Z97" s="4">
        <v>16380</v>
      </c>
      <c r="AA97" s="4">
        <v>218</v>
      </c>
    </row>
    <row r="98" spans="1:27" x14ac:dyDescent="0.2">
      <c r="A98" s="4">
        <v>8</v>
      </c>
      <c r="B98" s="28" t="s">
        <v>83</v>
      </c>
      <c r="C98" s="4">
        <v>2022</v>
      </c>
      <c r="D98" s="4">
        <v>512030</v>
      </c>
      <c r="E98" s="4">
        <v>1050</v>
      </c>
      <c r="F98" s="4">
        <v>530</v>
      </c>
      <c r="G98" s="4">
        <v>161</v>
      </c>
      <c r="H98" s="12">
        <v>0.55000000000000004</v>
      </c>
      <c r="I98" s="12">
        <v>0.46429566865488603</v>
      </c>
      <c r="J98" s="12">
        <v>0.21600000000000003</v>
      </c>
      <c r="K98" s="13">
        <v>26742.359121298949</v>
      </c>
      <c r="L98" s="12">
        <v>1.4776638901557888</v>
      </c>
      <c r="M98" s="13">
        <v>19.303100000000001</v>
      </c>
      <c r="N98" s="13">
        <v>0.32077393075356414</v>
      </c>
      <c r="O98" s="13">
        <v>0.88567772351045126</v>
      </c>
      <c r="P98" s="13">
        <v>0.12763492419975536</v>
      </c>
      <c r="Q98" s="13">
        <v>0.14172200000000001</v>
      </c>
      <c r="R98" s="4">
        <v>0.37662938152773778</v>
      </c>
      <c r="S98" s="4">
        <v>1800</v>
      </c>
      <c r="T98" s="4">
        <v>172</v>
      </c>
      <c r="U98" s="4">
        <v>1472</v>
      </c>
      <c r="V98" s="26">
        <v>0.36082791844051088</v>
      </c>
      <c r="W98" s="21">
        <v>0.16956810631229235</v>
      </c>
      <c r="X98" s="21">
        <v>0.84434053156146172</v>
      </c>
      <c r="Y98" s="4">
        <v>2027</v>
      </c>
      <c r="Z98" s="4">
        <v>22771</v>
      </c>
      <c r="AA98" s="4">
        <v>223</v>
      </c>
    </row>
    <row r="99" spans="1:27" x14ac:dyDescent="0.2">
      <c r="A99" s="4">
        <v>9</v>
      </c>
      <c r="B99" s="4" t="s">
        <v>84</v>
      </c>
      <c r="C99" s="4">
        <v>2011</v>
      </c>
      <c r="D99" s="4">
        <v>858228</v>
      </c>
      <c r="E99" s="4">
        <v>3128</v>
      </c>
      <c r="F99" s="4">
        <v>1552</v>
      </c>
      <c r="G99" s="4">
        <v>156</v>
      </c>
      <c r="H99" s="12">
        <v>0.50600000000000001</v>
      </c>
      <c r="I99" s="12">
        <v>0.37022074135776761</v>
      </c>
      <c r="J99" s="12">
        <v>0.17300000000000001</v>
      </c>
      <c r="K99" s="13">
        <v>8545.0911119375232</v>
      </c>
      <c r="L99" s="12">
        <v>1.0794637472746673</v>
      </c>
      <c r="M99" s="13">
        <v>6.9</v>
      </c>
      <c r="N99" s="13">
        <v>0.39968967158495955</v>
      </c>
      <c r="O99" s="13">
        <v>0.89438765762531158</v>
      </c>
      <c r="P99" s="13">
        <v>0.11009148283665721</v>
      </c>
      <c r="Q99" s="13">
        <v>12.68</v>
      </c>
      <c r="R99" s="4">
        <v>1.1087900291079094</v>
      </c>
      <c r="S99" s="4">
        <v>4103</v>
      </c>
      <c r="T99" s="4">
        <v>2358</v>
      </c>
      <c r="U99" s="4">
        <v>1376</v>
      </c>
      <c r="V99" s="26">
        <v>0.36903586562404439</v>
      </c>
      <c r="W99" s="21">
        <v>0.15376143195867559</v>
      </c>
      <c r="X99" s="21">
        <v>0.44267084427131848</v>
      </c>
      <c r="Y99" s="4">
        <v>597</v>
      </c>
      <c r="Z99" s="4">
        <v>14754</v>
      </c>
      <c r="AA99" s="4">
        <v>236</v>
      </c>
    </row>
    <row r="100" spans="1:27" x14ac:dyDescent="0.2">
      <c r="A100" s="4">
        <v>9</v>
      </c>
      <c r="B100" s="4" t="s">
        <v>84</v>
      </c>
      <c r="C100" s="4">
        <v>2012</v>
      </c>
      <c r="D100" s="4">
        <v>1015391</v>
      </c>
      <c r="E100" s="4">
        <v>3167</v>
      </c>
      <c r="F100" s="4">
        <v>2104</v>
      </c>
      <c r="G100" s="4">
        <v>246</v>
      </c>
      <c r="H100" s="12">
        <v>0.49399999999999999</v>
      </c>
      <c r="I100" s="12">
        <v>0.37059412178940737</v>
      </c>
      <c r="J100" s="12">
        <v>0.184</v>
      </c>
      <c r="K100" s="13">
        <v>9515.985870845032</v>
      </c>
      <c r="L100" s="12">
        <v>1.01106155913455</v>
      </c>
      <c r="M100" s="13">
        <v>6.6</v>
      </c>
      <c r="N100" s="13">
        <v>0.38049839531810459</v>
      </c>
      <c r="O100" s="13">
        <v>0.82111221517903044</v>
      </c>
      <c r="P100" s="13">
        <v>0.10447237483486571</v>
      </c>
      <c r="Q100" s="13">
        <v>17.47</v>
      </c>
      <c r="R100" s="4">
        <v>1.0884625116440199</v>
      </c>
      <c r="S100" s="4">
        <v>4256</v>
      </c>
      <c r="T100" s="4">
        <v>2457</v>
      </c>
      <c r="U100" s="4">
        <v>1512</v>
      </c>
      <c r="V100" s="26">
        <v>0.3706922854904548</v>
      </c>
      <c r="W100" s="21">
        <v>0.14925464426877472</v>
      </c>
      <c r="X100" s="21">
        <v>0.42717391304347829</v>
      </c>
      <c r="Y100" s="4">
        <v>775</v>
      </c>
      <c r="Z100" s="4">
        <v>18741</v>
      </c>
      <c r="AA100" s="4">
        <v>242</v>
      </c>
    </row>
    <row r="101" spans="1:27" x14ac:dyDescent="0.2">
      <c r="A101" s="4">
        <v>9</v>
      </c>
      <c r="B101" s="4" t="s">
        <v>84</v>
      </c>
      <c r="C101" s="4">
        <v>2013</v>
      </c>
      <c r="D101" s="4">
        <v>1118513</v>
      </c>
      <c r="E101" s="4">
        <v>3281</v>
      </c>
      <c r="F101" s="4">
        <v>1889</v>
      </c>
      <c r="G101" s="4">
        <v>226</v>
      </c>
      <c r="H101" s="12">
        <v>0.50900000000000001</v>
      </c>
      <c r="I101" s="12">
        <v>0.37471645732471137</v>
      </c>
      <c r="J101" s="12">
        <v>0.182</v>
      </c>
      <c r="K101" s="13">
        <v>10012.06743566992</v>
      </c>
      <c r="L101" s="12">
        <v>1.0720584388895116</v>
      </c>
      <c r="M101" s="13">
        <v>7.1</v>
      </c>
      <c r="N101" s="13">
        <v>0.35888763622698233</v>
      </c>
      <c r="O101" s="13">
        <v>0.78244709135382318</v>
      </c>
      <c r="P101" s="13">
        <v>9.5355600205608126E-2</v>
      </c>
      <c r="Q101" s="13">
        <v>74.41</v>
      </c>
      <c r="R101" s="4">
        <v>1.0875081134953255</v>
      </c>
      <c r="S101" s="4">
        <v>4420</v>
      </c>
      <c r="T101" s="4">
        <v>2598</v>
      </c>
      <c r="U101" s="4">
        <v>1656</v>
      </c>
      <c r="V101" s="26">
        <v>0.35995291635774396</v>
      </c>
      <c r="W101" s="21">
        <v>0.14615892156862745</v>
      </c>
      <c r="X101" s="21">
        <v>0.43372549019607842</v>
      </c>
      <c r="Y101" s="4">
        <v>833</v>
      </c>
      <c r="Z101" s="4">
        <v>20796</v>
      </c>
      <c r="AA101" s="4">
        <v>227</v>
      </c>
    </row>
    <row r="102" spans="1:27" x14ac:dyDescent="0.2">
      <c r="A102" s="4">
        <v>9</v>
      </c>
      <c r="B102" s="4" t="s">
        <v>84</v>
      </c>
      <c r="C102" s="4">
        <v>2014</v>
      </c>
      <c r="D102" s="4">
        <v>1408427</v>
      </c>
      <c r="E102" s="4">
        <v>3597</v>
      </c>
      <c r="F102" s="4">
        <v>2152</v>
      </c>
      <c r="G102" s="4">
        <v>216</v>
      </c>
      <c r="H102" s="12">
        <v>0.53200000000000003</v>
      </c>
      <c r="I102" s="12">
        <v>0.38092571855169838</v>
      </c>
      <c r="J102" s="12">
        <v>0.19500000000000001</v>
      </c>
      <c r="K102" s="13">
        <v>11515.188441117591</v>
      </c>
      <c r="L102" s="12">
        <v>1.1736765711807005</v>
      </c>
      <c r="M102" s="13">
        <v>6.94</v>
      </c>
      <c r="N102" s="13">
        <v>0.35621036926519956</v>
      </c>
      <c r="O102" s="13">
        <v>0.72865954133849342</v>
      </c>
      <c r="P102" s="13">
        <v>8.3500321244463258E-2</v>
      </c>
      <c r="Q102" s="13">
        <v>60.41</v>
      </c>
      <c r="R102" s="4">
        <v>0.97526289798841881</v>
      </c>
      <c r="S102" s="4">
        <v>4752</v>
      </c>
      <c r="T102" s="4">
        <v>2843</v>
      </c>
      <c r="U102" s="4">
        <v>1792</v>
      </c>
      <c r="V102" s="26">
        <v>0.35155597212837225</v>
      </c>
      <c r="W102" s="21">
        <v>0.14543875365141187</v>
      </c>
      <c r="X102" s="21">
        <v>0.43875365141187928</v>
      </c>
      <c r="Y102" s="4">
        <v>860</v>
      </c>
      <c r="Z102" s="4">
        <v>22562</v>
      </c>
      <c r="AA102" s="4">
        <v>172</v>
      </c>
    </row>
    <row r="103" spans="1:27" x14ac:dyDescent="0.2">
      <c r="A103" s="4">
        <v>9</v>
      </c>
      <c r="B103" s="4" t="s">
        <v>84</v>
      </c>
      <c r="C103" s="4">
        <v>2015</v>
      </c>
      <c r="D103" s="4">
        <v>1778965</v>
      </c>
      <c r="E103" s="4">
        <v>4465</v>
      </c>
      <c r="F103" s="4">
        <v>2929</v>
      </c>
      <c r="G103" s="4">
        <v>772</v>
      </c>
      <c r="H103" s="12">
        <v>0.55200000000000005</v>
      </c>
      <c r="I103" s="12">
        <v>0.38438300198521164</v>
      </c>
      <c r="J103" s="12">
        <v>0.19800000000000001</v>
      </c>
      <c r="K103" s="13">
        <v>12367.785579722555</v>
      </c>
      <c r="L103" s="12">
        <v>1.2800122121703918</v>
      </c>
      <c r="M103" s="13">
        <v>6.12</v>
      </c>
      <c r="N103" s="13">
        <v>0.35210618490183426</v>
      </c>
      <c r="O103" s="13">
        <v>0.74802985508651199</v>
      </c>
      <c r="P103" s="13">
        <v>7.6893603173833883E-2</v>
      </c>
      <c r="Q103" s="13">
        <v>28.77</v>
      </c>
      <c r="R103" s="4">
        <v>0.87464483965981132</v>
      </c>
      <c r="S103" s="4">
        <v>4915</v>
      </c>
      <c r="T103" s="4">
        <v>2867</v>
      </c>
      <c r="U103" s="4">
        <v>1901</v>
      </c>
      <c r="V103" s="26">
        <v>0.33961945388887715</v>
      </c>
      <c r="W103" s="21">
        <v>1.3873407687344455E-2</v>
      </c>
      <c r="X103" s="21">
        <v>4.2329274587519589E-2</v>
      </c>
      <c r="Y103" s="4">
        <v>838</v>
      </c>
      <c r="Z103" s="4">
        <v>23842</v>
      </c>
      <c r="AA103" s="4">
        <v>188</v>
      </c>
    </row>
    <row r="104" spans="1:27" x14ac:dyDescent="0.2">
      <c r="A104" s="4">
        <v>9</v>
      </c>
      <c r="B104" s="4" t="s">
        <v>84</v>
      </c>
      <c r="C104" s="4">
        <v>2016</v>
      </c>
      <c r="D104" s="4">
        <v>1966360</v>
      </c>
      <c r="E104" s="4">
        <v>4619</v>
      </c>
      <c r="F104" s="4">
        <v>3072</v>
      </c>
      <c r="G104" s="4">
        <v>788</v>
      </c>
      <c r="H104" s="12">
        <v>0.57600000000000007</v>
      </c>
      <c r="I104" s="12">
        <v>0.38509712344761704</v>
      </c>
      <c r="J104" s="12">
        <v>0.19800000000000001</v>
      </c>
      <c r="K104" s="13">
        <v>13409.808532079274</v>
      </c>
      <c r="L104" s="12">
        <v>1.4142349520835575</v>
      </c>
      <c r="M104" s="13">
        <v>6.7030000000000003</v>
      </c>
      <c r="N104" s="13">
        <v>0.30811891990180923</v>
      </c>
      <c r="O104" s="13">
        <v>0.6851957616292178</v>
      </c>
      <c r="P104" s="13">
        <v>6.9558170628240767E-2</v>
      </c>
      <c r="Q104" s="13">
        <v>9.6300000000000008</v>
      </c>
      <c r="R104" s="4">
        <v>0.78478528790960556</v>
      </c>
      <c r="S104" s="4">
        <v>5094</v>
      </c>
      <c r="T104" s="4">
        <v>2855</v>
      </c>
      <c r="U104" s="4">
        <v>2028</v>
      </c>
      <c r="V104" s="26">
        <v>0.34392656315005438</v>
      </c>
      <c r="W104" s="21">
        <v>1.3460641876534229E-2</v>
      </c>
      <c r="X104" s="21">
        <v>4.240203654877716E-2</v>
      </c>
      <c r="Y104" s="4">
        <v>929</v>
      </c>
      <c r="Z104" s="4">
        <v>25795</v>
      </c>
      <c r="AA104" s="4">
        <v>179</v>
      </c>
    </row>
    <row r="105" spans="1:27" x14ac:dyDescent="0.2">
      <c r="A105" s="4">
        <v>9</v>
      </c>
      <c r="B105" s="4" t="s">
        <v>84</v>
      </c>
      <c r="C105" s="4">
        <v>2017</v>
      </c>
      <c r="D105" s="4">
        <v>2485862</v>
      </c>
      <c r="E105" s="4">
        <v>3817</v>
      </c>
      <c r="F105" s="4">
        <v>3072</v>
      </c>
      <c r="G105" s="4">
        <v>988</v>
      </c>
      <c r="H105" s="12">
        <v>0.6</v>
      </c>
      <c r="I105" s="12">
        <v>0.38511287370347774</v>
      </c>
      <c r="J105" s="12">
        <v>0.19800000000000001</v>
      </c>
      <c r="K105" s="13">
        <v>14599.291656370975</v>
      </c>
      <c r="L105" s="12">
        <v>1.5693329397874851</v>
      </c>
      <c r="M105" s="13">
        <v>7.1486999999999998</v>
      </c>
      <c r="N105" s="13">
        <v>0.30325006715014774</v>
      </c>
      <c r="O105" s="13">
        <v>0.60658040056417495</v>
      </c>
      <c r="P105" s="13">
        <v>7.0821963611847685E-2</v>
      </c>
      <c r="Q105" s="13">
        <v>54.1</v>
      </c>
      <c r="R105" s="4">
        <v>0.75607318248836797</v>
      </c>
      <c r="S105" s="4">
        <v>5504</v>
      </c>
      <c r="T105" s="4">
        <v>3061</v>
      </c>
      <c r="U105" s="4">
        <v>2450</v>
      </c>
      <c r="V105" s="26">
        <v>0.33523916111138147</v>
      </c>
      <c r="W105" s="21">
        <v>1.290503178440326E-2</v>
      </c>
      <c r="X105" s="21">
        <v>4.0452144328050853E-2</v>
      </c>
      <c r="Y105" s="4">
        <v>1487</v>
      </c>
      <c r="Z105" s="4">
        <v>33431</v>
      </c>
      <c r="AA105" s="4">
        <v>144</v>
      </c>
    </row>
    <row r="106" spans="1:27" x14ac:dyDescent="0.2">
      <c r="A106" s="4">
        <v>9</v>
      </c>
      <c r="B106" s="4" t="s">
        <v>84</v>
      </c>
      <c r="C106" s="4">
        <v>2018</v>
      </c>
      <c r="D106" s="4">
        <v>3559940</v>
      </c>
      <c r="E106" s="4">
        <v>5582</v>
      </c>
      <c r="F106" s="4">
        <v>4052</v>
      </c>
      <c r="G106" s="4">
        <v>1103</v>
      </c>
      <c r="H106" s="12">
        <v>0.61199999999999999</v>
      </c>
      <c r="I106" s="12">
        <v>0.38718116415958143</v>
      </c>
      <c r="J106" s="12">
        <v>0.19899999999999998</v>
      </c>
      <c r="K106" s="13">
        <v>15650.79365079365</v>
      </c>
      <c r="L106" s="12">
        <v>1.6506392362661901</v>
      </c>
      <c r="M106" s="13">
        <v>8.4815000000000005</v>
      </c>
      <c r="N106" s="13">
        <v>0.13035430988894764</v>
      </c>
      <c r="O106" s="13">
        <v>0.58780252100840336</v>
      </c>
      <c r="P106" s="13">
        <v>9.3828289936664311E-2</v>
      </c>
      <c r="Q106" s="13">
        <v>23.78</v>
      </c>
      <c r="R106" s="4">
        <v>0.73771591036371409</v>
      </c>
      <c r="S106" s="4">
        <v>5714</v>
      </c>
      <c r="T106" s="4">
        <v>3275</v>
      </c>
      <c r="U106" s="4">
        <v>3045</v>
      </c>
      <c r="V106" s="26">
        <v>0.32607838543601114</v>
      </c>
      <c r="W106" s="21">
        <v>1.1207500440683943E-2</v>
      </c>
      <c r="X106" s="21">
        <v>3.958840119866032E-2</v>
      </c>
      <c r="Y106" s="4">
        <v>1934</v>
      </c>
      <c r="Z106" s="4">
        <v>35020</v>
      </c>
      <c r="AA106" s="4">
        <v>167</v>
      </c>
    </row>
    <row r="107" spans="1:27" x14ac:dyDescent="0.2">
      <c r="A107" s="4">
        <v>9</v>
      </c>
      <c r="B107" s="4" t="s">
        <v>84</v>
      </c>
      <c r="C107" s="4">
        <v>2019</v>
      </c>
      <c r="D107" s="4">
        <v>3170780</v>
      </c>
      <c r="E107" s="4">
        <v>7334</v>
      </c>
      <c r="F107" s="4">
        <v>4236</v>
      </c>
      <c r="G107" s="4">
        <v>1210</v>
      </c>
      <c r="H107" s="12">
        <v>0.69599999999999995</v>
      </c>
      <c r="I107" s="12">
        <v>0.39108026102498028</v>
      </c>
      <c r="J107" s="12">
        <v>0.17300000000000001</v>
      </c>
      <c r="K107" s="13">
        <v>14883.657618704459</v>
      </c>
      <c r="L107" s="12">
        <v>2.4914829659318634</v>
      </c>
      <c r="M107" s="13">
        <v>12.366899999999999</v>
      </c>
      <c r="N107" s="13">
        <v>0.12707230275149728</v>
      </c>
      <c r="O107" s="13">
        <v>0.54779765657782897</v>
      </c>
      <c r="P107" s="13">
        <v>9.4102871714313391E-2</v>
      </c>
      <c r="Q107" s="13">
        <v>0.03</v>
      </c>
      <c r="R107" s="4">
        <v>0.66416197399325572</v>
      </c>
      <c r="S107" s="4">
        <v>5976</v>
      </c>
      <c r="T107" s="4">
        <v>2986</v>
      </c>
      <c r="U107" s="4">
        <v>3281</v>
      </c>
      <c r="V107" s="26">
        <v>0.34171476907863774</v>
      </c>
      <c r="W107" s="21">
        <v>1.0378847322281053E-2</v>
      </c>
      <c r="X107" s="21">
        <v>3.9535734745247811E-2</v>
      </c>
      <c r="Y107" s="4">
        <v>1370</v>
      </c>
      <c r="Z107" s="4">
        <v>37438</v>
      </c>
      <c r="AA107" s="4">
        <v>172</v>
      </c>
    </row>
    <row r="108" spans="1:27" x14ac:dyDescent="0.2">
      <c r="A108" s="4">
        <v>9</v>
      </c>
      <c r="B108" s="4" t="s">
        <v>84</v>
      </c>
      <c r="C108" s="4">
        <v>2020</v>
      </c>
      <c r="D108" s="4">
        <v>5297820</v>
      </c>
      <c r="E108" s="4">
        <v>8923</v>
      </c>
      <c r="F108" s="4">
        <v>5947</v>
      </c>
      <c r="G108" s="4">
        <v>978</v>
      </c>
      <c r="H108" s="12">
        <v>0.71200000000000008</v>
      </c>
      <c r="I108" s="12">
        <v>0.40079988857273613</v>
      </c>
      <c r="J108" s="12">
        <v>0.16</v>
      </c>
      <c r="K108" s="13">
        <v>14028.754752851712</v>
      </c>
      <c r="L108" s="12">
        <v>2.7298198510306602</v>
      </c>
      <c r="M108" s="13">
        <v>8.1562999999999999</v>
      </c>
      <c r="N108" s="13">
        <v>0.11596958174904944</v>
      </c>
      <c r="O108" s="13">
        <v>0.54821314631929041</v>
      </c>
      <c r="P108" s="13">
        <v>6.2735532103512723E-2</v>
      </c>
      <c r="Q108" s="13">
        <v>0.49194399999999994</v>
      </c>
      <c r="R108" s="4">
        <v>0.63770498444668311</v>
      </c>
      <c r="S108" s="4">
        <v>6044</v>
      </c>
      <c r="T108" s="4">
        <v>1697</v>
      </c>
      <c r="U108" s="4">
        <v>3390</v>
      </c>
      <c r="V108" s="26">
        <v>0.3386465515279769</v>
      </c>
      <c r="W108" s="21">
        <v>8.9648447401774398E-3</v>
      </c>
      <c r="X108" s="21">
        <v>3.5685994930291509E-2</v>
      </c>
      <c r="Y108" s="4">
        <v>1524</v>
      </c>
      <c r="Z108" s="4">
        <v>40078</v>
      </c>
      <c r="AA108" s="4">
        <v>200</v>
      </c>
    </row>
    <row r="109" spans="1:27" x14ac:dyDescent="0.2">
      <c r="A109" s="4">
        <v>9</v>
      </c>
      <c r="B109" s="4" t="s">
        <v>84</v>
      </c>
      <c r="C109" s="4">
        <v>2021</v>
      </c>
      <c r="D109" s="4">
        <v>6078460</v>
      </c>
      <c r="E109" s="4">
        <v>9022</v>
      </c>
      <c r="F109" s="4">
        <v>4460</v>
      </c>
      <c r="G109" s="4">
        <v>1365</v>
      </c>
      <c r="H109" s="12">
        <v>0.67599999999999993</v>
      </c>
      <c r="I109" s="12">
        <v>0.40664308892696976</v>
      </c>
      <c r="J109" s="12">
        <v>0.13699999999999998</v>
      </c>
      <c r="K109" s="13">
        <v>13492.983286029643</v>
      </c>
      <c r="L109" s="12">
        <v>2.3035941982786103</v>
      </c>
      <c r="M109" s="13">
        <v>9.1188000000000002</v>
      </c>
      <c r="N109" s="13">
        <v>0.11542100283822138</v>
      </c>
      <c r="O109" s="13">
        <v>0.51429133191153686</v>
      </c>
      <c r="P109" s="13">
        <v>6.3276852366122294E-2</v>
      </c>
      <c r="Q109" s="13">
        <v>0.28381200000000001</v>
      </c>
      <c r="R109" s="4">
        <v>0.66374823007533179</v>
      </c>
      <c r="S109" s="4">
        <v>6429</v>
      </c>
      <c r="T109" s="4">
        <v>1849</v>
      </c>
      <c r="U109" s="4">
        <v>3592</v>
      </c>
      <c r="V109" s="26">
        <v>0.36449637673179003</v>
      </c>
      <c r="W109" s="21">
        <v>8.8866367076631987E-3</v>
      </c>
      <c r="X109" s="21">
        <v>3.5875307473982973E-2</v>
      </c>
      <c r="Y109" s="4">
        <v>2352</v>
      </c>
      <c r="Z109" s="4">
        <v>38497</v>
      </c>
      <c r="AA109" s="4">
        <v>228</v>
      </c>
    </row>
    <row r="110" spans="1:27" x14ac:dyDescent="0.2">
      <c r="A110" s="4">
        <v>9</v>
      </c>
      <c r="B110" s="4" t="s">
        <v>84</v>
      </c>
      <c r="C110" s="4">
        <v>2022</v>
      </c>
      <c r="D110" s="4">
        <v>5036950</v>
      </c>
      <c r="E110" s="4">
        <v>9116</v>
      </c>
      <c r="F110" s="4">
        <v>4792</v>
      </c>
      <c r="G110" s="4">
        <v>1442</v>
      </c>
      <c r="H110" s="12">
        <v>0.64900000000000002</v>
      </c>
      <c r="I110" s="12">
        <v>0.41469115191986644</v>
      </c>
      <c r="J110" s="12">
        <v>0.13900000000000001</v>
      </c>
      <c r="K110" s="13">
        <v>14268.468041400016</v>
      </c>
      <c r="L110" s="12">
        <v>2.0428369684606937</v>
      </c>
      <c r="M110" s="13">
        <v>10.6372</v>
      </c>
      <c r="N110" s="13">
        <v>0.11566721972031287</v>
      </c>
      <c r="O110" s="13">
        <v>0.45405517287204594</v>
      </c>
      <c r="P110" s="13">
        <v>6.4833176442999865E-2</v>
      </c>
      <c r="Q110" s="13">
        <v>7.6482529999999995</v>
      </c>
      <c r="R110" s="4">
        <v>0.64881105820540175</v>
      </c>
      <c r="S110" s="4">
        <v>6490</v>
      </c>
      <c r="T110" s="4">
        <v>1464</v>
      </c>
      <c r="U110" s="4">
        <v>3754</v>
      </c>
      <c r="V110" s="26">
        <v>0.36075707766199283</v>
      </c>
      <c r="W110" s="21">
        <v>8.8820810618630008E-3</v>
      </c>
      <c r="X110" s="21">
        <v>3.6208216797029312E-2</v>
      </c>
      <c r="Y110" s="4">
        <v>2915</v>
      </c>
      <c r="Z110" s="4">
        <v>52683</v>
      </c>
      <c r="AA110" s="4">
        <v>282</v>
      </c>
    </row>
    <row r="111" spans="1:27" x14ac:dyDescent="0.2">
      <c r="A111" s="4">
        <v>10</v>
      </c>
      <c r="B111" s="28" t="s">
        <v>85</v>
      </c>
      <c r="C111" s="4">
        <v>2011</v>
      </c>
      <c r="D111" s="4">
        <v>26669</v>
      </c>
      <c r="E111" s="4">
        <v>171</v>
      </c>
      <c r="F111" s="4">
        <v>142</v>
      </c>
      <c r="G111" s="4">
        <v>19</v>
      </c>
      <c r="H111" s="12">
        <v>0.41799999999999998</v>
      </c>
      <c r="I111" s="12">
        <v>0.3270320331226847</v>
      </c>
      <c r="J111" s="12">
        <v>5.2000000000000005E-2</v>
      </c>
      <c r="K111" s="13">
        <v>1318.5821697099893</v>
      </c>
      <c r="L111" s="12">
        <v>1.1118820468343451</v>
      </c>
      <c r="M111" s="13">
        <v>0.8</v>
      </c>
      <c r="N111" s="13">
        <v>9.903121636167922E-2</v>
      </c>
      <c r="O111" s="13">
        <v>2.8311111111111114</v>
      </c>
      <c r="P111" s="13">
        <v>0.63014277745193892</v>
      </c>
      <c r="Q111" s="13">
        <v>1.1499999999999999</v>
      </c>
      <c r="R111" s="4">
        <v>0.12870336334760132</v>
      </c>
      <c r="S111" s="4">
        <v>74</v>
      </c>
      <c r="T111" s="4">
        <v>30</v>
      </c>
      <c r="U111" s="4">
        <v>459</v>
      </c>
      <c r="V111" s="26">
        <v>0.5809144869871502</v>
      </c>
      <c r="W111" s="21">
        <v>1.4322518837459632E-2</v>
      </c>
      <c r="X111" s="21">
        <v>3.4294940796555436E-2</v>
      </c>
      <c r="Y111" s="4">
        <v>92</v>
      </c>
      <c r="Z111" s="4">
        <v>8673</v>
      </c>
      <c r="AA111" s="4">
        <v>25</v>
      </c>
    </row>
    <row r="112" spans="1:27" x14ac:dyDescent="0.2">
      <c r="A112" s="4">
        <v>10</v>
      </c>
      <c r="B112" s="28" t="s">
        <v>85</v>
      </c>
      <c r="C112" s="4">
        <v>2012</v>
      </c>
      <c r="D112" s="4">
        <v>40617</v>
      </c>
      <c r="E112" s="4">
        <v>202</v>
      </c>
      <c r="F112" s="4">
        <v>105</v>
      </c>
      <c r="G112" s="4">
        <v>13</v>
      </c>
      <c r="H112" s="12">
        <v>0.41600000000000004</v>
      </c>
      <c r="I112" s="12">
        <v>0.33334945118707993</v>
      </c>
      <c r="J112" s="12">
        <v>5.7999999999999996E-2</v>
      </c>
      <c r="K112" s="13">
        <v>1621.2185769066893</v>
      </c>
      <c r="L112" s="12">
        <v>1.0487077534791251</v>
      </c>
      <c r="M112" s="13">
        <v>0.9</v>
      </c>
      <c r="N112" s="13">
        <v>9.824861170439983E-2</v>
      </c>
      <c r="O112" s="13">
        <v>2.8603374507227328</v>
      </c>
      <c r="P112" s="13">
        <v>0.60697732888304856</v>
      </c>
      <c r="Q112" s="13">
        <v>5.33</v>
      </c>
      <c r="R112" s="4">
        <v>0.14278421626991739</v>
      </c>
      <c r="S112" s="4">
        <v>82</v>
      </c>
      <c r="T112" s="4">
        <v>23</v>
      </c>
      <c r="U112" s="4">
        <v>510</v>
      </c>
      <c r="V112" s="26">
        <v>0.60310815460488587</v>
      </c>
      <c r="W112" s="21">
        <v>1.4237569414780009E-2</v>
      </c>
      <c r="X112" s="21">
        <v>3.519863306279368E-2</v>
      </c>
      <c r="Y112" s="4">
        <v>136</v>
      </c>
      <c r="Z112" s="4">
        <v>9691</v>
      </c>
      <c r="AA112" s="4">
        <v>24</v>
      </c>
    </row>
    <row r="113" spans="1:27" x14ac:dyDescent="0.2">
      <c r="A113" s="4">
        <v>10</v>
      </c>
      <c r="B113" s="28" t="s">
        <v>85</v>
      </c>
      <c r="C113" s="4">
        <v>2013</v>
      </c>
      <c r="D113" s="4">
        <v>38588</v>
      </c>
      <c r="E113" s="4">
        <v>177</v>
      </c>
      <c r="F113" s="4">
        <v>89</v>
      </c>
      <c r="G113" s="4">
        <v>14</v>
      </c>
      <c r="H113" s="12">
        <v>0.41</v>
      </c>
      <c r="I113" s="12">
        <v>0.34347040416060648</v>
      </c>
      <c r="J113" s="12">
        <v>6.3E-2</v>
      </c>
      <c r="K113" s="13">
        <v>1901.0779961953076</v>
      </c>
      <c r="L113" s="12">
        <v>0.97797824356593277</v>
      </c>
      <c r="M113" s="13">
        <v>3.7</v>
      </c>
      <c r="N113" s="13">
        <v>2.3310023310023312E-2</v>
      </c>
      <c r="O113" s="13">
        <v>2.4613288859239493</v>
      </c>
      <c r="P113" s="13">
        <v>0.53765345473649107</v>
      </c>
      <c r="Q113" s="13">
        <v>4.9000000000000004</v>
      </c>
      <c r="R113" s="4">
        <v>0.14140163652802895</v>
      </c>
      <c r="S113" s="4">
        <v>100</v>
      </c>
      <c r="T113" s="4">
        <v>20</v>
      </c>
      <c r="U113" s="4">
        <v>513</v>
      </c>
      <c r="V113" s="26">
        <v>0.61839991431937458</v>
      </c>
      <c r="W113" s="21">
        <v>1.3786798050434413E-2</v>
      </c>
      <c r="X113" s="21">
        <v>3.6236490781945324E-2</v>
      </c>
      <c r="Y113" s="4">
        <v>136</v>
      </c>
      <c r="Z113" s="4">
        <v>9930</v>
      </c>
      <c r="AA113" s="4">
        <v>20</v>
      </c>
    </row>
    <row r="114" spans="1:27" x14ac:dyDescent="0.2">
      <c r="A114" s="4">
        <v>10</v>
      </c>
      <c r="B114" s="28" t="s">
        <v>85</v>
      </c>
      <c r="C114" s="4">
        <v>2014</v>
      </c>
      <c r="D114" s="4">
        <v>95296</v>
      </c>
      <c r="E114" s="4">
        <v>382</v>
      </c>
      <c r="F114" s="4">
        <v>190</v>
      </c>
      <c r="G114" s="4">
        <v>33</v>
      </c>
      <c r="H114" s="12">
        <v>0.46200000000000002</v>
      </c>
      <c r="I114" s="12">
        <v>0.3519802180874782</v>
      </c>
      <c r="J114" s="12">
        <v>6.5000000000000002E-2</v>
      </c>
      <c r="K114" s="13">
        <v>2140.8805031446541</v>
      </c>
      <c r="L114" s="12">
        <v>1.2629183400267738</v>
      </c>
      <c r="M114" s="13">
        <v>1.65</v>
      </c>
      <c r="N114" s="13">
        <v>2.3138409760201935E-2</v>
      </c>
      <c r="O114" s="13">
        <v>2.4683960047003524</v>
      </c>
      <c r="P114" s="13">
        <v>0.51159493732863293</v>
      </c>
      <c r="Q114" s="13">
        <v>28.3</v>
      </c>
      <c r="R114" s="4">
        <v>0.15892632168030274</v>
      </c>
      <c r="S114" s="4">
        <v>112</v>
      </c>
      <c r="T114" s="4">
        <v>20</v>
      </c>
      <c r="U114" s="4">
        <v>537</v>
      </c>
      <c r="V114" s="26">
        <v>0.63267125662489476</v>
      </c>
      <c r="W114" s="21">
        <v>1.368529659234329E-2</v>
      </c>
      <c r="X114" s="21">
        <v>3.6684896928901978E-2</v>
      </c>
      <c r="Y114" s="4">
        <v>178</v>
      </c>
      <c r="Z114" s="4">
        <v>10248</v>
      </c>
      <c r="AA114" s="4">
        <v>19</v>
      </c>
    </row>
    <row r="115" spans="1:27" x14ac:dyDescent="0.2">
      <c r="A115" s="4">
        <v>10</v>
      </c>
      <c r="B115" s="28" t="s">
        <v>85</v>
      </c>
      <c r="C115" s="4">
        <v>2015</v>
      </c>
      <c r="D115" s="4">
        <v>84997</v>
      </c>
      <c r="E115" s="4">
        <v>413</v>
      </c>
      <c r="F115" s="4">
        <v>167</v>
      </c>
      <c r="G115" s="4">
        <v>47</v>
      </c>
      <c r="H115" s="12">
        <v>0.48</v>
      </c>
      <c r="I115" s="12">
        <v>0.35838128407026043</v>
      </c>
      <c r="J115" s="12">
        <v>6.7000000000000004E-2</v>
      </c>
      <c r="K115" s="13">
        <v>2349.1997505716067</v>
      </c>
      <c r="L115" s="12">
        <v>1.3410776075135937</v>
      </c>
      <c r="M115" s="13">
        <v>1.29</v>
      </c>
      <c r="N115" s="13">
        <v>2.2935779816513763E-2</v>
      </c>
      <c r="O115" s="13">
        <v>2.2557812776499735</v>
      </c>
      <c r="P115" s="13">
        <v>0.41360732613696688</v>
      </c>
      <c r="Q115" s="13">
        <v>0.47</v>
      </c>
      <c r="R115" s="4">
        <v>0.18937695078937725</v>
      </c>
      <c r="S115" s="4">
        <v>142</v>
      </c>
      <c r="T115" s="4">
        <v>20</v>
      </c>
      <c r="U115" s="4">
        <v>539</v>
      </c>
      <c r="V115" s="26">
        <v>0.61302607167268819</v>
      </c>
      <c r="W115" s="21">
        <v>1.3595246038365304E-2</v>
      </c>
      <c r="X115" s="21">
        <v>3.7472768974145122E-2</v>
      </c>
      <c r="Y115" s="4">
        <v>175</v>
      </c>
      <c r="Z115" s="4">
        <v>10919</v>
      </c>
      <c r="AA115" s="4">
        <v>15</v>
      </c>
    </row>
    <row r="116" spans="1:27" x14ac:dyDescent="0.2">
      <c r="A116" s="4">
        <v>10</v>
      </c>
      <c r="B116" s="28" t="s">
        <v>85</v>
      </c>
      <c r="C116" s="4">
        <v>2016</v>
      </c>
      <c r="D116" s="4">
        <v>32587</v>
      </c>
      <c r="E116" s="4">
        <v>167</v>
      </c>
      <c r="F116" s="4">
        <v>69</v>
      </c>
      <c r="G116" s="4">
        <v>10</v>
      </c>
      <c r="H116" s="12">
        <v>0.49</v>
      </c>
      <c r="I116" s="12">
        <v>0.36573224120886882</v>
      </c>
      <c r="J116" s="12">
        <v>6.8000000000000005E-2</v>
      </c>
      <c r="K116" s="13">
        <v>2575.6639901173562</v>
      </c>
      <c r="L116" s="12">
        <v>1.4113720073664826</v>
      </c>
      <c r="M116" s="13">
        <v>1.073</v>
      </c>
      <c r="N116" s="13">
        <v>3.5138486978090119E-2</v>
      </c>
      <c r="O116" s="13">
        <v>2.0585899280575544</v>
      </c>
      <c r="P116" s="13">
        <v>0.377124133077538</v>
      </c>
      <c r="Q116" s="13">
        <v>2.69</v>
      </c>
      <c r="R116" s="4">
        <v>0.17270548221894305</v>
      </c>
      <c r="S116" s="4">
        <v>179</v>
      </c>
      <c r="T116" s="4">
        <v>18</v>
      </c>
      <c r="U116" s="4">
        <v>586</v>
      </c>
      <c r="V116" s="26">
        <v>0.59307571596704589</v>
      </c>
      <c r="W116" s="21">
        <v>1.3495638693675071E-2</v>
      </c>
      <c r="X116" s="21">
        <v>3.8718478710210828E-2</v>
      </c>
      <c r="Y116" s="4">
        <v>219</v>
      </c>
      <c r="Z116" s="4">
        <v>12505</v>
      </c>
      <c r="AA116" s="4">
        <v>13</v>
      </c>
    </row>
    <row r="117" spans="1:27" x14ac:dyDescent="0.2">
      <c r="A117" s="4">
        <v>10</v>
      </c>
      <c r="B117" s="28" t="s">
        <v>85</v>
      </c>
      <c r="C117" s="4">
        <v>2017</v>
      </c>
      <c r="D117" s="4">
        <v>25098</v>
      </c>
      <c r="E117" s="4">
        <v>134</v>
      </c>
      <c r="F117" s="4">
        <v>58</v>
      </c>
      <c r="G117" s="4">
        <v>23</v>
      </c>
      <c r="H117" s="12">
        <v>0.505</v>
      </c>
      <c r="I117" s="12">
        <v>0.37128712871287128</v>
      </c>
      <c r="J117" s="12">
        <v>7.400000000000001E-2</v>
      </c>
      <c r="K117" s="13">
        <v>2806.1952313022211</v>
      </c>
      <c r="L117" s="12">
        <v>1.5056277056277056</v>
      </c>
      <c r="M117" s="13">
        <v>1.1900999999999999</v>
      </c>
      <c r="N117" s="13">
        <v>3.479222108495394</v>
      </c>
      <c r="O117" s="13">
        <v>2.3208377632534498</v>
      </c>
      <c r="P117" s="13">
        <v>0.34948941032679742</v>
      </c>
      <c r="Q117" s="13">
        <v>0.12</v>
      </c>
      <c r="R117" s="4">
        <v>0.18938383638301157</v>
      </c>
      <c r="S117" s="4">
        <v>228</v>
      </c>
      <c r="T117" s="4">
        <v>23</v>
      </c>
      <c r="U117" s="4">
        <v>598</v>
      </c>
      <c r="V117" s="26">
        <v>0.54908059646875862</v>
      </c>
      <c r="W117" s="21">
        <v>1.2502722620266121E-2</v>
      </c>
      <c r="X117" s="21">
        <v>3.9283520982599796E-2</v>
      </c>
      <c r="Y117" s="4">
        <v>280</v>
      </c>
      <c r="Z117" s="4">
        <v>14887</v>
      </c>
      <c r="AA117" s="4">
        <v>14</v>
      </c>
    </row>
    <row r="118" spans="1:27" x14ac:dyDescent="0.2">
      <c r="A118" s="4">
        <v>10</v>
      </c>
      <c r="B118" s="28" t="s">
        <v>85</v>
      </c>
      <c r="C118" s="4">
        <v>2018</v>
      </c>
      <c r="D118" s="4">
        <v>386900</v>
      </c>
      <c r="E118" s="4">
        <v>546</v>
      </c>
      <c r="F118" s="4">
        <v>1179</v>
      </c>
      <c r="G118" s="4">
        <v>40</v>
      </c>
      <c r="H118" s="12">
        <v>0.52300000000000002</v>
      </c>
      <c r="I118" s="12">
        <v>0.38337032926378101</v>
      </c>
      <c r="J118" s="12">
        <v>7.400000000000001E-2</v>
      </c>
      <c r="K118" s="13">
        <v>3035.577117444916</v>
      </c>
      <c r="L118" s="12">
        <v>1.6159226496605636</v>
      </c>
      <c r="M118" s="13">
        <v>1.0108999999999999</v>
      </c>
      <c r="N118" s="13">
        <v>2.2330491270807957E-2</v>
      </c>
      <c r="O118" s="13">
        <v>1.9481952453885596</v>
      </c>
      <c r="P118" s="13">
        <v>0.48139175600985551</v>
      </c>
      <c r="Q118" s="13">
        <v>0.85</v>
      </c>
      <c r="R118" s="4">
        <v>0.20256912539455821</v>
      </c>
      <c r="S118" s="4">
        <v>290</v>
      </c>
      <c r="T118" s="4">
        <v>28</v>
      </c>
      <c r="U118" s="4">
        <v>819</v>
      </c>
      <c r="V118" s="26">
        <v>0.54310847994663558</v>
      </c>
      <c r="W118" s="21">
        <v>1.1349289484368655E-2</v>
      </c>
      <c r="X118" s="21">
        <v>3.9468128298822569E-2</v>
      </c>
      <c r="Y118" s="4">
        <v>246</v>
      </c>
      <c r="Z118" s="4">
        <v>14451</v>
      </c>
      <c r="AA118" s="4">
        <v>13</v>
      </c>
    </row>
    <row r="119" spans="1:27" x14ac:dyDescent="0.2">
      <c r="A119" s="4">
        <v>10</v>
      </c>
      <c r="B119" s="28" t="s">
        <v>85</v>
      </c>
      <c r="C119" s="4">
        <v>2019</v>
      </c>
      <c r="D119" s="4">
        <v>185120</v>
      </c>
      <c r="E119" s="4">
        <v>550</v>
      </c>
      <c r="F119" s="4">
        <v>1056</v>
      </c>
      <c r="G119" s="4">
        <v>34</v>
      </c>
      <c r="H119" s="12">
        <v>0.55200000000000005</v>
      </c>
      <c r="I119" s="12">
        <v>0.3936105914520075</v>
      </c>
      <c r="J119" s="12">
        <v>7.5999999999999998E-2</v>
      </c>
      <c r="K119" s="13">
        <v>3236.651947009233</v>
      </c>
      <c r="L119" s="12">
        <v>1.8459941884599418</v>
      </c>
      <c r="M119" s="13">
        <v>1.9826999999999999</v>
      </c>
      <c r="N119" s="13">
        <v>3.2258064516129031E-2</v>
      </c>
      <c r="O119" s="13">
        <v>2.1873860465116279</v>
      </c>
      <c r="P119" s="13">
        <v>0.48442046511627901</v>
      </c>
      <c r="Q119" s="13">
        <v>2.33</v>
      </c>
      <c r="R119" s="4">
        <v>0.22160562181809088</v>
      </c>
      <c r="S119" s="4">
        <v>382</v>
      </c>
      <c r="T119" s="4">
        <v>25</v>
      </c>
      <c r="U119" s="4">
        <v>850</v>
      </c>
      <c r="V119" s="26">
        <v>0.53864205256570719</v>
      </c>
      <c r="W119" s="21">
        <v>1.1105221774193548E-2</v>
      </c>
      <c r="X119" s="21">
        <v>4.0220060483870966E-2</v>
      </c>
      <c r="Y119" s="4">
        <v>344</v>
      </c>
      <c r="Z119" s="4">
        <v>14701</v>
      </c>
      <c r="AA119" s="4">
        <v>19</v>
      </c>
    </row>
    <row r="120" spans="1:27" x14ac:dyDescent="0.2">
      <c r="A120" s="4">
        <v>10</v>
      </c>
      <c r="B120" s="28" t="s">
        <v>85</v>
      </c>
      <c r="C120" s="4">
        <v>2020</v>
      </c>
      <c r="D120" s="4">
        <v>171280</v>
      </c>
      <c r="E120" s="4">
        <v>555</v>
      </c>
      <c r="F120" s="4">
        <v>1035</v>
      </c>
      <c r="G120" s="4">
        <v>88</v>
      </c>
      <c r="H120" s="12">
        <v>0.55000000000000004</v>
      </c>
      <c r="I120" s="12">
        <v>0.41314593268077748</v>
      </c>
      <c r="J120" s="12">
        <v>7.2000000000000008E-2</v>
      </c>
      <c r="K120" s="13">
        <v>3183.3034469017734</v>
      </c>
      <c r="L120" s="12">
        <v>1.7571457125724566</v>
      </c>
      <c r="M120" s="13">
        <v>1.976</v>
      </c>
      <c r="N120" s="13">
        <v>3.1878860330743178E-2</v>
      </c>
      <c r="O120" s="13">
        <v>2.1187657257307384</v>
      </c>
      <c r="P120" s="13">
        <v>0.40693496901796339</v>
      </c>
      <c r="Q120" s="13">
        <v>3.2500000000000001E-2</v>
      </c>
      <c r="R120" s="4">
        <v>0.21919339756976336</v>
      </c>
      <c r="S120" s="4">
        <v>505</v>
      </c>
      <c r="T120" s="4">
        <v>6</v>
      </c>
      <c r="U120" s="4">
        <v>922</v>
      </c>
      <c r="V120" s="26">
        <v>0.46768356613792406</v>
      </c>
      <c r="W120" s="21">
        <v>9.6445108587368007E-3</v>
      </c>
      <c r="X120" s="21">
        <v>4.0027894002789402E-2</v>
      </c>
      <c r="Y120" s="4">
        <v>466</v>
      </c>
      <c r="Z120" s="4">
        <v>16583</v>
      </c>
      <c r="AA120" s="4">
        <v>11</v>
      </c>
    </row>
    <row r="121" spans="1:27" x14ac:dyDescent="0.2">
      <c r="A121" s="4">
        <v>10</v>
      </c>
      <c r="B121" s="28" t="s">
        <v>85</v>
      </c>
      <c r="C121" s="4">
        <v>2021</v>
      </c>
      <c r="D121" s="4">
        <v>199670</v>
      </c>
      <c r="E121" s="4">
        <v>646</v>
      </c>
      <c r="F121" s="4">
        <v>894</v>
      </c>
      <c r="G121" s="4">
        <v>118</v>
      </c>
      <c r="H121" s="12">
        <v>0.60799999999999998</v>
      </c>
      <c r="I121" s="12">
        <v>0.42468206592265767</v>
      </c>
      <c r="J121" s="12">
        <v>8.6999999999999994E-2</v>
      </c>
      <c r="K121" s="13">
        <v>4376.811594202899</v>
      </c>
      <c r="L121" s="12">
        <v>2.1109185441941074</v>
      </c>
      <c r="M121" s="13">
        <v>2.0177</v>
      </c>
      <c r="N121" s="13">
        <v>3.176493944808418E-2</v>
      </c>
      <c r="O121" s="13">
        <v>1.8529113671414312</v>
      </c>
      <c r="P121" s="13">
        <v>0.37038138693186967</v>
      </c>
      <c r="Q121" s="13">
        <v>0.73360000000000003</v>
      </c>
      <c r="R121" s="4">
        <v>0.23911925192697112</v>
      </c>
      <c r="S121" s="4">
        <v>601</v>
      </c>
      <c r="T121" s="4">
        <v>9</v>
      </c>
      <c r="U121" s="4">
        <v>963</v>
      </c>
      <c r="V121" s="26">
        <v>0.46602646418402099</v>
      </c>
      <c r="W121" s="21">
        <v>9.5178677784395465E-3</v>
      </c>
      <c r="X121" s="21">
        <v>4.1399285288862421E-2</v>
      </c>
      <c r="Y121" s="4">
        <v>736</v>
      </c>
      <c r="Z121" s="4">
        <v>17452</v>
      </c>
      <c r="AA121" s="4">
        <v>24</v>
      </c>
    </row>
    <row r="122" spans="1:27" x14ac:dyDescent="0.2">
      <c r="A122" s="4">
        <v>10</v>
      </c>
      <c r="B122" s="28" t="s">
        <v>85</v>
      </c>
      <c r="C122" s="4">
        <v>2022</v>
      </c>
      <c r="D122" s="4">
        <v>306420</v>
      </c>
      <c r="E122" s="4">
        <v>785</v>
      </c>
      <c r="F122" s="4">
        <v>610</v>
      </c>
      <c r="G122" s="4">
        <v>129</v>
      </c>
      <c r="H122" s="12">
        <v>0.61399999999999999</v>
      </c>
      <c r="I122" s="12">
        <v>0.43908520766692694</v>
      </c>
      <c r="J122" s="12">
        <v>0.09</v>
      </c>
      <c r="K122" s="13">
        <v>4657.0239746383986</v>
      </c>
      <c r="L122" s="12">
        <v>2.1612709832134289</v>
      </c>
      <c r="M122" s="13">
        <v>1.6472</v>
      </c>
      <c r="N122" s="13">
        <v>3.1702001188825046E-2</v>
      </c>
      <c r="O122" s="13">
        <v>1.8002603812117086</v>
      </c>
      <c r="P122" s="13">
        <v>0.39371240784547312</v>
      </c>
      <c r="Q122" s="13">
        <v>0.44833400000000001</v>
      </c>
      <c r="R122" s="4">
        <v>0.24550703588090139</v>
      </c>
      <c r="S122" s="4">
        <v>702</v>
      </c>
      <c r="T122" s="4">
        <v>4</v>
      </c>
      <c r="U122" s="4">
        <v>1036</v>
      </c>
      <c r="V122" s="26">
        <v>0.45123067808477407</v>
      </c>
      <c r="W122" s="21">
        <v>9.4393699227263723E-3</v>
      </c>
      <c r="X122" s="21">
        <v>4.2636041212601547E-2</v>
      </c>
      <c r="Y122" s="4">
        <v>921</v>
      </c>
      <c r="Z122" s="4">
        <v>17996</v>
      </c>
      <c r="AA122" s="4">
        <v>40</v>
      </c>
    </row>
    <row r="123" spans="1:27" x14ac:dyDescent="0.2">
      <c r="A123" s="4">
        <v>11</v>
      </c>
      <c r="B123" s="28" t="s">
        <v>86</v>
      </c>
      <c r="C123" s="4">
        <v>2011</v>
      </c>
      <c r="D123" s="4">
        <v>8930</v>
      </c>
      <c r="E123" s="4">
        <v>35</v>
      </c>
      <c r="F123" s="4">
        <v>56</v>
      </c>
      <c r="G123" s="4">
        <v>5</v>
      </c>
      <c r="H123" s="12">
        <v>0.59899999999999998</v>
      </c>
      <c r="I123" s="12">
        <v>0.37880138130778657</v>
      </c>
      <c r="J123" s="12">
        <v>0.25900000000000001</v>
      </c>
      <c r="K123" s="13">
        <v>7342.696629213483</v>
      </c>
      <c r="L123" s="12">
        <v>3.0123076923076924</v>
      </c>
      <c r="M123" s="13">
        <v>1.9</v>
      </c>
      <c r="N123" s="13">
        <v>28.50285062713797</v>
      </c>
      <c r="O123" s="13">
        <v>12.893087375669474</v>
      </c>
      <c r="P123" s="13">
        <v>0.16675715990818668</v>
      </c>
      <c r="Q123" s="13">
        <v>20.03</v>
      </c>
      <c r="R123" s="4">
        <v>0.32659459123306356</v>
      </c>
      <c r="S123" s="4">
        <v>112</v>
      </c>
      <c r="T123" s="4">
        <v>1297</v>
      </c>
      <c r="U123" s="4">
        <v>295</v>
      </c>
      <c r="V123" s="26">
        <v>0.18413571756075195</v>
      </c>
      <c r="W123" s="21">
        <v>0.11976054732041048</v>
      </c>
      <c r="X123" s="21">
        <v>0.14139110604332952</v>
      </c>
      <c r="Y123" s="4">
        <v>115</v>
      </c>
      <c r="Z123" s="4">
        <v>3604</v>
      </c>
      <c r="AA123" s="4">
        <v>22</v>
      </c>
    </row>
    <row r="124" spans="1:27" x14ac:dyDescent="0.2">
      <c r="A124" s="4">
        <v>11</v>
      </c>
      <c r="B124" s="28" t="s">
        <v>86</v>
      </c>
      <c r="C124" s="4">
        <v>2012</v>
      </c>
      <c r="D124" s="4">
        <v>110</v>
      </c>
      <c r="E124" s="4">
        <v>4</v>
      </c>
      <c r="F124" s="4">
        <v>69</v>
      </c>
      <c r="G124" s="4">
        <v>5</v>
      </c>
      <c r="H124" s="12">
        <v>0.59200000000000008</v>
      </c>
      <c r="I124" s="12">
        <v>0.3822752616648733</v>
      </c>
      <c r="J124" s="12">
        <v>0.26400000000000001</v>
      </c>
      <c r="K124" s="13">
        <v>8273.6263736263736</v>
      </c>
      <c r="L124" s="12">
        <v>3.0816044260027664</v>
      </c>
      <c r="M124" s="13">
        <v>2.1</v>
      </c>
      <c r="N124" s="13">
        <v>28.1815107102593</v>
      </c>
      <c r="O124" s="13">
        <v>11.646996945145439</v>
      </c>
      <c r="P124" s="13">
        <v>0.13524893218222875</v>
      </c>
      <c r="Q124" s="13">
        <v>0.83</v>
      </c>
      <c r="R124" s="4">
        <v>0.31660651312886529</v>
      </c>
      <c r="S124" s="4">
        <v>137</v>
      </c>
      <c r="T124" s="4">
        <v>1297</v>
      </c>
      <c r="U124" s="4">
        <v>311</v>
      </c>
      <c r="V124" s="26">
        <v>0.18673322616126575</v>
      </c>
      <c r="W124" s="21">
        <v>0.12506482525366405</v>
      </c>
      <c r="X124" s="21">
        <v>0.14937993235625704</v>
      </c>
      <c r="Y124" s="4">
        <v>101</v>
      </c>
      <c r="Z124" s="4">
        <v>3677</v>
      </c>
      <c r="AA124" s="4">
        <v>24</v>
      </c>
    </row>
    <row r="125" spans="1:27" x14ac:dyDescent="0.2">
      <c r="A125" s="4">
        <v>11</v>
      </c>
      <c r="B125" s="28" t="s">
        <v>86</v>
      </c>
      <c r="C125" s="4">
        <v>2013</v>
      </c>
      <c r="D125" s="4">
        <v>1073.6667</v>
      </c>
      <c r="E125" s="4">
        <v>11.333333</v>
      </c>
      <c r="F125" s="4">
        <v>63</v>
      </c>
      <c r="G125" s="4">
        <v>2</v>
      </c>
      <c r="H125" s="12">
        <v>0.56700000000000006</v>
      </c>
      <c r="I125" s="12">
        <v>0.39275355852036947</v>
      </c>
      <c r="J125" s="12">
        <v>0.28100000000000003</v>
      </c>
      <c r="K125" s="13">
        <v>9603.2608695652179</v>
      </c>
      <c r="L125" s="12">
        <v>2.9246935201401048</v>
      </c>
      <c r="M125" s="13">
        <v>2.4</v>
      </c>
      <c r="N125" s="13">
        <v>27.929608938547485</v>
      </c>
      <c r="O125" s="13">
        <v>11.413084550084889</v>
      </c>
      <c r="P125" s="13">
        <v>0.13195760636106396</v>
      </c>
      <c r="Q125" s="13">
        <v>5.89</v>
      </c>
      <c r="R125" s="4">
        <v>0.29495930371274387</v>
      </c>
      <c r="S125" s="4">
        <v>142</v>
      </c>
      <c r="T125" s="4">
        <v>1322</v>
      </c>
      <c r="U125" s="4">
        <v>352</v>
      </c>
      <c r="V125" s="26">
        <v>0.18490536646156241</v>
      </c>
      <c r="W125" s="21">
        <v>0.12528078212290503</v>
      </c>
      <c r="X125" s="21">
        <v>0.15296089385474862</v>
      </c>
      <c r="Y125" s="4">
        <v>103</v>
      </c>
      <c r="Z125" s="4">
        <v>3732</v>
      </c>
      <c r="AA125" s="4">
        <v>28</v>
      </c>
    </row>
    <row r="126" spans="1:27" x14ac:dyDescent="0.2">
      <c r="A126" s="4">
        <v>11</v>
      </c>
      <c r="B126" s="28" t="s">
        <v>86</v>
      </c>
      <c r="C126" s="4">
        <v>2014</v>
      </c>
      <c r="D126" s="4">
        <v>2037.3333</v>
      </c>
      <c r="E126" s="4">
        <v>18.666667</v>
      </c>
      <c r="F126" s="4">
        <v>78</v>
      </c>
      <c r="G126" s="4">
        <v>6</v>
      </c>
      <c r="H126" s="12">
        <v>0.57799999999999996</v>
      </c>
      <c r="I126" s="12">
        <v>0.40482705108833261</v>
      </c>
      <c r="J126" s="12">
        <v>0.25800000000000001</v>
      </c>
      <c r="K126" s="13">
        <v>9637.8205128205136</v>
      </c>
      <c r="L126" s="12">
        <v>2.893947806774015</v>
      </c>
      <c r="M126" s="13">
        <v>2.58</v>
      </c>
      <c r="N126" s="13">
        <v>27.383167220376524</v>
      </c>
      <c r="O126" s="13">
        <v>11.168960425673429</v>
      </c>
      <c r="P126" s="13">
        <v>0.14740977718656464</v>
      </c>
      <c r="Q126" s="13">
        <v>36.61</v>
      </c>
      <c r="R126" s="4">
        <v>0.278346019813067</v>
      </c>
      <c r="S126" s="4">
        <v>162</v>
      </c>
      <c r="T126" s="4">
        <v>1361</v>
      </c>
      <c r="U126" s="4">
        <v>352</v>
      </c>
      <c r="V126" s="26">
        <v>0.18335216040666477</v>
      </c>
      <c r="W126" s="21">
        <v>0.13511528239202658</v>
      </c>
      <c r="X126" s="21">
        <v>0.16500553709856036</v>
      </c>
      <c r="Y126" s="4">
        <v>120</v>
      </c>
      <c r="Z126" s="4">
        <v>3967</v>
      </c>
      <c r="AA126" s="4">
        <v>29</v>
      </c>
    </row>
    <row r="127" spans="1:27" x14ac:dyDescent="0.2">
      <c r="A127" s="4">
        <v>11</v>
      </c>
      <c r="B127" s="28" t="s">
        <v>86</v>
      </c>
      <c r="C127" s="4">
        <v>2015</v>
      </c>
      <c r="D127" s="4">
        <v>3001</v>
      </c>
      <c r="E127" s="4">
        <v>26</v>
      </c>
      <c r="F127" s="4">
        <v>97</v>
      </c>
      <c r="G127" s="4">
        <v>8</v>
      </c>
      <c r="H127" s="12">
        <v>0.58799999999999997</v>
      </c>
      <c r="I127" s="12">
        <v>0.41197450295947791</v>
      </c>
      <c r="J127" s="12">
        <v>0.27100000000000002</v>
      </c>
      <c r="K127" s="13">
        <v>10631.746031746032</v>
      </c>
      <c r="L127" s="12">
        <v>2.9863636363636363</v>
      </c>
      <c r="M127" s="13">
        <v>2.77</v>
      </c>
      <c r="N127" s="13">
        <v>27.4390779363337</v>
      </c>
      <c r="O127" s="13">
        <v>9.8220304568527936</v>
      </c>
      <c r="P127" s="13">
        <v>0.11382701303871803</v>
      </c>
      <c r="Q127" s="13">
        <v>0.33</v>
      </c>
      <c r="R127" s="4">
        <v>0.23493784313863172</v>
      </c>
      <c r="S127" s="4">
        <v>154</v>
      </c>
      <c r="T127" s="4">
        <v>1328</v>
      </c>
      <c r="U127" s="4">
        <v>363</v>
      </c>
      <c r="V127" s="26">
        <v>0.19313668034121248</v>
      </c>
      <c r="W127" s="21">
        <v>0.14936608122941822</v>
      </c>
      <c r="X127" s="21">
        <v>0.1777998902305159</v>
      </c>
      <c r="Y127" s="4">
        <v>114</v>
      </c>
      <c r="Z127" s="4">
        <v>3968</v>
      </c>
      <c r="AA127" s="4">
        <v>19</v>
      </c>
    </row>
    <row r="128" spans="1:27" x14ac:dyDescent="0.2">
      <c r="A128" s="4">
        <v>11</v>
      </c>
      <c r="B128" s="28" t="s">
        <v>86</v>
      </c>
      <c r="C128" s="4">
        <v>2016</v>
      </c>
      <c r="D128" s="4">
        <v>16918</v>
      </c>
      <c r="E128" s="4">
        <v>143</v>
      </c>
      <c r="F128" s="4">
        <v>57</v>
      </c>
      <c r="G128" s="4">
        <v>2</v>
      </c>
      <c r="H128" s="12">
        <v>0.57399999999999995</v>
      </c>
      <c r="I128" s="12">
        <v>0.41623027448775174</v>
      </c>
      <c r="J128" s="12">
        <v>0.28399999999999997</v>
      </c>
      <c r="K128" s="13">
        <v>12013.584117032393</v>
      </c>
      <c r="L128" s="12">
        <v>2.9481680071492402</v>
      </c>
      <c r="M128" s="13">
        <v>2.7761</v>
      </c>
      <c r="N128" s="13">
        <v>27.28462377317339</v>
      </c>
      <c r="O128" s="13">
        <v>10.205325215273549</v>
      </c>
      <c r="P128" s="13">
        <v>8.1628938992780717E-2</v>
      </c>
      <c r="Q128" s="13">
        <v>5.69</v>
      </c>
      <c r="R128" s="4">
        <v>0.18597571447004838</v>
      </c>
      <c r="S128" s="4">
        <v>165</v>
      </c>
      <c r="T128" s="4">
        <v>1363</v>
      </c>
      <c r="U128" s="4">
        <v>304</v>
      </c>
      <c r="V128" s="26">
        <v>0.187797437461867</v>
      </c>
      <c r="W128" s="21">
        <v>0.1534876772082879</v>
      </c>
      <c r="X128" s="21">
        <v>0.18399127589967285</v>
      </c>
      <c r="Y128" s="4">
        <v>145</v>
      </c>
      <c r="Z128" s="4">
        <v>4538</v>
      </c>
      <c r="AA128" s="4">
        <v>24</v>
      </c>
    </row>
    <row r="129" spans="1:27" x14ac:dyDescent="0.2">
      <c r="A129" s="4">
        <v>11</v>
      </c>
      <c r="B129" s="28" t="s">
        <v>86</v>
      </c>
      <c r="C129" s="4">
        <v>2017</v>
      </c>
      <c r="D129" s="4">
        <v>17654</v>
      </c>
      <c r="E129" s="4">
        <v>62</v>
      </c>
      <c r="F129" s="4">
        <v>89</v>
      </c>
      <c r="G129" s="4">
        <v>8</v>
      </c>
      <c r="H129" s="12">
        <v>0.60799999999999998</v>
      </c>
      <c r="I129" s="12">
        <v>0.41866502255248728</v>
      </c>
      <c r="J129" s="12">
        <v>0.28800000000000003</v>
      </c>
      <c r="K129" s="13">
        <v>13233.539094650207</v>
      </c>
      <c r="L129" s="12">
        <v>3.2919646613378211</v>
      </c>
      <c r="M129" s="13">
        <v>2.8445999999999998</v>
      </c>
      <c r="N129" s="13">
        <v>27.019438444924408</v>
      </c>
      <c r="O129" s="13">
        <v>9.9245028375962079</v>
      </c>
      <c r="P129" s="13">
        <v>9.7922223307160078E-2</v>
      </c>
      <c r="Q129" s="13">
        <v>1.82</v>
      </c>
      <c r="R129" s="4">
        <v>0.15686936283999695</v>
      </c>
      <c r="S129" s="4">
        <v>209</v>
      </c>
      <c r="T129" s="4">
        <v>1503</v>
      </c>
      <c r="U129" s="4">
        <v>272</v>
      </c>
      <c r="V129" s="26">
        <v>0.1818329453797434</v>
      </c>
      <c r="W129" s="21">
        <v>0.12174200863930885</v>
      </c>
      <c r="X129" s="21">
        <v>0.15646868250539955</v>
      </c>
      <c r="Y129" s="4">
        <v>139</v>
      </c>
      <c r="Z129" s="4">
        <v>4660</v>
      </c>
      <c r="AA129" s="4">
        <v>19</v>
      </c>
    </row>
    <row r="130" spans="1:27" x14ac:dyDescent="0.2">
      <c r="A130" s="4">
        <v>11</v>
      </c>
      <c r="B130" s="28" t="s">
        <v>86</v>
      </c>
      <c r="C130" s="4">
        <v>2018</v>
      </c>
      <c r="D130" s="4">
        <v>532810</v>
      </c>
      <c r="E130" s="4">
        <v>668</v>
      </c>
      <c r="F130" s="4">
        <v>363</v>
      </c>
      <c r="G130" s="4">
        <v>33</v>
      </c>
      <c r="H130" s="12">
        <v>0.622</v>
      </c>
      <c r="I130" s="12">
        <v>0.41947284776155208</v>
      </c>
      <c r="J130" s="12">
        <v>0.29899999999999999</v>
      </c>
      <c r="K130" s="13">
        <v>14737.270875763748</v>
      </c>
      <c r="L130" s="12">
        <v>3.4729938271604941</v>
      </c>
      <c r="M130" s="13">
        <v>2.8797999999999999</v>
      </c>
      <c r="N130" s="13">
        <v>25.867237687366167</v>
      </c>
      <c r="O130" s="13">
        <v>7.9562263681592027</v>
      </c>
      <c r="P130" s="13">
        <v>0.10123687119955775</v>
      </c>
      <c r="Q130" s="13">
        <v>0.03</v>
      </c>
      <c r="R130" s="4">
        <v>0.17438325642739624</v>
      </c>
      <c r="S130" s="4">
        <v>240</v>
      </c>
      <c r="T130" s="4">
        <v>1524</v>
      </c>
      <c r="U130" s="4">
        <v>440</v>
      </c>
      <c r="V130" s="26">
        <v>0.17541844437151297</v>
      </c>
      <c r="W130" s="21">
        <v>0.11604710920770879</v>
      </c>
      <c r="X130" s="21">
        <v>0.14754817987152036</v>
      </c>
      <c r="Y130" s="4">
        <v>115</v>
      </c>
      <c r="Z130" s="4">
        <v>4874</v>
      </c>
      <c r="AA130" s="4">
        <v>21</v>
      </c>
    </row>
    <row r="131" spans="1:27" x14ac:dyDescent="0.2">
      <c r="A131" s="4">
        <v>11</v>
      </c>
      <c r="B131" s="28" t="s">
        <v>86</v>
      </c>
      <c r="C131" s="4">
        <v>2019</v>
      </c>
      <c r="D131" s="4">
        <v>366750</v>
      </c>
      <c r="E131" s="4">
        <v>580</v>
      </c>
      <c r="F131" s="4">
        <v>417</v>
      </c>
      <c r="G131" s="4">
        <v>71</v>
      </c>
      <c r="H131" s="12">
        <v>0.67099999999999993</v>
      </c>
      <c r="I131" s="12">
        <v>0.41960740761307158</v>
      </c>
      <c r="J131" s="12">
        <v>0.29699999999999999</v>
      </c>
      <c r="K131" s="13">
        <v>15824.120603015075</v>
      </c>
      <c r="L131" s="12">
        <v>4.1754940711462458</v>
      </c>
      <c r="M131" s="13">
        <v>3.1002999999999998</v>
      </c>
      <c r="N131" s="13">
        <v>67.682487932932503</v>
      </c>
      <c r="O131" s="13">
        <v>7.7641779612575412</v>
      </c>
      <c r="P131" s="13">
        <v>0.11487646872022864</v>
      </c>
      <c r="Q131" s="13">
        <v>0.04</v>
      </c>
      <c r="R131" s="4">
        <v>0.17090869627466362</v>
      </c>
      <c r="S131" s="4">
        <v>268</v>
      </c>
      <c r="T131" s="4">
        <v>1526</v>
      </c>
      <c r="U131" s="4">
        <v>483</v>
      </c>
      <c r="V131" s="26">
        <v>0.18050304954886839</v>
      </c>
      <c r="W131" s="21">
        <v>0.11422940130409009</v>
      </c>
      <c r="X131" s="21">
        <v>0.1429103861461597</v>
      </c>
      <c r="Y131" s="4">
        <v>282</v>
      </c>
      <c r="Z131" s="4">
        <v>5319</v>
      </c>
      <c r="AA131" s="4">
        <v>22</v>
      </c>
    </row>
    <row r="132" spans="1:27" x14ac:dyDescent="0.2">
      <c r="A132" s="4">
        <v>11</v>
      </c>
      <c r="B132" s="28" t="s">
        <v>86</v>
      </c>
      <c r="C132" s="4">
        <v>2020</v>
      </c>
      <c r="D132" s="4">
        <v>1086840</v>
      </c>
      <c r="E132" s="4">
        <v>810</v>
      </c>
      <c r="F132" s="4">
        <v>463</v>
      </c>
      <c r="G132" s="4">
        <v>55</v>
      </c>
      <c r="H132" s="12">
        <v>0.68500000000000005</v>
      </c>
      <c r="I132" s="12">
        <v>0.4388225462975443</v>
      </c>
      <c r="J132" s="12">
        <v>0.28899999999999998</v>
      </c>
      <c r="K132" s="13">
        <v>15796.442687747036</v>
      </c>
      <c r="L132" s="12">
        <v>4.6008403361344534</v>
      </c>
      <c r="M132" s="13">
        <v>3.4695999999999998</v>
      </c>
      <c r="N132" s="13">
        <v>63.182806324110672</v>
      </c>
      <c r="O132" s="13">
        <v>8.625527336419367</v>
      </c>
      <c r="P132" s="13">
        <v>0.12907919429500814</v>
      </c>
      <c r="Q132" s="13">
        <v>0.158</v>
      </c>
      <c r="R132" s="4">
        <v>0.16943560378064451</v>
      </c>
      <c r="S132" s="4">
        <v>300</v>
      </c>
      <c r="T132" s="4">
        <v>1184</v>
      </c>
      <c r="U132" s="4">
        <v>600</v>
      </c>
      <c r="V132" s="26">
        <v>0.19205830610706207</v>
      </c>
      <c r="W132" s="21">
        <v>0.10025830039525692</v>
      </c>
      <c r="X132" s="21">
        <v>0.12658102766798418</v>
      </c>
      <c r="Y132" s="4">
        <v>402</v>
      </c>
      <c r="Z132" s="4">
        <v>5440</v>
      </c>
      <c r="AA132" s="4">
        <v>23</v>
      </c>
    </row>
    <row r="133" spans="1:27" x14ac:dyDescent="0.2">
      <c r="A133" s="4">
        <v>11</v>
      </c>
      <c r="B133" s="28" t="s">
        <v>86</v>
      </c>
      <c r="C133" s="4">
        <v>2021</v>
      </c>
      <c r="D133" s="4">
        <v>733190</v>
      </c>
      <c r="E133" s="4">
        <v>2083</v>
      </c>
      <c r="F133" s="4">
        <v>470</v>
      </c>
      <c r="G133" s="4">
        <v>129</v>
      </c>
      <c r="H133" s="12">
        <v>0.78900000000000003</v>
      </c>
      <c r="I133" s="12">
        <v>0.44950637853430481</v>
      </c>
      <c r="J133" s="12">
        <v>0.30599999999999999</v>
      </c>
      <c r="K133" s="13">
        <v>19504.901960784315</v>
      </c>
      <c r="L133" s="12">
        <v>11.971014492753625</v>
      </c>
      <c r="M133" s="13">
        <v>3.6705000000000001</v>
      </c>
      <c r="N133" s="13">
        <v>62.687254901960785</v>
      </c>
      <c r="O133" s="13">
        <v>6.8459098265895948</v>
      </c>
      <c r="P133" s="13">
        <v>0.10117841781352097</v>
      </c>
      <c r="Q133" s="13">
        <v>0.71330199999999999</v>
      </c>
      <c r="R133" s="4">
        <v>0.22786293087472198</v>
      </c>
      <c r="S133" s="4">
        <v>334</v>
      </c>
      <c r="T133" s="4">
        <v>1265</v>
      </c>
      <c r="U133" s="4">
        <v>703</v>
      </c>
      <c r="V133" s="26">
        <v>0.18470524714082365</v>
      </c>
      <c r="W133" s="21">
        <v>9.8114411764705881E-2</v>
      </c>
      <c r="X133" s="21">
        <v>0.12487862745098038</v>
      </c>
      <c r="Y133" s="4">
        <v>467</v>
      </c>
      <c r="Z133" s="4">
        <v>5261</v>
      </c>
      <c r="AA133" s="4">
        <v>71</v>
      </c>
    </row>
    <row r="134" spans="1:27" x14ac:dyDescent="0.2">
      <c r="A134" s="4">
        <v>11</v>
      </c>
      <c r="B134" s="28" t="s">
        <v>86</v>
      </c>
      <c r="C134" s="4">
        <v>2022</v>
      </c>
      <c r="D134" s="4">
        <v>667690</v>
      </c>
      <c r="E134" s="4">
        <v>2766</v>
      </c>
      <c r="F134" s="4">
        <v>345</v>
      </c>
      <c r="G134" s="4">
        <v>156</v>
      </c>
      <c r="H134" s="12">
        <v>0.73299999999999998</v>
      </c>
      <c r="I134" s="12">
        <v>0.47651926815893114</v>
      </c>
      <c r="J134" s="12">
        <v>0.32799999999999996</v>
      </c>
      <c r="K134" s="13">
        <v>22027.263875365141</v>
      </c>
      <c r="L134" s="12">
        <v>5.8770811193765491</v>
      </c>
      <c r="M134" s="13">
        <v>4.133</v>
      </c>
      <c r="N134" s="13">
        <v>62.259980525803307</v>
      </c>
      <c r="O134" s="13">
        <v>6.8289304217133768</v>
      </c>
      <c r="P134" s="13">
        <v>0.10355260857572274</v>
      </c>
      <c r="Q134" s="13">
        <v>0</v>
      </c>
      <c r="R134" s="4">
        <v>0.29614490921357539</v>
      </c>
      <c r="S134" s="4">
        <v>392</v>
      </c>
      <c r="T134" s="4">
        <v>1191</v>
      </c>
      <c r="U134" s="4">
        <v>830</v>
      </c>
      <c r="V134" s="26">
        <v>0.20259491651600553</v>
      </c>
      <c r="W134" s="21">
        <v>9.9116260954235633E-2</v>
      </c>
      <c r="X134" s="21">
        <v>0.12468636806231742</v>
      </c>
      <c r="Y134" s="4">
        <v>639</v>
      </c>
      <c r="Z134" s="4">
        <v>8300</v>
      </c>
      <c r="AA134" s="4">
        <v>83</v>
      </c>
    </row>
  </sheetData>
  <mergeCells count="5">
    <mergeCell ref="D1:G1"/>
    <mergeCell ref="H1:L1"/>
    <mergeCell ref="M1:Q1"/>
    <mergeCell ref="R1:V1"/>
    <mergeCell ref="W1:AA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0BA4-9AC8-471E-A774-05CD131637D5}">
  <dimension ref="A1:G133"/>
  <sheetViews>
    <sheetView workbookViewId="0">
      <selection activeCell="R16" sqref="R16"/>
    </sheetView>
  </sheetViews>
  <sheetFormatPr defaultColWidth="8.625" defaultRowHeight="12.75" x14ac:dyDescent="0.2"/>
  <cols>
    <col min="1" max="1" width="3" style="19" bestFit="1" customWidth="1"/>
    <col min="2" max="2" width="7.125" style="19" bestFit="1" customWidth="1"/>
    <col min="3" max="3" width="4.875" style="19" bestFit="1" customWidth="1"/>
    <col min="4" max="4" width="9.5" style="19" bestFit="1" customWidth="1"/>
    <col min="5" max="5" width="10.625" style="19" bestFit="1" customWidth="1"/>
    <col min="6" max="6" width="20.75" style="19" bestFit="1" customWidth="1"/>
    <col min="7" max="7" width="12.25" style="19" bestFit="1" customWidth="1"/>
    <col min="8" max="22" width="5.125" style="19" bestFit="1" customWidth="1"/>
    <col min="23" max="16384" width="8.625" style="19"/>
  </cols>
  <sheetData>
    <row r="1" spans="1:7" x14ac:dyDescent="0.2">
      <c r="A1" s="4" t="s">
        <v>0</v>
      </c>
      <c r="B1" s="4" t="s">
        <v>3</v>
      </c>
      <c r="C1" s="4" t="s">
        <v>4</v>
      </c>
      <c r="D1" s="25" t="s">
        <v>87</v>
      </c>
      <c r="E1" s="18" t="s">
        <v>6</v>
      </c>
      <c r="F1" s="43" t="s">
        <v>88</v>
      </c>
      <c r="G1" s="4" t="s">
        <v>7</v>
      </c>
    </row>
    <row r="2" spans="1:7" x14ac:dyDescent="0.2">
      <c r="A2" s="4">
        <v>1</v>
      </c>
      <c r="B2" s="28" t="s">
        <v>76</v>
      </c>
      <c r="C2" s="4">
        <v>2011</v>
      </c>
      <c r="D2" s="4">
        <v>0.13103110000000001</v>
      </c>
      <c r="E2" s="20">
        <f>LN(D2)</f>
        <v>-2.0323205793768406</v>
      </c>
      <c r="F2" s="21">
        <v>0.16583544633380148</v>
      </c>
      <c r="G2" s="4">
        <v>-1.7967592694214085</v>
      </c>
    </row>
    <row r="3" spans="1:7" x14ac:dyDescent="0.2">
      <c r="A3" s="4">
        <v>1</v>
      </c>
      <c r="B3" s="28" t="s">
        <v>76</v>
      </c>
      <c r="C3" s="4">
        <v>2012</v>
      </c>
      <c r="D3" s="4">
        <v>0.14070930000000001</v>
      </c>
      <c r="E3" s="20">
        <f t="shared" ref="E3:E66" si="0">LN(D3)</f>
        <v>-1.9610592189651521</v>
      </c>
      <c r="F3" s="21">
        <v>0.17588614852463885</v>
      </c>
      <c r="G3" s="4">
        <v>-1.7379183766460495</v>
      </c>
    </row>
    <row r="4" spans="1:7" x14ac:dyDescent="0.2">
      <c r="A4" s="4">
        <v>1</v>
      </c>
      <c r="B4" s="28" t="s">
        <v>76</v>
      </c>
      <c r="C4" s="4">
        <v>2013</v>
      </c>
      <c r="D4" s="4">
        <v>0.15173990000000001</v>
      </c>
      <c r="E4" s="20">
        <f t="shared" si="0"/>
        <v>-1.8855874080944366</v>
      </c>
      <c r="F4" s="21">
        <v>0.18779257697346846</v>
      </c>
      <c r="G4" s="4">
        <v>-1.6724172392220189</v>
      </c>
    </row>
    <row r="5" spans="1:7" x14ac:dyDescent="0.2">
      <c r="A5" s="4">
        <v>1</v>
      </c>
      <c r="B5" s="28" t="s">
        <v>76</v>
      </c>
      <c r="C5" s="4">
        <v>2014</v>
      </c>
      <c r="D5" s="4">
        <v>0.1538803</v>
      </c>
      <c r="E5" s="20">
        <f t="shared" si="0"/>
        <v>-1.8715802515288487</v>
      </c>
      <c r="F5" s="21">
        <v>0.18993917490136455</v>
      </c>
      <c r="G5" s="4">
        <v>-1.6610513901729511</v>
      </c>
    </row>
    <row r="6" spans="1:7" x14ac:dyDescent="0.2">
      <c r="A6" s="4">
        <v>1</v>
      </c>
      <c r="B6" s="28" t="s">
        <v>76</v>
      </c>
      <c r="C6" s="4">
        <v>2015</v>
      </c>
      <c r="D6" s="4">
        <v>0.1821557</v>
      </c>
      <c r="E6" s="20">
        <f t="shared" si="0"/>
        <v>-1.7028934631267016</v>
      </c>
      <c r="F6" s="21">
        <v>0.21564360578662281</v>
      </c>
      <c r="G6" s="4">
        <v>-1.534128207213006</v>
      </c>
    </row>
    <row r="7" spans="1:7" x14ac:dyDescent="0.2">
      <c r="A7" s="4">
        <v>1</v>
      </c>
      <c r="B7" s="28" t="s">
        <v>76</v>
      </c>
      <c r="C7" s="4">
        <v>2016</v>
      </c>
      <c r="D7" s="4">
        <v>0.1564159</v>
      </c>
      <c r="E7" s="20">
        <f t="shared" si="0"/>
        <v>-1.8552367936341063</v>
      </c>
      <c r="F7" s="21">
        <v>0.19316200022632332</v>
      </c>
      <c r="G7" s="4">
        <v>-1.6442260627481413</v>
      </c>
    </row>
    <row r="8" spans="1:7" x14ac:dyDescent="0.2">
      <c r="A8" s="4">
        <v>1</v>
      </c>
      <c r="B8" s="28" t="s">
        <v>76</v>
      </c>
      <c r="C8" s="4">
        <v>2017</v>
      </c>
      <c r="D8" s="4">
        <v>0.15371380000000001</v>
      </c>
      <c r="E8" s="20">
        <f t="shared" si="0"/>
        <v>-1.8726628471720139</v>
      </c>
      <c r="F8" s="21">
        <v>0.19008787635406296</v>
      </c>
      <c r="G8" s="4">
        <v>-1.6602688066184574</v>
      </c>
    </row>
    <row r="9" spans="1:7" x14ac:dyDescent="0.2">
      <c r="A9" s="4">
        <v>1</v>
      </c>
      <c r="B9" s="28" t="s">
        <v>76</v>
      </c>
      <c r="C9" s="4">
        <v>2018</v>
      </c>
      <c r="D9" s="4">
        <v>0.16126389999999999</v>
      </c>
      <c r="E9" s="20">
        <f t="shared" si="0"/>
        <v>-1.8247131254710078</v>
      </c>
      <c r="F9" s="21">
        <v>0.20055220968482099</v>
      </c>
      <c r="G9" s="4">
        <v>-1.606680668702511</v>
      </c>
    </row>
    <row r="10" spans="1:7" x14ac:dyDescent="0.2">
      <c r="A10" s="4">
        <v>1</v>
      </c>
      <c r="B10" s="28" t="s">
        <v>76</v>
      </c>
      <c r="C10" s="4">
        <v>2019</v>
      </c>
      <c r="D10" s="4">
        <v>0.16007370000000001</v>
      </c>
      <c r="E10" s="20">
        <f t="shared" si="0"/>
        <v>-1.8321209448034388</v>
      </c>
      <c r="F10" s="21">
        <v>0.19803132658185429</v>
      </c>
      <c r="G10" s="4">
        <v>-1.6193300457424142</v>
      </c>
    </row>
    <row r="11" spans="1:7" x14ac:dyDescent="0.2">
      <c r="A11" s="4">
        <v>1</v>
      </c>
      <c r="B11" s="28" t="s">
        <v>76</v>
      </c>
      <c r="C11" s="4">
        <v>2020</v>
      </c>
      <c r="D11" s="4">
        <v>0.1557056</v>
      </c>
      <c r="E11" s="20">
        <f t="shared" si="0"/>
        <v>-1.8597882341865266</v>
      </c>
      <c r="F11" s="21">
        <v>0.19490766814632737</v>
      </c>
      <c r="G11" s="4">
        <v>-1.6352293292388449</v>
      </c>
    </row>
    <row r="12" spans="1:7" x14ac:dyDescent="0.2">
      <c r="A12" s="4">
        <v>1</v>
      </c>
      <c r="B12" s="28" t="s">
        <v>76</v>
      </c>
      <c r="C12" s="4">
        <v>2021</v>
      </c>
      <c r="D12" s="4">
        <v>0.19203690000000001</v>
      </c>
      <c r="E12" s="20">
        <f t="shared" si="0"/>
        <v>-1.650067737920007</v>
      </c>
      <c r="F12" s="21">
        <v>0.23472554717354005</v>
      </c>
      <c r="G12" s="4">
        <v>-1.4493383317142869</v>
      </c>
    </row>
    <row r="13" spans="1:7" x14ac:dyDescent="0.2">
      <c r="A13" s="4">
        <v>1</v>
      </c>
      <c r="B13" s="28" t="s">
        <v>76</v>
      </c>
      <c r="C13" s="4">
        <v>2022</v>
      </c>
      <c r="D13" s="4">
        <v>0.18821199999999999</v>
      </c>
      <c r="E13" s="20">
        <f t="shared" si="0"/>
        <v>-1.6701862919081982</v>
      </c>
      <c r="F13" s="21">
        <v>0.23364736552195897</v>
      </c>
      <c r="G13" s="4">
        <v>-1.4539422852172275</v>
      </c>
    </row>
    <row r="14" spans="1:7" x14ac:dyDescent="0.2">
      <c r="A14" s="4">
        <v>2</v>
      </c>
      <c r="B14" s="28" t="s">
        <v>77</v>
      </c>
      <c r="C14" s="4">
        <v>2011</v>
      </c>
      <c r="D14" s="4">
        <v>4.49069E-2</v>
      </c>
      <c r="E14" s="20">
        <f t="shared" si="0"/>
        <v>-3.1031638212077337</v>
      </c>
      <c r="F14" s="21">
        <v>7.2221404085144242E-2</v>
      </c>
      <c r="G14" s="4">
        <v>-2.6280188215446856</v>
      </c>
    </row>
    <row r="15" spans="1:7" x14ac:dyDescent="0.2">
      <c r="A15" s="4">
        <v>2</v>
      </c>
      <c r="B15" s="28" t="s">
        <v>77</v>
      </c>
      <c r="C15" s="4">
        <v>2012</v>
      </c>
      <c r="D15" s="4">
        <v>4.8909599999999998E-2</v>
      </c>
      <c r="E15" s="20">
        <f t="shared" si="0"/>
        <v>-3.0177815827509624</v>
      </c>
      <c r="F15" s="21">
        <v>7.6223041805888209E-2</v>
      </c>
      <c r="G15" s="4">
        <v>-2.5740914760948947</v>
      </c>
    </row>
    <row r="16" spans="1:7" x14ac:dyDescent="0.2">
      <c r="A16" s="4">
        <v>2</v>
      </c>
      <c r="B16" s="28" t="s">
        <v>77</v>
      </c>
      <c r="C16" s="4">
        <v>2013</v>
      </c>
      <c r="D16" s="4">
        <v>5.20551E-2</v>
      </c>
      <c r="E16" s="20">
        <f t="shared" si="0"/>
        <v>-2.9554525060122177</v>
      </c>
      <c r="F16" s="21">
        <v>8.156300160269668E-2</v>
      </c>
      <c r="G16" s="4">
        <v>-2.5063795315659148</v>
      </c>
    </row>
    <row r="17" spans="1:7" x14ac:dyDescent="0.2">
      <c r="A17" s="4">
        <v>2</v>
      </c>
      <c r="B17" s="28" t="s">
        <v>77</v>
      </c>
      <c r="C17" s="4">
        <v>2014</v>
      </c>
      <c r="D17" s="4">
        <v>5.9267899999999998E-2</v>
      </c>
      <c r="E17" s="20">
        <f t="shared" si="0"/>
        <v>-2.8256874348882031</v>
      </c>
      <c r="F17" s="21">
        <v>9.0842516244216312E-2</v>
      </c>
      <c r="G17" s="4">
        <v>-2.3986278623902297</v>
      </c>
    </row>
    <row r="18" spans="1:7" x14ac:dyDescent="0.2">
      <c r="A18" s="4">
        <v>2</v>
      </c>
      <c r="B18" s="28" t="s">
        <v>77</v>
      </c>
      <c r="C18" s="4">
        <v>2015</v>
      </c>
      <c r="D18" s="4">
        <v>5.78293E-2</v>
      </c>
      <c r="E18" s="20">
        <f t="shared" si="0"/>
        <v>-2.8502597113293295</v>
      </c>
      <c r="F18" s="21">
        <v>9.1208752931254286E-2</v>
      </c>
      <c r="G18" s="4">
        <v>-2.3946044113837668</v>
      </c>
    </row>
    <row r="19" spans="1:7" x14ac:dyDescent="0.2">
      <c r="A19" s="4">
        <v>2</v>
      </c>
      <c r="B19" s="28" t="s">
        <v>77</v>
      </c>
      <c r="C19" s="4">
        <v>2016</v>
      </c>
      <c r="D19" s="4">
        <v>6.33716E-2</v>
      </c>
      <c r="E19" s="20">
        <f t="shared" si="0"/>
        <v>-2.7587394674251318</v>
      </c>
      <c r="F19" s="21">
        <v>9.7966599988179665E-2</v>
      </c>
      <c r="G19" s="4">
        <v>-2.3231286748498361</v>
      </c>
    </row>
    <row r="20" spans="1:7" x14ac:dyDescent="0.2">
      <c r="A20" s="4">
        <v>2</v>
      </c>
      <c r="B20" s="28" t="s">
        <v>77</v>
      </c>
      <c r="C20" s="4">
        <v>2017</v>
      </c>
      <c r="D20" s="4">
        <v>6.7228499999999997E-2</v>
      </c>
      <c r="E20" s="20">
        <f t="shared" si="0"/>
        <v>-2.699658014218191</v>
      </c>
      <c r="F20" s="21">
        <v>0.10346214289713125</v>
      </c>
      <c r="G20" s="4">
        <v>-2.2685495022963935</v>
      </c>
    </row>
    <row r="21" spans="1:7" x14ac:dyDescent="0.2">
      <c r="A21" s="4">
        <v>2</v>
      </c>
      <c r="B21" s="28" t="s">
        <v>77</v>
      </c>
      <c r="C21" s="4">
        <v>2018</v>
      </c>
      <c r="D21" s="4">
        <v>7.9458899999999999E-2</v>
      </c>
      <c r="E21" s="20">
        <f t="shared" si="0"/>
        <v>-2.5325153721347475</v>
      </c>
      <c r="F21" s="21">
        <v>0.1134922090134033</v>
      </c>
      <c r="G21" s="4">
        <v>-2.1760210874704371</v>
      </c>
    </row>
    <row r="22" spans="1:7" x14ac:dyDescent="0.2">
      <c r="A22" s="4">
        <v>2</v>
      </c>
      <c r="B22" s="28" t="s">
        <v>77</v>
      </c>
      <c r="C22" s="4">
        <v>2019</v>
      </c>
      <c r="D22" s="4">
        <v>7.7244300000000002E-2</v>
      </c>
      <c r="E22" s="20">
        <f t="shared" si="0"/>
        <v>-2.5607821523343999</v>
      </c>
      <c r="F22" s="21">
        <v>0.11191357996111727</v>
      </c>
      <c r="G22" s="4">
        <v>-2.1900283130193476</v>
      </c>
    </row>
    <row r="23" spans="1:7" x14ac:dyDescent="0.2">
      <c r="A23" s="4">
        <v>2</v>
      </c>
      <c r="B23" s="28" t="s">
        <v>77</v>
      </c>
      <c r="C23" s="4">
        <v>2020</v>
      </c>
      <c r="D23" s="4">
        <v>7.3297299999999996E-2</v>
      </c>
      <c r="E23" s="20">
        <f t="shared" si="0"/>
        <v>-2.6132315056929198</v>
      </c>
      <c r="F23" s="21">
        <v>0.10671689458567335</v>
      </c>
      <c r="G23" s="4">
        <v>-2.2375757959481564</v>
      </c>
    </row>
    <row r="24" spans="1:7" x14ac:dyDescent="0.2">
      <c r="A24" s="4">
        <v>2</v>
      </c>
      <c r="B24" s="28" t="s">
        <v>77</v>
      </c>
      <c r="C24" s="4">
        <v>2021</v>
      </c>
      <c r="D24" s="4">
        <v>7.7614000000000002E-2</v>
      </c>
      <c r="E24" s="20">
        <f t="shared" si="0"/>
        <v>-2.5560074556941847</v>
      </c>
      <c r="F24" s="21">
        <v>0.1116035251978198</v>
      </c>
      <c r="G24" s="4">
        <v>-2.1928026417397262</v>
      </c>
    </row>
    <row r="25" spans="1:7" x14ac:dyDescent="0.2">
      <c r="A25" s="4">
        <v>2</v>
      </c>
      <c r="B25" s="28" t="s">
        <v>77</v>
      </c>
      <c r="C25" s="4">
        <v>2022</v>
      </c>
      <c r="D25" s="4">
        <v>8.1526000000000001E-2</v>
      </c>
      <c r="E25" s="20">
        <f t="shared" si="0"/>
        <v>-2.5068332912059637</v>
      </c>
      <c r="F25" s="21">
        <v>0.11699253500537868</v>
      </c>
      <c r="G25" s="4">
        <v>-2.1456451495927347</v>
      </c>
    </row>
    <row r="26" spans="1:7" x14ac:dyDescent="0.2">
      <c r="A26" s="4">
        <v>3</v>
      </c>
      <c r="B26" s="4" t="s">
        <v>78</v>
      </c>
      <c r="C26" s="4">
        <v>2011</v>
      </c>
      <c r="D26" s="4">
        <v>0.1231617</v>
      </c>
      <c r="E26" s="20">
        <f t="shared" si="0"/>
        <v>-2.094257152838249</v>
      </c>
      <c r="F26" s="21">
        <v>0.16127713543310604</v>
      </c>
      <c r="G26" s="4">
        <v>-1.8246310557083452</v>
      </c>
    </row>
    <row r="27" spans="1:7" x14ac:dyDescent="0.2">
      <c r="A27" s="4">
        <v>3</v>
      </c>
      <c r="B27" s="4" t="s">
        <v>78</v>
      </c>
      <c r="C27" s="4">
        <v>2012</v>
      </c>
      <c r="D27" s="4">
        <v>0.13152220000000001</v>
      </c>
      <c r="E27" s="20">
        <f t="shared" si="0"/>
        <v>-2.0285796203202531</v>
      </c>
      <c r="F27" s="21">
        <v>0.170033626681386</v>
      </c>
      <c r="G27" s="4">
        <v>-1.7717590574843558</v>
      </c>
    </row>
    <row r="28" spans="1:7" x14ac:dyDescent="0.2">
      <c r="A28" s="4">
        <v>3</v>
      </c>
      <c r="B28" s="4" t="s">
        <v>78</v>
      </c>
      <c r="C28" s="4">
        <v>2013</v>
      </c>
      <c r="D28" s="4">
        <v>0.1412659</v>
      </c>
      <c r="E28" s="20">
        <f t="shared" si="0"/>
        <v>-1.9571113489190239</v>
      </c>
      <c r="F28" s="21">
        <v>0.18019579126760246</v>
      </c>
      <c r="G28" s="4">
        <v>-1.7137112899763105</v>
      </c>
    </row>
    <row r="29" spans="1:7" x14ac:dyDescent="0.2">
      <c r="A29" s="4">
        <v>3</v>
      </c>
      <c r="B29" s="4" t="s">
        <v>78</v>
      </c>
      <c r="C29" s="4">
        <v>2014</v>
      </c>
      <c r="D29" s="4">
        <v>0.14915999999999999</v>
      </c>
      <c r="E29" s="20">
        <f t="shared" si="0"/>
        <v>-1.902735723671517</v>
      </c>
      <c r="F29" s="21">
        <v>0.18817905259355772</v>
      </c>
      <c r="G29" s="4">
        <v>-1.6703613619918223</v>
      </c>
    </row>
    <row r="30" spans="1:7" x14ac:dyDescent="0.2">
      <c r="A30" s="4">
        <v>3</v>
      </c>
      <c r="B30" s="4" t="s">
        <v>78</v>
      </c>
      <c r="C30" s="4">
        <v>2015</v>
      </c>
      <c r="D30" s="4">
        <v>0.14865619999999999</v>
      </c>
      <c r="E30" s="20">
        <f t="shared" si="0"/>
        <v>-1.9061190216960755</v>
      </c>
      <c r="F30" s="21">
        <v>0.18862301610426502</v>
      </c>
      <c r="G30" s="4">
        <v>-1.668004879620661</v>
      </c>
    </row>
    <row r="31" spans="1:7" x14ac:dyDescent="0.2">
      <c r="A31" s="4">
        <v>3</v>
      </c>
      <c r="B31" s="4" t="s">
        <v>78</v>
      </c>
      <c r="C31" s="4">
        <v>2016</v>
      </c>
      <c r="D31" s="4">
        <v>0.13460900000000001</v>
      </c>
      <c r="E31" s="20">
        <f t="shared" si="0"/>
        <v>-2.0053809992223126</v>
      </c>
      <c r="F31" s="21">
        <v>0.17498114949046095</v>
      </c>
      <c r="G31" s="4">
        <v>-1.7430770280579029</v>
      </c>
    </row>
    <row r="32" spans="1:7" x14ac:dyDescent="0.2">
      <c r="A32" s="4">
        <v>3</v>
      </c>
      <c r="B32" s="4" t="s">
        <v>78</v>
      </c>
      <c r="C32" s="4">
        <v>2017</v>
      </c>
      <c r="D32" s="4">
        <v>0.1461952</v>
      </c>
      <c r="E32" s="20">
        <f t="shared" si="0"/>
        <v>-1.9228125639427782</v>
      </c>
      <c r="F32" s="21">
        <v>0.18693749934368031</v>
      </c>
      <c r="G32" s="4">
        <v>-1.6769809461028746</v>
      </c>
    </row>
    <row r="33" spans="1:7" x14ac:dyDescent="0.2">
      <c r="A33" s="4">
        <v>3</v>
      </c>
      <c r="B33" s="4" t="s">
        <v>78</v>
      </c>
      <c r="C33" s="4">
        <v>2018</v>
      </c>
      <c r="D33" s="4">
        <v>0.14818339999999999</v>
      </c>
      <c r="E33" s="20">
        <f t="shared" si="0"/>
        <v>-1.9093045831900497</v>
      </c>
      <c r="F33" s="21">
        <v>0.18882566058469349</v>
      </c>
      <c r="G33" s="4">
        <v>-1.6669311203923804</v>
      </c>
    </row>
    <row r="34" spans="1:7" x14ac:dyDescent="0.2">
      <c r="A34" s="4">
        <v>3</v>
      </c>
      <c r="B34" s="4" t="s">
        <v>78</v>
      </c>
      <c r="C34" s="4">
        <v>2019</v>
      </c>
      <c r="D34" s="4">
        <v>0.1609305</v>
      </c>
      <c r="E34" s="20">
        <f t="shared" si="0"/>
        <v>-1.826782684215654</v>
      </c>
      <c r="F34" s="21">
        <v>0.2018493067560225</v>
      </c>
      <c r="G34" s="4">
        <v>-1.6002338661402988</v>
      </c>
    </row>
    <row r="35" spans="1:7" x14ac:dyDescent="0.2">
      <c r="A35" s="4">
        <v>3</v>
      </c>
      <c r="B35" s="4" t="s">
        <v>78</v>
      </c>
      <c r="C35" s="4">
        <v>2020</v>
      </c>
      <c r="D35" s="4">
        <v>0.14996809999999999</v>
      </c>
      <c r="E35" s="20">
        <f t="shared" si="0"/>
        <v>-1.8973326741693102</v>
      </c>
      <c r="F35" s="21">
        <v>0.1903471175756376</v>
      </c>
      <c r="G35" s="4">
        <v>-1.6589059390282646</v>
      </c>
    </row>
    <row r="36" spans="1:7" x14ac:dyDescent="0.2">
      <c r="A36" s="4">
        <v>3</v>
      </c>
      <c r="B36" s="4" t="s">
        <v>78</v>
      </c>
      <c r="C36" s="4">
        <v>2021</v>
      </c>
      <c r="D36" s="4">
        <v>0.1689079</v>
      </c>
      <c r="E36" s="20">
        <f t="shared" si="0"/>
        <v>-1.7784016830236138</v>
      </c>
      <c r="F36" s="21">
        <v>0.21021203997745425</v>
      </c>
      <c r="G36" s="4">
        <v>-1.5596385435047933</v>
      </c>
    </row>
    <row r="37" spans="1:7" x14ac:dyDescent="0.2">
      <c r="A37" s="4">
        <v>3</v>
      </c>
      <c r="B37" s="4" t="s">
        <v>78</v>
      </c>
      <c r="C37" s="4">
        <v>2022</v>
      </c>
      <c r="D37" s="4">
        <v>0.1779193</v>
      </c>
      <c r="E37" s="20">
        <f t="shared" si="0"/>
        <v>-1.7264252022801772</v>
      </c>
      <c r="F37" s="21">
        <v>0.21930449380041689</v>
      </c>
      <c r="G37" s="4">
        <v>-1.5172941322022753</v>
      </c>
    </row>
    <row r="38" spans="1:7" x14ac:dyDescent="0.2">
      <c r="A38" s="4">
        <v>4</v>
      </c>
      <c r="B38" s="28" t="s">
        <v>79</v>
      </c>
      <c r="C38" s="4">
        <v>2011</v>
      </c>
      <c r="D38" s="4">
        <v>0.23754169999999999</v>
      </c>
      <c r="E38" s="20">
        <f t="shared" si="0"/>
        <v>-1.4374120919722522</v>
      </c>
      <c r="F38" s="21">
        <v>0.280045525840733</v>
      </c>
      <c r="G38" s="4">
        <v>-1.2728030967412489</v>
      </c>
    </row>
    <row r="39" spans="1:7" x14ac:dyDescent="0.2">
      <c r="A39" s="4">
        <v>4</v>
      </c>
      <c r="B39" s="28" t="s">
        <v>79</v>
      </c>
      <c r="C39" s="4">
        <v>2012</v>
      </c>
      <c r="D39" s="4">
        <v>0.25097940000000002</v>
      </c>
      <c r="E39" s="20">
        <f t="shared" si="0"/>
        <v>-1.3823844149315678</v>
      </c>
      <c r="F39" s="21">
        <v>0.2923704625627101</v>
      </c>
      <c r="G39" s="4">
        <v>-1.2297335734364909</v>
      </c>
    </row>
    <row r="40" spans="1:7" x14ac:dyDescent="0.2">
      <c r="A40" s="4">
        <v>4</v>
      </c>
      <c r="B40" s="28" t="s">
        <v>79</v>
      </c>
      <c r="C40" s="4">
        <v>2013</v>
      </c>
      <c r="D40" s="4">
        <v>0.26283269999999997</v>
      </c>
      <c r="E40" s="20">
        <f t="shared" si="0"/>
        <v>-1.3362375708886112</v>
      </c>
      <c r="F40" s="21">
        <v>0.30766428954358649</v>
      </c>
      <c r="G40" s="4">
        <v>-1.178746059471111</v>
      </c>
    </row>
    <row r="41" spans="1:7" x14ac:dyDescent="0.2">
      <c r="A41" s="4">
        <v>4</v>
      </c>
      <c r="B41" s="28" t="s">
        <v>79</v>
      </c>
      <c r="C41" s="4">
        <v>2014</v>
      </c>
      <c r="D41" s="4">
        <v>0.27029429999999999</v>
      </c>
      <c r="E41" s="20">
        <f t="shared" si="0"/>
        <v>-1.3082439136024386</v>
      </c>
      <c r="F41" s="21">
        <v>0.31435852277499993</v>
      </c>
      <c r="G41" s="4">
        <v>-1.1572211521458595</v>
      </c>
    </row>
    <row r="42" spans="1:7" x14ac:dyDescent="0.2">
      <c r="A42" s="4">
        <v>4</v>
      </c>
      <c r="B42" s="28" t="s">
        <v>79</v>
      </c>
      <c r="C42" s="4">
        <v>2015</v>
      </c>
      <c r="D42" s="4">
        <v>0.25522620000000001</v>
      </c>
      <c r="E42" s="20">
        <f t="shared" si="0"/>
        <v>-1.3656050682043466</v>
      </c>
      <c r="F42" s="21">
        <v>0.29859163518796744</v>
      </c>
      <c r="G42" s="4">
        <v>-1.2086784077055746</v>
      </c>
    </row>
    <row r="43" spans="1:7" x14ac:dyDescent="0.2">
      <c r="A43" s="4">
        <v>4</v>
      </c>
      <c r="B43" s="28" t="s">
        <v>79</v>
      </c>
      <c r="C43" s="4">
        <v>2016</v>
      </c>
      <c r="D43" s="4">
        <v>0.25554379999999999</v>
      </c>
      <c r="E43" s="20">
        <f t="shared" si="0"/>
        <v>-1.3643614554591479</v>
      </c>
      <c r="F43" s="21">
        <v>0.30004505549753319</v>
      </c>
      <c r="G43" s="4">
        <v>-1.2038226306107955</v>
      </c>
    </row>
    <row r="44" spans="1:7" x14ac:dyDescent="0.2">
      <c r="A44" s="4">
        <v>4</v>
      </c>
      <c r="B44" s="28" t="s">
        <v>79</v>
      </c>
      <c r="C44" s="4">
        <v>2017</v>
      </c>
      <c r="D44" s="4">
        <v>0.25909330000000003</v>
      </c>
      <c r="E44" s="20">
        <f t="shared" si="0"/>
        <v>-1.3505670504902143</v>
      </c>
      <c r="F44" s="21">
        <v>0.30500785714800394</v>
      </c>
      <c r="G44" s="4">
        <v>-1.1874177415655414</v>
      </c>
    </row>
    <row r="45" spans="1:7" x14ac:dyDescent="0.2">
      <c r="A45" s="4">
        <v>4</v>
      </c>
      <c r="B45" s="28" t="s">
        <v>79</v>
      </c>
      <c r="C45" s="4">
        <v>2018</v>
      </c>
      <c r="D45" s="4">
        <v>0.29899209999999998</v>
      </c>
      <c r="E45" s="20">
        <f t="shared" si="0"/>
        <v>-1.2073381273451844</v>
      </c>
      <c r="F45" s="21">
        <v>0.34326687883915297</v>
      </c>
      <c r="G45" s="4">
        <v>-1.0692470619402623</v>
      </c>
    </row>
    <row r="46" spans="1:7" x14ac:dyDescent="0.2">
      <c r="A46" s="4">
        <v>4</v>
      </c>
      <c r="B46" s="28" t="s">
        <v>79</v>
      </c>
      <c r="C46" s="4">
        <v>2019</v>
      </c>
      <c r="D46" s="4">
        <v>0.29408040000000002</v>
      </c>
      <c r="E46" s="20">
        <f t="shared" si="0"/>
        <v>-1.2239020796416376</v>
      </c>
      <c r="F46" s="21">
        <v>0.33630288906669265</v>
      </c>
      <c r="G46" s="4">
        <v>-1.0897430695303434</v>
      </c>
    </row>
    <row r="47" spans="1:7" x14ac:dyDescent="0.2">
      <c r="A47" s="4">
        <v>4</v>
      </c>
      <c r="B47" s="28" t="s">
        <v>79</v>
      </c>
      <c r="C47" s="4">
        <v>2020</v>
      </c>
      <c r="D47" s="4">
        <v>0.3099864</v>
      </c>
      <c r="E47" s="20">
        <f t="shared" si="0"/>
        <v>-1.1712268534330461</v>
      </c>
      <c r="F47" s="21">
        <v>0.35394454040167178</v>
      </c>
      <c r="G47" s="4">
        <v>-1.0386150436536896</v>
      </c>
    </row>
    <row r="48" spans="1:7" x14ac:dyDescent="0.2">
      <c r="A48" s="4">
        <v>4</v>
      </c>
      <c r="B48" s="28" t="s">
        <v>79</v>
      </c>
      <c r="C48" s="4">
        <v>2021</v>
      </c>
      <c r="D48" s="4">
        <v>0.36109459999999999</v>
      </c>
      <c r="E48" s="20">
        <f t="shared" si="0"/>
        <v>-1.0186153051168281</v>
      </c>
      <c r="F48" s="21">
        <v>0.40847475904593128</v>
      </c>
      <c r="G48" s="4">
        <v>-0.89532515595236606</v>
      </c>
    </row>
    <row r="49" spans="1:7" x14ac:dyDescent="0.2">
      <c r="A49" s="4">
        <v>4</v>
      </c>
      <c r="B49" s="28" t="s">
        <v>79</v>
      </c>
      <c r="C49" s="4">
        <v>2022</v>
      </c>
      <c r="D49" s="4">
        <v>0.39687729999999999</v>
      </c>
      <c r="E49" s="20">
        <f t="shared" si="0"/>
        <v>-0.92412811407638296</v>
      </c>
      <c r="F49" s="21">
        <v>0.44414213994476343</v>
      </c>
      <c r="G49" s="4">
        <v>-0.8116106327714625</v>
      </c>
    </row>
    <row r="50" spans="1:7" x14ac:dyDescent="0.2">
      <c r="A50" s="4">
        <v>5</v>
      </c>
      <c r="B50" s="28" t="s">
        <v>80</v>
      </c>
      <c r="C50" s="4">
        <v>2011</v>
      </c>
      <c r="D50" s="4">
        <v>0.14311489999999999</v>
      </c>
      <c r="E50" s="20">
        <f t="shared" si="0"/>
        <v>-1.9441074748492388</v>
      </c>
      <c r="F50" s="21">
        <v>0.18711219347517594</v>
      </c>
      <c r="G50" s="4">
        <v>-1.676046876926768</v>
      </c>
    </row>
    <row r="51" spans="1:7" x14ac:dyDescent="0.2">
      <c r="A51" s="4">
        <v>5</v>
      </c>
      <c r="B51" s="28" t="s">
        <v>80</v>
      </c>
      <c r="C51" s="4">
        <v>2012</v>
      </c>
      <c r="D51" s="4">
        <v>0.14714749999999999</v>
      </c>
      <c r="E51" s="20">
        <f t="shared" si="0"/>
        <v>-1.9163197939135088</v>
      </c>
      <c r="F51" s="21">
        <v>0.19142847277613073</v>
      </c>
      <c r="G51" s="4">
        <v>-1.653241050441197</v>
      </c>
    </row>
    <row r="52" spans="1:7" x14ac:dyDescent="0.2">
      <c r="A52" s="4">
        <v>5</v>
      </c>
      <c r="B52" s="28" t="s">
        <v>80</v>
      </c>
      <c r="C52" s="4">
        <v>2013</v>
      </c>
      <c r="D52" s="4">
        <v>0.1491016</v>
      </c>
      <c r="E52" s="20">
        <f t="shared" si="0"/>
        <v>-1.9031273262160371</v>
      </c>
      <c r="F52" s="21">
        <v>0.19412405720779169</v>
      </c>
      <c r="G52" s="4">
        <v>-1.6392578541494622</v>
      </c>
    </row>
    <row r="53" spans="1:7" x14ac:dyDescent="0.2">
      <c r="A53" s="4">
        <v>5</v>
      </c>
      <c r="B53" s="28" t="s">
        <v>80</v>
      </c>
      <c r="C53" s="4">
        <v>2014</v>
      </c>
      <c r="D53" s="4">
        <v>0.15339369999999999</v>
      </c>
      <c r="E53" s="20">
        <f t="shared" si="0"/>
        <v>-1.874747459992731</v>
      </c>
      <c r="F53" s="21">
        <v>0.19778180196629627</v>
      </c>
      <c r="G53" s="4">
        <v>-1.6205908662186244</v>
      </c>
    </row>
    <row r="54" spans="1:7" x14ac:dyDescent="0.2">
      <c r="A54" s="4">
        <v>5</v>
      </c>
      <c r="B54" s="28" t="s">
        <v>80</v>
      </c>
      <c r="C54" s="4">
        <v>2015</v>
      </c>
      <c r="D54" s="4">
        <v>0.16658629999999999</v>
      </c>
      <c r="E54" s="20">
        <f t="shared" si="0"/>
        <v>-1.7922417855238617</v>
      </c>
      <c r="F54" s="21">
        <v>0.20974170414838314</v>
      </c>
      <c r="G54" s="4">
        <v>-1.5618784855569974</v>
      </c>
    </row>
    <row r="55" spans="1:7" x14ac:dyDescent="0.2">
      <c r="A55" s="4">
        <v>5</v>
      </c>
      <c r="B55" s="28" t="s">
        <v>80</v>
      </c>
      <c r="C55" s="4">
        <v>2016</v>
      </c>
      <c r="D55" s="4">
        <v>0.16131819999999999</v>
      </c>
      <c r="E55" s="20">
        <f t="shared" si="0"/>
        <v>-1.8243764669861577</v>
      </c>
      <c r="F55" s="21">
        <v>0.20597882756798752</v>
      </c>
      <c r="G55" s="4">
        <v>-1.5799818942708355</v>
      </c>
    </row>
    <row r="56" spans="1:7" x14ac:dyDescent="0.2">
      <c r="A56" s="4">
        <v>5</v>
      </c>
      <c r="B56" s="28" t="s">
        <v>80</v>
      </c>
      <c r="C56" s="4">
        <v>2017</v>
      </c>
      <c r="D56" s="4">
        <v>0.18099190000000001</v>
      </c>
      <c r="E56" s="20">
        <f t="shared" si="0"/>
        <v>-1.7093030000988996</v>
      </c>
      <c r="F56" s="21">
        <v>0.22394847426489692</v>
      </c>
      <c r="G56" s="4">
        <v>-1.4963392791901828</v>
      </c>
    </row>
    <row r="57" spans="1:7" x14ac:dyDescent="0.2">
      <c r="A57" s="4">
        <v>5</v>
      </c>
      <c r="B57" s="28" t="s">
        <v>80</v>
      </c>
      <c r="C57" s="4">
        <v>2018</v>
      </c>
      <c r="D57" s="4">
        <v>0.17754020000000001</v>
      </c>
      <c r="E57" s="20">
        <f t="shared" si="0"/>
        <v>-1.7285582168358955</v>
      </c>
      <c r="F57" s="21">
        <v>0.22302198966960968</v>
      </c>
      <c r="G57" s="4">
        <v>-1.5004849039996055</v>
      </c>
    </row>
    <row r="58" spans="1:7" x14ac:dyDescent="0.2">
      <c r="A58" s="4">
        <v>5</v>
      </c>
      <c r="B58" s="28" t="s">
        <v>80</v>
      </c>
      <c r="C58" s="4">
        <v>2019</v>
      </c>
      <c r="D58" s="4">
        <v>0.16397129999999999</v>
      </c>
      <c r="E58" s="20">
        <f t="shared" si="0"/>
        <v>-1.8080638664722255</v>
      </c>
      <c r="F58" s="21">
        <v>0.20991461430743949</v>
      </c>
      <c r="G58" s="4">
        <v>-1.561054429484269</v>
      </c>
    </row>
    <row r="59" spans="1:7" x14ac:dyDescent="0.2">
      <c r="A59" s="4">
        <v>5</v>
      </c>
      <c r="B59" s="28" t="s">
        <v>80</v>
      </c>
      <c r="C59" s="4">
        <v>2020</v>
      </c>
      <c r="D59" s="4">
        <v>0.1788111</v>
      </c>
      <c r="E59" s="20">
        <f t="shared" si="0"/>
        <v>-1.7214253376327273</v>
      </c>
      <c r="F59" s="21">
        <v>0.22499146001730586</v>
      </c>
      <c r="G59" s="4">
        <v>-1.491692832976685</v>
      </c>
    </row>
    <row r="60" spans="1:7" x14ac:dyDescent="0.2">
      <c r="A60" s="4">
        <v>5</v>
      </c>
      <c r="B60" s="28" t="s">
        <v>80</v>
      </c>
      <c r="C60" s="4">
        <v>2021</v>
      </c>
      <c r="D60" s="4">
        <v>0.20024169999999999</v>
      </c>
      <c r="E60" s="20">
        <f t="shared" si="0"/>
        <v>-1.6082301420824312</v>
      </c>
      <c r="F60" s="21">
        <v>0.25104305930572762</v>
      </c>
      <c r="G60" s="4">
        <v>-1.3821308035447113</v>
      </c>
    </row>
    <row r="61" spans="1:7" x14ac:dyDescent="0.2">
      <c r="A61" s="4">
        <v>5</v>
      </c>
      <c r="B61" s="28" t="s">
        <v>80</v>
      </c>
      <c r="C61" s="4">
        <v>2022</v>
      </c>
      <c r="D61" s="4">
        <v>0.21943560000000001</v>
      </c>
      <c r="E61" s="20">
        <f t="shared" si="0"/>
        <v>-1.5166964835928223</v>
      </c>
      <c r="F61" s="21">
        <v>0.27173868944559521</v>
      </c>
      <c r="G61" s="4">
        <v>-1.302914375022366</v>
      </c>
    </row>
    <row r="62" spans="1:7" x14ac:dyDescent="0.2">
      <c r="A62" s="4">
        <v>6</v>
      </c>
      <c r="B62" s="4" t="s">
        <v>81</v>
      </c>
      <c r="C62" s="4">
        <v>2011</v>
      </c>
      <c r="D62" s="4">
        <v>0.21784319999999999</v>
      </c>
      <c r="E62" s="20">
        <f t="shared" si="0"/>
        <v>-1.5239797410440259</v>
      </c>
      <c r="F62" s="21">
        <v>0.2584876189263019</v>
      </c>
      <c r="G62" s="4">
        <v>-1.3529074820170517</v>
      </c>
    </row>
    <row r="63" spans="1:7" x14ac:dyDescent="0.2">
      <c r="A63" s="4">
        <v>6</v>
      </c>
      <c r="B63" s="4" t="s">
        <v>81</v>
      </c>
      <c r="C63" s="4">
        <v>2012</v>
      </c>
      <c r="D63" s="4">
        <v>0.222085</v>
      </c>
      <c r="E63" s="20">
        <f t="shared" si="0"/>
        <v>-1.504695087507921</v>
      </c>
      <c r="F63" s="21">
        <v>0.26346587167521046</v>
      </c>
      <c r="G63" s="4">
        <v>-1.3338314386482268</v>
      </c>
    </row>
    <row r="64" spans="1:7" x14ac:dyDescent="0.2">
      <c r="A64" s="4">
        <v>6</v>
      </c>
      <c r="B64" s="4" t="s">
        <v>81</v>
      </c>
      <c r="C64" s="4">
        <v>2013</v>
      </c>
      <c r="D64" s="4">
        <v>0.23363320000000001</v>
      </c>
      <c r="E64" s="20">
        <f t="shared" si="0"/>
        <v>-1.4540029148389515</v>
      </c>
      <c r="F64" s="21">
        <v>0.27464822714197695</v>
      </c>
      <c r="G64" s="4">
        <v>-1.2922641741862073</v>
      </c>
    </row>
    <row r="65" spans="1:7" x14ac:dyDescent="0.2">
      <c r="A65" s="4">
        <v>6</v>
      </c>
      <c r="B65" s="4" t="s">
        <v>81</v>
      </c>
      <c r="C65" s="4">
        <v>2014</v>
      </c>
      <c r="D65" s="4">
        <v>0.23649980000000001</v>
      </c>
      <c r="E65" s="20">
        <f t="shared" si="0"/>
        <v>-1.4418079167164688</v>
      </c>
      <c r="F65" s="21">
        <v>0.27625451876366752</v>
      </c>
      <c r="G65" s="4">
        <v>-1.2864326687684187</v>
      </c>
    </row>
    <row r="66" spans="1:7" x14ac:dyDescent="0.2">
      <c r="A66" s="4">
        <v>6</v>
      </c>
      <c r="B66" s="4" t="s">
        <v>81</v>
      </c>
      <c r="C66" s="4">
        <v>2015</v>
      </c>
      <c r="D66" s="4">
        <v>0.24693619999999999</v>
      </c>
      <c r="E66" s="20">
        <f t="shared" si="0"/>
        <v>-1.3986252753143875</v>
      </c>
      <c r="F66" s="21">
        <v>0.28727138775154804</v>
      </c>
      <c r="G66" s="4">
        <v>-1.2473279081006019</v>
      </c>
    </row>
    <row r="67" spans="1:7" x14ac:dyDescent="0.2">
      <c r="A67" s="4">
        <v>6</v>
      </c>
      <c r="B67" s="4" t="s">
        <v>81</v>
      </c>
      <c r="C67" s="4">
        <v>2016</v>
      </c>
      <c r="D67" s="4">
        <v>0.22303680000000001</v>
      </c>
      <c r="E67" s="20">
        <f t="shared" ref="E67:E130" si="1">LN(D67)</f>
        <v>-1.5004184987151956</v>
      </c>
      <c r="F67" s="21">
        <v>0.26508145333358257</v>
      </c>
      <c r="G67" s="4">
        <v>-1.3277181291546016</v>
      </c>
    </row>
    <row r="68" spans="1:7" x14ac:dyDescent="0.2">
      <c r="A68" s="4">
        <v>6</v>
      </c>
      <c r="B68" s="4" t="s">
        <v>81</v>
      </c>
      <c r="C68" s="4">
        <v>2017</v>
      </c>
      <c r="D68" s="4">
        <v>0.2276146</v>
      </c>
      <c r="E68" s="20">
        <f t="shared" si="1"/>
        <v>-1.4801014311599157</v>
      </c>
      <c r="F68" s="21">
        <v>0.27055490675076999</v>
      </c>
      <c r="G68" s="4">
        <v>-1.3072802188509769</v>
      </c>
    </row>
    <row r="69" spans="1:7" x14ac:dyDescent="0.2">
      <c r="A69" s="4">
        <v>6</v>
      </c>
      <c r="B69" s="4" t="s">
        <v>81</v>
      </c>
      <c r="C69" s="4">
        <v>2018</v>
      </c>
      <c r="D69" s="4">
        <v>0.2365766</v>
      </c>
      <c r="E69" s="20">
        <f t="shared" si="1"/>
        <v>-1.4414832334277878</v>
      </c>
      <c r="F69" s="21">
        <v>0.27966597127046999</v>
      </c>
      <c r="G69" s="4">
        <v>-1.2741593477041178</v>
      </c>
    </row>
    <row r="70" spans="1:7" x14ac:dyDescent="0.2">
      <c r="A70" s="4">
        <v>6</v>
      </c>
      <c r="B70" s="4" t="s">
        <v>81</v>
      </c>
      <c r="C70" s="4">
        <v>2019</v>
      </c>
      <c r="D70" s="4">
        <v>0.23826049999999999</v>
      </c>
      <c r="E70" s="20">
        <f t="shared" si="1"/>
        <v>-1.434390666065319</v>
      </c>
      <c r="F70" s="21">
        <v>0.28193560045534027</v>
      </c>
      <c r="G70" s="4">
        <v>-1.2660766013034228</v>
      </c>
    </row>
    <row r="71" spans="1:7" x14ac:dyDescent="0.2">
      <c r="A71" s="4">
        <v>6</v>
      </c>
      <c r="B71" s="4" t="s">
        <v>81</v>
      </c>
      <c r="C71" s="4">
        <v>2020</v>
      </c>
      <c r="D71" s="4">
        <v>0.27842889999999998</v>
      </c>
      <c r="E71" s="20">
        <f t="shared" si="1"/>
        <v>-1.2785925484382308</v>
      </c>
      <c r="F71" s="21">
        <v>0.32124986854694071</v>
      </c>
      <c r="G71" s="4">
        <v>-1.1355360519651936</v>
      </c>
    </row>
    <row r="72" spans="1:7" x14ac:dyDescent="0.2">
      <c r="A72" s="4">
        <v>6</v>
      </c>
      <c r="B72" s="4" t="s">
        <v>81</v>
      </c>
      <c r="C72" s="4">
        <v>2021</v>
      </c>
      <c r="D72" s="4">
        <v>0.32306689999999999</v>
      </c>
      <c r="E72" s="20">
        <f t="shared" si="1"/>
        <v>-1.1298958564629862</v>
      </c>
      <c r="F72" s="21">
        <v>0.36689786005952485</v>
      </c>
      <c r="G72" s="4">
        <v>-1.0026717801276213</v>
      </c>
    </row>
    <row r="73" spans="1:7" x14ac:dyDescent="0.2">
      <c r="A73" s="4">
        <v>6</v>
      </c>
      <c r="B73" s="4" t="s">
        <v>81</v>
      </c>
      <c r="C73" s="4">
        <v>2022</v>
      </c>
      <c r="D73" s="4">
        <v>0.33463789999999999</v>
      </c>
      <c r="E73" s="20">
        <f t="shared" si="1"/>
        <v>-1.0947062272683148</v>
      </c>
      <c r="F73" s="21">
        <v>0.37977422933626981</v>
      </c>
      <c r="G73" s="4">
        <v>-0.96817833615445537</v>
      </c>
    </row>
    <row r="74" spans="1:7" x14ac:dyDescent="0.2">
      <c r="A74" s="4">
        <v>7</v>
      </c>
      <c r="B74" s="28" t="s">
        <v>82</v>
      </c>
      <c r="C74" s="4">
        <v>2011</v>
      </c>
      <c r="D74" s="4">
        <v>0.21814749999999999</v>
      </c>
      <c r="E74" s="20">
        <f t="shared" si="1"/>
        <v>-1.5225838394827689</v>
      </c>
      <c r="F74" s="21">
        <v>0.24869744588170486</v>
      </c>
      <c r="G74" s="4">
        <v>-1.3915181981020521</v>
      </c>
    </row>
    <row r="75" spans="1:7" x14ac:dyDescent="0.2">
      <c r="A75" s="4">
        <v>7</v>
      </c>
      <c r="B75" s="28" t="s">
        <v>82</v>
      </c>
      <c r="C75" s="4">
        <v>2012</v>
      </c>
      <c r="D75" s="4">
        <v>0.21491769999999999</v>
      </c>
      <c r="E75" s="20">
        <f t="shared" si="1"/>
        <v>-1.5375001148352099</v>
      </c>
      <c r="F75" s="21">
        <v>0.24202152447461034</v>
      </c>
      <c r="G75" s="4">
        <v>-1.4187286126707834</v>
      </c>
    </row>
    <row r="76" spans="1:7" x14ac:dyDescent="0.2">
      <c r="A76" s="4">
        <v>7</v>
      </c>
      <c r="B76" s="28" t="s">
        <v>82</v>
      </c>
      <c r="C76" s="4">
        <v>2013</v>
      </c>
      <c r="D76" s="4">
        <v>0.2171167</v>
      </c>
      <c r="E76" s="20">
        <f t="shared" si="1"/>
        <v>-1.5273202819793961</v>
      </c>
      <c r="F76" s="21">
        <v>0.24509815649649219</v>
      </c>
      <c r="G76" s="4">
        <v>-1.4060965099104967</v>
      </c>
    </row>
    <row r="77" spans="1:7" x14ac:dyDescent="0.2">
      <c r="A77" s="4">
        <v>7</v>
      </c>
      <c r="B77" s="28" t="s">
        <v>82</v>
      </c>
      <c r="C77" s="4">
        <v>2014</v>
      </c>
      <c r="D77" s="4">
        <v>0.2289301</v>
      </c>
      <c r="E77" s="20">
        <f t="shared" si="1"/>
        <v>-1.474338562197834</v>
      </c>
      <c r="F77" s="21">
        <v>0.25891026597375666</v>
      </c>
      <c r="G77" s="4">
        <v>-1.3512737407367059</v>
      </c>
    </row>
    <row r="78" spans="1:7" x14ac:dyDescent="0.2">
      <c r="A78" s="4">
        <v>7</v>
      </c>
      <c r="B78" s="28" t="s">
        <v>82</v>
      </c>
      <c r="C78" s="4">
        <v>2015</v>
      </c>
      <c r="D78" s="4">
        <v>0.15613630000000001</v>
      </c>
      <c r="E78" s="20">
        <f t="shared" si="1"/>
        <v>-1.8570259352532275</v>
      </c>
      <c r="F78" s="21">
        <v>0.18839269617519752</v>
      </c>
      <c r="G78" s="4">
        <v>-1.6692266852389306</v>
      </c>
    </row>
    <row r="79" spans="1:7" x14ac:dyDescent="0.2">
      <c r="A79" s="4">
        <v>7</v>
      </c>
      <c r="B79" s="28" t="s">
        <v>82</v>
      </c>
      <c r="C79" s="4">
        <v>2016</v>
      </c>
      <c r="D79" s="4">
        <v>0.1595886</v>
      </c>
      <c r="E79" s="20">
        <f t="shared" si="1"/>
        <v>-1.8351560250889991</v>
      </c>
      <c r="F79" s="21">
        <v>0.19328580304870463</v>
      </c>
      <c r="G79" s="4">
        <v>-1.6435853406347409</v>
      </c>
    </row>
    <row r="80" spans="1:7" x14ac:dyDescent="0.2">
      <c r="A80" s="4">
        <v>7</v>
      </c>
      <c r="B80" s="28" t="s">
        <v>82</v>
      </c>
      <c r="C80" s="4">
        <v>2017</v>
      </c>
      <c r="D80" s="4">
        <v>0.17026079999999999</v>
      </c>
      <c r="E80" s="20">
        <f t="shared" si="1"/>
        <v>-1.7704238998411532</v>
      </c>
      <c r="F80" s="21">
        <v>0.20375537334623398</v>
      </c>
      <c r="G80" s="4">
        <v>-1.5908351549574515</v>
      </c>
    </row>
    <row r="81" spans="1:7" x14ac:dyDescent="0.2">
      <c r="A81" s="4">
        <v>7</v>
      </c>
      <c r="B81" s="28" t="s">
        <v>82</v>
      </c>
      <c r="C81" s="4">
        <v>2018</v>
      </c>
      <c r="D81" s="4">
        <v>0.1823747</v>
      </c>
      <c r="E81" s="20">
        <f t="shared" si="1"/>
        <v>-1.7016919171028433</v>
      </c>
      <c r="F81" s="21">
        <v>0.21608559819055331</v>
      </c>
      <c r="G81" s="4">
        <v>-1.5320806618800624</v>
      </c>
    </row>
    <row r="82" spans="1:7" x14ac:dyDescent="0.2">
      <c r="A82" s="4">
        <v>7</v>
      </c>
      <c r="B82" s="28" t="s">
        <v>82</v>
      </c>
      <c r="C82" s="4">
        <v>2019</v>
      </c>
      <c r="D82" s="4">
        <v>0.1745362</v>
      </c>
      <c r="E82" s="20">
        <f t="shared" si="1"/>
        <v>-1.7456231089976677</v>
      </c>
      <c r="F82" s="21">
        <v>0.20060116515149987</v>
      </c>
      <c r="G82" s="4">
        <v>-1.6064365951386683</v>
      </c>
    </row>
    <row r="83" spans="1:7" x14ac:dyDescent="0.2">
      <c r="A83" s="4">
        <v>7</v>
      </c>
      <c r="B83" s="28" t="s">
        <v>82</v>
      </c>
      <c r="C83" s="4">
        <v>2020</v>
      </c>
      <c r="D83" s="4">
        <v>0.18078250000000001</v>
      </c>
      <c r="E83" s="20">
        <f t="shared" si="1"/>
        <v>-1.7104606277441103</v>
      </c>
      <c r="F83" s="21">
        <v>0.21425164727976942</v>
      </c>
      <c r="G83" s="4">
        <v>-1.5406040329467832</v>
      </c>
    </row>
    <row r="84" spans="1:7" x14ac:dyDescent="0.2">
      <c r="A84" s="4">
        <v>7</v>
      </c>
      <c r="B84" s="28" t="s">
        <v>82</v>
      </c>
      <c r="C84" s="4">
        <v>2021</v>
      </c>
      <c r="D84" s="4">
        <v>0.19434109999999999</v>
      </c>
      <c r="E84" s="20">
        <f t="shared" si="1"/>
        <v>-1.6381404164036788</v>
      </c>
      <c r="F84" s="21">
        <v>0.22820799260786317</v>
      </c>
      <c r="G84" s="4">
        <v>-1.4774978175931732</v>
      </c>
    </row>
    <row r="85" spans="1:7" x14ac:dyDescent="0.2">
      <c r="A85" s="4">
        <v>7</v>
      </c>
      <c r="B85" s="28" t="s">
        <v>82</v>
      </c>
      <c r="C85" s="4">
        <v>2022</v>
      </c>
      <c r="D85" s="4">
        <v>0.2118621</v>
      </c>
      <c r="E85" s="20">
        <f t="shared" si="1"/>
        <v>-1.5518196876567387</v>
      </c>
      <c r="F85" s="21">
        <v>0.24600274427021462</v>
      </c>
      <c r="G85" s="4">
        <v>-1.402412587542019</v>
      </c>
    </row>
    <row r="86" spans="1:7" x14ac:dyDescent="0.2">
      <c r="A86" s="4">
        <v>8</v>
      </c>
      <c r="B86" s="28" t="s">
        <v>83</v>
      </c>
      <c r="C86" s="4">
        <v>2011</v>
      </c>
      <c r="D86" s="4">
        <v>0.1389753</v>
      </c>
      <c r="E86" s="20">
        <f t="shared" si="1"/>
        <v>-1.9734590594833041</v>
      </c>
      <c r="F86" s="21">
        <v>0.1735489039888958</v>
      </c>
      <c r="G86" s="4">
        <v>-1.7512958519412101</v>
      </c>
    </row>
    <row r="87" spans="1:7" x14ac:dyDescent="0.2">
      <c r="A87" s="4">
        <v>8</v>
      </c>
      <c r="B87" s="28" t="s">
        <v>83</v>
      </c>
      <c r="C87" s="4">
        <v>2012</v>
      </c>
      <c r="D87" s="4">
        <v>0.1398131</v>
      </c>
      <c r="E87" s="20">
        <f t="shared" si="1"/>
        <v>-1.9674487482792178</v>
      </c>
      <c r="F87" s="21">
        <v>0.1699368753272924</v>
      </c>
      <c r="G87" s="4">
        <v>-1.7723282324929752</v>
      </c>
    </row>
    <row r="88" spans="1:7" x14ac:dyDescent="0.2">
      <c r="A88" s="4">
        <v>8</v>
      </c>
      <c r="B88" s="28" t="s">
        <v>83</v>
      </c>
      <c r="C88" s="4">
        <v>2013</v>
      </c>
      <c r="D88" s="4">
        <v>0.14389389999999999</v>
      </c>
      <c r="E88" s="20">
        <f t="shared" si="1"/>
        <v>-1.9386790565363121</v>
      </c>
      <c r="F88" s="21">
        <v>0.17128600974765834</v>
      </c>
      <c r="G88" s="4">
        <v>-1.7644205480459456</v>
      </c>
    </row>
    <row r="89" spans="1:7" x14ac:dyDescent="0.2">
      <c r="A89" s="4">
        <v>8</v>
      </c>
      <c r="B89" s="28" t="s">
        <v>83</v>
      </c>
      <c r="C89" s="4">
        <v>2014</v>
      </c>
      <c r="D89" s="4">
        <v>0.1534469</v>
      </c>
      <c r="E89" s="20">
        <f t="shared" si="1"/>
        <v>-1.8744007001406575</v>
      </c>
      <c r="F89" s="21">
        <v>0.18575561397647075</v>
      </c>
      <c r="G89" s="4">
        <v>-1.6833233725490813</v>
      </c>
    </row>
    <row r="90" spans="1:7" x14ac:dyDescent="0.2">
      <c r="A90" s="4">
        <v>8</v>
      </c>
      <c r="B90" s="28" t="s">
        <v>83</v>
      </c>
      <c r="C90" s="4">
        <v>2015</v>
      </c>
      <c r="D90" s="4">
        <v>0.38603500000000002</v>
      </c>
      <c r="E90" s="20">
        <f t="shared" si="1"/>
        <v>-0.95182724005277675</v>
      </c>
      <c r="F90" s="21">
        <v>0.36146497312413634</v>
      </c>
      <c r="G90" s="4">
        <v>-1.0175901352336789</v>
      </c>
    </row>
    <row r="91" spans="1:7" x14ac:dyDescent="0.2">
      <c r="A91" s="4">
        <v>8</v>
      </c>
      <c r="B91" s="28" t="s">
        <v>83</v>
      </c>
      <c r="C91" s="4">
        <v>2016</v>
      </c>
      <c r="D91" s="4">
        <v>0.16598360000000001</v>
      </c>
      <c r="E91" s="20">
        <f t="shared" si="1"/>
        <v>-1.7958662906868821</v>
      </c>
      <c r="F91" s="21">
        <v>0.19821360128562659</v>
      </c>
      <c r="G91" s="4">
        <v>-1.6184100353962376</v>
      </c>
    </row>
    <row r="92" spans="1:7" x14ac:dyDescent="0.2">
      <c r="A92" s="4">
        <v>8</v>
      </c>
      <c r="B92" s="28" t="s">
        <v>83</v>
      </c>
      <c r="C92" s="4">
        <v>2017</v>
      </c>
      <c r="D92" s="4">
        <v>0.17042180000000001</v>
      </c>
      <c r="E92" s="20">
        <f t="shared" si="1"/>
        <v>-1.7694787384975124</v>
      </c>
      <c r="F92" s="21">
        <v>0.20613899413413347</v>
      </c>
      <c r="G92" s="4">
        <v>-1.5792046089132237</v>
      </c>
    </row>
    <row r="93" spans="1:7" x14ac:dyDescent="0.2">
      <c r="A93" s="4">
        <v>8</v>
      </c>
      <c r="B93" s="28" t="s">
        <v>83</v>
      </c>
      <c r="C93" s="4">
        <v>2018</v>
      </c>
      <c r="D93" s="4">
        <v>0.1751944</v>
      </c>
      <c r="E93" s="20">
        <f t="shared" si="1"/>
        <v>-1.7418590644610081</v>
      </c>
      <c r="F93" s="21">
        <v>0.20137425201389683</v>
      </c>
      <c r="G93" s="4">
        <v>-1.6025901518859538</v>
      </c>
    </row>
    <row r="94" spans="1:7" x14ac:dyDescent="0.2">
      <c r="A94" s="4">
        <v>8</v>
      </c>
      <c r="B94" s="28" t="s">
        <v>83</v>
      </c>
      <c r="C94" s="4">
        <v>2019</v>
      </c>
      <c r="D94" s="4">
        <v>0.2807634</v>
      </c>
      <c r="E94" s="20">
        <f t="shared" si="1"/>
        <v>-1.2702429572060641</v>
      </c>
      <c r="F94" s="21">
        <v>0.31740801739776553</v>
      </c>
      <c r="G94" s="4">
        <v>-1.1475672116065609</v>
      </c>
    </row>
    <row r="95" spans="1:7" x14ac:dyDescent="0.2">
      <c r="A95" s="4">
        <v>8</v>
      </c>
      <c r="B95" s="28" t="s">
        <v>83</v>
      </c>
      <c r="C95" s="4">
        <v>2020</v>
      </c>
      <c r="D95" s="4">
        <v>0.26113170000000002</v>
      </c>
      <c r="E95" s="20">
        <f t="shared" si="1"/>
        <v>-1.3427304012249037</v>
      </c>
      <c r="F95" s="21">
        <v>0.30204794419867109</v>
      </c>
      <c r="G95" s="4">
        <v>-1.1971695185828692</v>
      </c>
    </row>
    <row r="96" spans="1:7" x14ac:dyDescent="0.2">
      <c r="A96" s="4">
        <v>8</v>
      </c>
      <c r="B96" s="28" t="s">
        <v>83</v>
      </c>
      <c r="C96" s="4">
        <v>2021</v>
      </c>
      <c r="D96" s="4">
        <v>0.26928200000000002</v>
      </c>
      <c r="E96" s="20">
        <f t="shared" si="1"/>
        <v>-1.3119961213539131</v>
      </c>
      <c r="F96" s="21">
        <v>0.30752666643811305</v>
      </c>
      <c r="G96" s="4">
        <v>-1.1791934753715922</v>
      </c>
    </row>
    <row r="97" spans="1:7" x14ac:dyDescent="0.2">
      <c r="A97" s="4">
        <v>8</v>
      </c>
      <c r="B97" s="28" t="s">
        <v>83</v>
      </c>
      <c r="C97" s="4">
        <v>2022</v>
      </c>
      <c r="D97" s="4">
        <v>0.27465679999999998</v>
      </c>
      <c r="E97" s="20">
        <f t="shared" si="1"/>
        <v>-1.2922329607160945</v>
      </c>
      <c r="F97" s="21">
        <v>0.31376906437065888</v>
      </c>
      <c r="G97" s="4">
        <v>-1.1590980274477647</v>
      </c>
    </row>
    <row r="98" spans="1:7" x14ac:dyDescent="0.2">
      <c r="A98" s="4">
        <v>9</v>
      </c>
      <c r="B98" s="4" t="s">
        <v>84</v>
      </c>
      <c r="C98" s="4">
        <v>2011</v>
      </c>
      <c r="D98" s="4">
        <v>0.29564059999999998</v>
      </c>
      <c r="E98" s="20">
        <f t="shared" si="1"/>
        <v>-1.2186107515721785</v>
      </c>
      <c r="F98" s="21">
        <v>0.33418637368752857</v>
      </c>
      <c r="G98" s="4">
        <v>-1.0960564365798842</v>
      </c>
    </row>
    <row r="99" spans="1:7" x14ac:dyDescent="0.2">
      <c r="A99" s="4">
        <v>9</v>
      </c>
      <c r="B99" s="4" t="s">
        <v>84</v>
      </c>
      <c r="C99" s="4">
        <v>2012</v>
      </c>
      <c r="D99" s="4">
        <v>0.31103819999999999</v>
      </c>
      <c r="E99" s="20">
        <f t="shared" si="1"/>
        <v>-1.1678395447638448</v>
      </c>
      <c r="F99" s="21">
        <v>0.34996015643428735</v>
      </c>
      <c r="G99" s="4">
        <v>-1.04993596973798</v>
      </c>
    </row>
    <row r="100" spans="1:7" x14ac:dyDescent="0.2">
      <c r="A100" s="4">
        <v>9</v>
      </c>
      <c r="B100" s="4" t="s">
        <v>84</v>
      </c>
      <c r="C100" s="4">
        <v>2013</v>
      </c>
      <c r="D100" s="4">
        <v>0.31456430000000002</v>
      </c>
      <c r="E100" s="20">
        <f t="shared" si="1"/>
        <v>-1.1565667722286697</v>
      </c>
      <c r="F100" s="21">
        <v>0.34916911086794455</v>
      </c>
      <c r="G100" s="4">
        <v>-1.0521989157793292</v>
      </c>
    </row>
    <row r="101" spans="1:7" x14ac:dyDescent="0.2">
      <c r="A101" s="4">
        <v>9</v>
      </c>
      <c r="B101" s="4" t="s">
        <v>84</v>
      </c>
      <c r="C101" s="4">
        <v>2014</v>
      </c>
      <c r="D101" s="4">
        <v>0.3280805</v>
      </c>
      <c r="E101" s="20">
        <f t="shared" si="1"/>
        <v>-1.1144962738809625</v>
      </c>
      <c r="F101" s="21">
        <v>0.36470940748382452</v>
      </c>
      <c r="G101" s="4">
        <v>-1.0086543863704283</v>
      </c>
    </row>
    <row r="102" spans="1:7" x14ac:dyDescent="0.2">
      <c r="A102" s="4">
        <v>9</v>
      </c>
      <c r="B102" s="4" t="s">
        <v>84</v>
      </c>
      <c r="C102" s="4">
        <v>2015</v>
      </c>
      <c r="D102" s="4">
        <v>0.29627540000000002</v>
      </c>
      <c r="E102" s="20">
        <f t="shared" si="1"/>
        <v>-1.2164658518114979</v>
      </c>
      <c r="F102" s="21">
        <v>0.33310757412009656</v>
      </c>
      <c r="G102" s="4">
        <v>-1.09928979576393</v>
      </c>
    </row>
    <row r="103" spans="1:7" x14ac:dyDescent="0.2">
      <c r="A103" s="4">
        <v>9</v>
      </c>
      <c r="B103" s="4" t="s">
        <v>84</v>
      </c>
      <c r="C103" s="4">
        <v>2016</v>
      </c>
      <c r="D103" s="4">
        <v>0.30349490000000001</v>
      </c>
      <c r="E103" s="20">
        <f t="shared" si="1"/>
        <v>-1.1923904725776435</v>
      </c>
      <c r="F103" s="21">
        <v>0.34236891109592343</v>
      </c>
      <c r="G103" s="4">
        <v>-1.071866435869784</v>
      </c>
    </row>
    <row r="104" spans="1:7" x14ac:dyDescent="0.2">
      <c r="A104" s="4">
        <v>9</v>
      </c>
      <c r="B104" s="4" t="s">
        <v>84</v>
      </c>
      <c r="C104" s="4">
        <v>2017</v>
      </c>
      <c r="D104" s="4">
        <v>0.32835130000000001</v>
      </c>
      <c r="E104" s="20">
        <f t="shared" si="1"/>
        <v>-1.1136712071631041</v>
      </c>
      <c r="F104" s="21">
        <v>0.36487582538228414</v>
      </c>
      <c r="G104" s="4">
        <v>-1.0081981877144</v>
      </c>
    </row>
    <row r="105" spans="1:7" x14ac:dyDescent="0.2">
      <c r="A105" s="4">
        <v>9</v>
      </c>
      <c r="B105" s="4" t="s">
        <v>84</v>
      </c>
      <c r="C105" s="4">
        <v>2018</v>
      </c>
      <c r="D105" s="4">
        <v>0.37435750000000001</v>
      </c>
      <c r="E105" s="20">
        <f t="shared" si="1"/>
        <v>-0.98254405577927539</v>
      </c>
      <c r="F105" s="21">
        <v>0.41424454802774341</v>
      </c>
      <c r="G105" s="4">
        <v>-0.8812987838296803</v>
      </c>
    </row>
    <row r="106" spans="1:7" x14ac:dyDescent="0.2">
      <c r="A106" s="4">
        <v>9</v>
      </c>
      <c r="B106" s="4" t="s">
        <v>84</v>
      </c>
      <c r="C106" s="4">
        <v>2019</v>
      </c>
      <c r="D106" s="4">
        <v>0.37951370000000001</v>
      </c>
      <c r="E106" s="20">
        <f t="shared" si="1"/>
        <v>-0.96886458266629416</v>
      </c>
      <c r="F106" s="21">
        <v>0.41864109180199183</v>
      </c>
      <c r="G106" s="4">
        <v>-0.87074130894816715</v>
      </c>
    </row>
    <row r="107" spans="1:7" x14ac:dyDescent="0.2">
      <c r="A107" s="4">
        <v>9</v>
      </c>
      <c r="B107" s="4" t="s">
        <v>84</v>
      </c>
      <c r="C107" s="4">
        <v>2020</v>
      </c>
      <c r="D107" s="4">
        <v>0.38449359999999999</v>
      </c>
      <c r="E107" s="20">
        <f t="shared" si="1"/>
        <v>-0.95582813516846588</v>
      </c>
      <c r="F107" s="21">
        <v>0.42672721276913628</v>
      </c>
      <c r="G107" s="4">
        <v>-0.85161031587647262</v>
      </c>
    </row>
    <row r="108" spans="1:7" x14ac:dyDescent="0.2">
      <c r="A108" s="4">
        <v>9</v>
      </c>
      <c r="B108" s="4" t="s">
        <v>84</v>
      </c>
      <c r="C108" s="4">
        <v>2021</v>
      </c>
      <c r="D108" s="4">
        <v>0.40843079999999998</v>
      </c>
      <c r="E108" s="20">
        <f t="shared" si="1"/>
        <v>-0.8954327792767196</v>
      </c>
      <c r="F108" s="21">
        <v>0.45093821394803324</v>
      </c>
      <c r="G108" s="4">
        <v>-0.79642494676245867</v>
      </c>
    </row>
    <row r="109" spans="1:7" x14ac:dyDescent="0.2">
      <c r="A109" s="4">
        <v>9</v>
      </c>
      <c r="B109" s="4" t="s">
        <v>84</v>
      </c>
      <c r="C109" s="4">
        <v>2022</v>
      </c>
      <c r="D109" s="4">
        <v>0.41234369999999998</v>
      </c>
      <c r="E109" s="20">
        <f t="shared" si="1"/>
        <v>-0.88589805410249889</v>
      </c>
      <c r="F109" s="21">
        <v>0.4559249890848126</v>
      </c>
      <c r="G109" s="4">
        <v>-0.7854269806199935</v>
      </c>
    </row>
    <row r="110" spans="1:7" x14ac:dyDescent="0.2">
      <c r="A110" s="4">
        <v>10</v>
      </c>
      <c r="B110" s="28" t="s">
        <v>85</v>
      </c>
      <c r="C110" s="4">
        <v>2011</v>
      </c>
      <c r="D110" s="4">
        <v>4.8891700000000003E-2</v>
      </c>
      <c r="E110" s="20">
        <f t="shared" si="1"/>
        <v>-3.0181476310591111</v>
      </c>
      <c r="F110" s="21">
        <v>8.4146368595390958E-2</v>
      </c>
      <c r="G110" s="4">
        <v>-2.4751975132231121</v>
      </c>
    </row>
    <row r="111" spans="1:7" x14ac:dyDescent="0.2">
      <c r="A111" s="4">
        <v>10</v>
      </c>
      <c r="B111" s="28" t="s">
        <v>85</v>
      </c>
      <c r="C111" s="4">
        <v>2012</v>
      </c>
      <c r="D111" s="4">
        <v>5.1803200000000001E-2</v>
      </c>
      <c r="E111" s="20">
        <f t="shared" si="1"/>
        <v>-2.9603033555629858</v>
      </c>
      <c r="F111" s="21">
        <v>8.7156282043499095E-2</v>
      </c>
      <c r="G111" s="4">
        <v>-2.4400524264986618</v>
      </c>
    </row>
    <row r="112" spans="1:7" x14ac:dyDescent="0.2">
      <c r="A112" s="4">
        <v>10</v>
      </c>
      <c r="B112" s="28" t="s">
        <v>85</v>
      </c>
      <c r="C112" s="4">
        <v>2013</v>
      </c>
      <c r="D112" s="4">
        <v>5.29168E-2</v>
      </c>
      <c r="E112" s="20">
        <f t="shared" si="1"/>
        <v>-2.9390344101955805</v>
      </c>
      <c r="F112" s="21">
        <v>8.7239665363405841E-2</v>
      </c>
      <c r="G112" s="4">
        <v>-2.4390961734721381</v>
      </c>
    </row>
    <row r="113" spans="1:7" x14ac:dyDescent="0.2">
      <c r="A113" s="4">
        <v>10</v>
      </c>
      <c r="B113" s="28" t="s">
        <v>85</v>
      </c>
      <c r="C113" s="4">
        <v>2014</v>
      </c>
      <c r="D113" s="4">
        <v>5.9743200000000003E-2</v>
      </c>
      <c r="E113" s="20">
        <f t="shared" si="1"/>
        <v>-2.8176999021784663</v>
      </c>
      <c r="F113" s="21">
        <v>9.3888687495505149E-2</v>
      </c>
      <c r="G113" s="4">
        <v>-2.3656453739817715</v>
      </c>
    </row>
    <row r="114" spans="1:7" x14ac:dyDescent="0.2">
      <c r="A114" s="4">
        <v>10</v>
      </c>
      <c r="B114" s="28" t="s">
        <v>85</v>
      </c>
      <c r="C114" s="4">
        <v>2015</v>
      </c>
      <c r="D114" s="4">
        <v>6.2780500000000003E-2</v>
      </c>
      <c r="E114" s="20">
        <f t="shared" si="1"/>
        <v>-2.7681107632801973</v>
      </c>
      <c r="F114" s="21">
        <v>9.9900577203396665E-2</v>
      </c>
      <c r="G114" s="4">
        <v>-2.3035798155325424</v>
      </c>
    </row>
    <row r="115" spans="1:7" x14ac:dyDescent="0.2">
      <c r="A115" s="4">
        <v>10</v>
      </c>
      <c r="B115" s="28" t="s">
        <v>85</v>
      </c>
      <c r="C115" s="4">
        <v>2016</v>
      </c>
      <c r="D115" s="4">
        <v>6.0494399999999997E-2</v>
      </c>
      <c r="E115" s="20">
        <f t="shared" si="1"/>
        <v>-2.8052044802129372</v>
      </c>
      <c r="F115" s="21">
        <v>9.8105827638999235E-2</v>
      </c>
      <c r="G115" s="4">
        <v>-2.3217085090885936</v>
      </c>
    </row>
    <row r="116" spans="1:7" x14ac:dyDescent="0.2">
      <c r="A116" s="4">
        <v>10</v>
      </c>
      <c r="B116" s="28" t="s">
        <v>85</v>
      </c>
      <c r="C116" s="4">
        <v>2017</v>
      </c>
      <c r="D116" s="4">
        <v>6.6571199999999997E-2</v>
      </c>
      <c r="E116" s="20">
        <f t="shared" si="1"/>
        <v>-2.7094832273940939</v>
      </c>
      <c r="F116" s="21">
        <v>0.10369510943313985</v>
      </c>
      <c r="G116" s="4">
        <v>-2.2663003255806489</v>
      </c>
    </row>
    <row r="117" spans="1:7" x14ac:dyDescent="0.2">
      <c r="A117" s="4">
        <v>10</v>
      </c>
      <c r="B117" s="28" t="s">
        <v>85</v>
      </c>
      <c r="C117" s="4">
        <v>2018</v>
      </c>
      <c r="D117" s="4">
        <v>7.9593700000000003E-2</v>
      </c>
      <c r="E117" s="20">
        <f t="shared" si="1"/>
        <v>-2.5308203349926313</v>
      </c>
      <c r="F117" s="21">
        <v>0.11698919053953195</v>
      </c>
      <c r="G117" s="4">
        <v>-2.1456737370034751</v>
      </c>
    </row>
    <row r="118" spans="1:7" x14ac:dyDescent="0.2">
      <c r="A118" s="4">
        <v>10</v>
      </c>
      <c r="B118" s="28" t="s">
        <v>85</v>
      </c>
      <c r="C118" s="4">
        <v>2019</v>
      </c>
      <c r="D118" s="4">
        <v>8.0671300000000001E-2</v>
      </c>
      <c r="E118" s="20">
        <f t="shared" si="1"/>
        <v>-2.5173724051265309</v>
      </c>
      <c r="F118" s="21">
        <v>0.11790421091962994</v>
      </c>
      <c r="G118" s="4">
        <v>-2.1378827560492182</v>
      </c>
    </row>
    <row r="119" spans="1:7" x14ac:dyDescent="0.2">
      <c r="A119" s="4">
        <v>10</v>
      </c>
      <c r="B119" s="28" t="s">
        <v>85</v>
      </c>
      <c r="C119" s="4">
        <v>2020</v>
      </c>
      <c r="D119" s="4">
        <v>8.2388100000000006E-2</v>
      </c>
      <c r="E119" s="20">
        <f t="shared" si="1"/>
        <v>-2.4963142699716467</v>
      </c>
      <c r="F119" s="21">
        <v>0.12020039521169776</v>
      </c>
      <c r="G119" s="4">
        <v>-2.1185949689355388</v>
      </c>
    </row>
    <row r="120" spans="1:7" x14ac:dyDescent="0.2">
      <c r="A120" s="4">
        <v>10</v>
      </c>
      <c r="B120" s="28" t="s">
        <v>85</v>
      </c>
      <c r="C120" s="4">
        <v>2021</v>
      </c>
      <c r="D120" s="4">
        <v>9.2694499999999999E-2</v>
      </c>
      <c r="E120" s="20">
        <f t="shared" si="1"/>
        <v>-2.3784461393463276</v>
      </c>
      <c r="F120" s="21">
        <v>0.13177470992076581</v>
      </c>
      <c r="G120" s="4">
        <v>-2.0266615575654989</v>
      </c>
    </row>
    <row r="121" spans="1:7" x14ac:dyDescent="0.2">
      <c r="A121" s="4">
        <v>10</v>
      </c>
      <c r="B121" s="28" t="s">
        <v>85</v>
      </c>
      <c r="C121" s="4">
        <v>2022</v>
      </c>
      <c r="D121" s="4">
        <v>9.7192000000000001E-2</v>
      </c>
      <c r="E121" s="20">
        <f t="shared" si="1"/>
        <v>-2.3310668754296962</v>
      </c>
      <c r="F121" s="21">
        <v>0.1369291962654397</v>
      </c>
      <c r="G121" s="4">
        <v>-1.9882913023299478</v>
      </c>
    </row>
    <row r="122" spans="1:7" x14ac:dyDescent="0.2">
      <c r="A122" s="4">
        <v>11</v>
      </c>
      <c r="B122" s="28" t="s">
        <v>86</v>
      </c>
      <c r="C122" s="4">
        <v>2011</v>
      </c>
      <c r="D122" s="4">
        <v>0.15745960000000001</v>
      </c>
      <c r="E122" s="20">
        <f t="shared" si="1"/>
        <v>-1.8485863615567448</v>
      </c>
      <c r="F122" s="21">
        <v>0.18525400062816316</v>
      </c>
      <c r="G122" s="4">
        <v>-1.6860274192055882</v>
      </c>
    </row>
    <row r="123" spans="1:7" x14ac:dyDescent="0.2">
      <c r="A123" s="4">
        <v>11</v>
      </c>
      <c r="B123" s="28" t="s">
        <v>86</v>
      </c>
      <c r="C123" s="4">
        <v>2012</v>
      </c>
      <c r="D123" s="4">
        <v>0.1616475</v>
      </c>
      <c r="E123" s="20">
        <f t="shared" si="1"/>
        <v>-1.8223372404421956</v>
      </c>
      <c r="F123" s="21">
        <v>0.19114052736565432</v>
      </c>
      <c r="G123" s="4">
        <v>-1.654746376093529</v>
      </c>
    </row>
    <row r="124" spans="1:7" x14ac:dyDescent="0.2">
      <c r="A124" s="4">
        <v>11</v>
      </c>
      <c r="B124" s="28" t="s">
        <v>86</v>
      </c>
      <c r="C124" s="4">
        <v>2013</v>
      </c>
      <c r="D124" s="4">
        <v>0.16417899999999999</v>
      </c>
      <c r="E124" s="20">
        <f t="shared" si="1"/>
        <v>-1.8067979829564345</v>
      </c>
      <c r="F124" s="21">
        <v>0.19327331164761774</v>
      </c>
      <c r="G124" s="4">
        <v>-1.643649969306612</v>
      </c>
    </row>
    <row r="125" spans="1:7" x14ac:dyDescent="0.2">
      <c r="A125" s="4">
        <v>11</v>
      </c>
      <c r="B125" s="28" t="s">
        <v>86</v>
      </c>
      <c r="C125" s="4">
        <v>2014</v>
      </c>
      <c r="D125" s="4">
        <v>0.16646710000000001</v>
      </c>
      <c r="E125" s="20">
        <f t="shared" si="1"/>
        <v>-1.7929575866842136</v>
      </c>
      <c r="F125" s="21">
        <v>0.19291090037594652</v>
      </c>
      <c r="G125" s="4">
        <v>-1.6455268527564082</v>
      </c>
    </row>
    <row r="126" spans="1:7" x14ac:dyDescent="0.2">
      <c r="A126" s="4">
        <v>11</v>
      </c>
      <c r="B126" s="28" t="s">
        <v>86</v>
      </c>
      <c r="C126" s="4">
        <v>2015</v>
      </c>
      <c r="D126" s="4">
        <v>0.17406060000000001</v>
      </c>
      <c r="E126" s="20">
        <f t="shared" si="1"/>
        <v>-1.7483517645394993</v>
      </c>
      <c r="F126" s="21">
        <v>0.20374285059346769</v>
      </c>
      <c r="G126" s="4">
        <v>-1.5908966165886171</v>
      </c>
    </row>
    <row r="127" spans="1:7" x14ac:dyDescent="0.2">
      <c r="A127" s="4">
        <v>11</v>
      </c>
      <c r="B127" s="28" t="s">
        <v>86</v>
      </c>
      <c r="C127" s="4">
        <v>2016</v>
      </c>
      <c r="D127" s="4">
        <v>0.17723910000000001</v>
      </c>
      <c r="E127" s="20">
        <f t="shared" si="1"/>
        <v>-1.7302556105242688</v>
      </c>
      <c r="F127" s="21">
        <v>0.20684136271214545</v>
      </c>
      <c r="G127" s="4">
        <v>-1.575803143232996</v>
      </c>
    </row>
    <row r="128" spans="1:7" x14ac:dyDescent="0.2">
      <c r="A128" s="4">
        <v>11</v>
      </c>
      <c r="B128" s="28" t="s">
        <v>86</v>
      </c>
      <c r="C128" s="4">
        <v>2017</v>
      </c>
      <c r="D128" s="4">
        <v>0.17095379999999999</v>
      </c>
      <c r="E128" s="20">
        <f t="shared" si="1"/>
        <v>-1.7663619344220327</v>
      </c>
      <c r="F128" s="21">
        <v>0.2009835205169053</v>
      </c>
      <c r="G128" s="4">
        <v>-1.6045323617623015</v>
      </c>
    </row>
    <row r="129" spans="1:7" x14ac:dyDescent="0.2">
      <c r="A129" s="4">
        <v>11</v>
      </c>
      <c r="B129" s="28" t="s">
        <v>86</v>
      </c>
      <c r="C129" s="4">
        <v>2018</v>
      </c>
      <c r="D129" s="4">
        <v>0.18323970000000001</v>
      </c>
      <c r="E129" s="20">
        <f t="shared" si="1"/>
        <v>-1.6969601471620543</v>
      </c>
      <c r="F129" s="21">
        <v>0.21368212203770764</v>
      </c>
      <c r="G129" s="4">
        <v>-1.5432657793157236</v>
      </c>
    </row>
    <row r="130" spans="1:7" x14ac:dyDescent="0.2">
      <c r="A130" s="4">
        <v>11</v>
      </c>
      <c r="B130" s="28" t="s">
        <v>86</v>
      </c>
      <c r="C130" s="4">
        <v>2019</v>
      </c>
      <c r="D130" s="4">
        <v>0.23407720000000001</v>
      </c>
      <c r="E130" s="20">
        <f t="shared" si="1"/>
        <v>-1.4521043035043528</v>
      </c>
      <c r="F130" s="21">
        <v>0.25364515025698864</v>
      </c>
      <c r="G130" s="4">
        <v>-1.3718190349748591</v>
      </c>
    </row>
    <row r="131" spans="1:7" x14ac:dyDescent="0.2">
      <c r="A131" s="4">
        <v>11</v>
      </c>
      <c r="B131" s="28" t="s">
        <v>86</v>
      </c>
      <c r="C131" s="4">
        <v>2020</v>
      </c>
      <c r="D131" s="4">
        <v>0.2272486</v>
      </c>
      <c r="E131" s="20">
        <f t="shared" ref="E131:E133" si="2">LN(D131)</f>
        <v>-1.4817107065595871</v>
      </c>
      <c r="F131" s="21">
        <v>0.24779397530185959</v>
      </c>
      <c r="G131" s="4">
        <v>-1.3951576228273697</v>
      </c>
    </row>
    <row r="132" spans="1:7" x14ac:dyDescent="0.2">
      <c r="A132" s="4">
        <v>11</v>
      </c>
      <c r="B132" s="28" t="s">
        <v>86</v>
      </c>
      <c r="C132" s="4">
        <v>2021</v>
      </c>
      <c r="D132" s="4">
        <v>0.26458670000000001</v>
      </c>
      <c r="E132" s="20">
        <f t="shared" si="2"/>
        <v>-1.329586293114851</v>
      </c>
      <c r="F132" s="21">
        <v>0.28372463303586493</v>
      </c>
      <c r="G132" s="4">
        <v>-1.2597511131753993</v>
      </c>
    </row>
    <row r="133" spans="1:7" x14ac:dyDescent="0.2">
      <c r="A133" s="4">
        <v>11</v>
      </c>
      <c r="B133" s="28" t="s">
        <v>86</v>
      </c>
      <c r="C133" s="4">
        <v>2022</v>
      </c>
      <c r="D133" s="4">
        <v>0.2614205</v>
      </c>
      <c r="E133" s="20">
        <f t="shared" si="2"/>
        <v>-1.3416250569955452</v>
      </c>
      <c r="F133" s="21">
        <v>0.28303630344163189</v>
      </c>
      <c r="G133" s="4">
        <v>-1.2621801088536864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1451-578F-4981-BBE3-D2ED62FDEB52}">
  <dimension ref="A1:O133"/>
  <sheetViews>
    <sheetView zoomScale="115" zoomScaleNormal="115" workbookViewId="0">
      <selection activeCell="Y10" sqref="Y10"/>
    </sheetView>
  </sheetViews>
  <sheetFormatPr defaultColWidth="8.625" defaultRowHeight="12.75" x14ac:dyDescent="0.2"/>
  <cols>
    <col min="1" max="1" width="2.875" style="8" bestFit="1" customWidth="1"/>
    <col min="2" max="2" width="7" style="8" bestFit="1" customWidth="1"/>
    <col min="3" max="3" width="4.5" style="8" bestFit="1" customWidth="1"/>
    <col min="4" max="4" width="11.25" style="8" bestFit="1" customWidth="1"/>
    <col min="5" max="5" width="13.125" style="8" bestFit="1" customWidth="1"/>
    <col min="6" max="6" width="10.375" style="8" bestFit="1" customWidth="1"/>
    <col min="7" max="7" width="26.75" style="10" bestFit="1" customWidth="1"/>
    <col min="8" max="8" width="9.5" style="8" bestFit="1" customWidth="1"/>
    <col min="9" max="9" width="13.125" style="8" bestFit="1" customWidth="1"/>
    <col min="10" max="10" width="11.375" style="8" bestFit="1" customWidth="1"/>
    <col min="11" max="11" width="25.375" style="10" bestFit="1" customWidth="1"/>
    <col min="12" max="12" width="18.375" style="8" bestFit="1" customWidth="1"/>
    <col min="13" max="13" width="13.125" style="8" bestFit="1" customWidth="1"/>
    <col min="14" max="14" width="8.5" style="8" bestFit="1" customWidth="1"/>
    <col min="15" max="15" width="16.625" style="10" bestFit="1" customWidth="1"/>
    <col min="16" max="16384" width="8.625" style="8"/>
  </cols>
  <sheetData>
    <row r="1" spans="1:15" ht="16.5" x14ac:dyDescent="0.3">
      <c r="A1" s="22" t="s">
        <v>0</v>
      </c>
      <c r="B1" s="22" t="s">
        <v>3</v>
      </c>
      <c r="C1" s="22" t="s">
        <v>4</v>
      </c>
      <c r="D1" s="44" t="s">
        <v>89</v>
      </c>
      <c r="E1" s="22" t="s">
        <v>90</v>
      </c>
      <c r="F1" s="45" t="s">
        <v>92</v>
      </c>
      <c r="G1" s="45" t="s">
        <v>93</v>
      </c>
      <c r="H1" s="45" t="s">
        <v>94</v>
      </c>
      <c r="I1" s="22" t="s">
        <v>90</v>
      </c>
      <c r="J1" s="46" t="s">
        <v>91</v>
      </c>
      <c r="K1" s="45" t="s">
        <v>95</v>
      </c>
      <c r="L1" s="45" t="s">
        <v>96</v>
      </c>
      <c r="M1" s="22" t="s">
        <v>90</v>
      </c>
      <c r="N1" s="45" t="s">
        <v>92</v>
      </c>
      <c r="O1" s="45" t="s">
        <v>97</v>
      </c>
    </row>
    <row r="2" spans="1:15" x14ac:dyDescent="0.2">
      <c r="A2" s="22">
        <v>1</v>
      </c>
      <c r="B2" s="28" t="s">
        <v>76</v>
      </c>
      <c r="C2" s="22">
        <v>2011</v>
      </c>
      <c r="D2" s="22">
        <v>2.4143934997098082</v>
      </c>
      <c r="E2" s="22">
        <v>3.6162934549448322</v>
      </c>
      <c r="F2" s="22">
        <f>MEDIAN($E$2:$E$133)</f>
        <v>3.5730815575216481</v>
      </c>
      <c r="G2" s="22">
        <f>IF(E2&gt;F2,1,0)</f>
        <v>1</v>
      </c>
      <c r="H2" s="22">
        <v>8.1609999999999996</v>
      </c>
      <c r="I2" s="22">
        <v>8.8579999999999988</v>
      </c>
      <c r="J2" s="22">
        <f>AVERAGE($I$2:$I$133)</f>
        <v>9.4600984848484959</v>
      </c>
      <c r="K2" s="22">
        <f>IF(I2&gt;J2,1,0)</f>
        <v>0</v>
      </c>
      <c r="L2" s="22">
        <v>1383.78</v>
      </c>
      <c r="M2" s="22">
        <v>1620.2649999999996</v>
      </c>
      <c r="N2" s="22">
        <f>MEDIAN($M$2:$M$133)</f>
        <v>2975.4450000000002</v>
      </c>
      <c r="O2" s="22">
        <f>IF(M2&gt;N2,1,0)</f>
        <v>0</v>
      </c>
    </row>
    <row r="3" spans="1:15" x14ac:dyDescent="0.2">
      <c r="A3" s="22">
        <v>1</v>
      </c>
      <c r="B3" s="28" t="s">
        <v>76</v>
      </c>
      <c r="C3" s="22">
        <v>2012</v>
      </c>
      <c r="D3" s="22">
        <v>2.4795916354985406</v>
      </c>
      <c r="E3" s="22">
        <v>3.6162934549448322</v>
      </c>
      <c r="F3" s="22">
        <f t="shared" ref="F3:F66" si="0">MEDIAN($E$2:$E$133)</f>
        <v>3.5730815575216481</v>
      </c>
      <c r="G3" s="22">
        <f t="shared" ref="G3:G66" si="1">IF(E3&gt;F3,1,0)</f>
        <v>1</v>
      </c>
      <c r="H3" s="22">
        <v>8.0519999999999996</v>
      </c>
      <c r="I3" s="22">
        <v>8.8579999999999988</v>
      </c>
      <c r="J3" s="22">
        <f t="shared" ref="J3:J66" si="2">AVERAGE($I$2:$I$133)</f>
        <v>9.4600984848484959</v>
      </c>
      <c r="K3" s="22">
        <f t="shared" ref="K3:K66" si="3">IF(I3&gt;J3,1,0)</f>
        <v>0</v>
      </c>
      <c r="L3" s="22">
        <v>1497.56</v>
      </c>
      <c r="M3" s="22">
        <v>1620.2649999999996</v>
      </c>
      <c r="N3" s="22">
        <f t="shared" ref="N3:N66" si="4">MEDIAN($M$2:$M$133)</f>
        <v>2975.4450000000002</v>
      </c>
      <c r="O3" s="22">
        <f t="shared" ref="O3:O66" si="5">IF(M3&gt;N3,1,0)</f>
        <v>0</v>
      </c>
    </row>
    <row r="4" spans="1:15" x14ac:dyDescent="0.2">
      <c r="A4" s="22">
        <v>1</v>
      </c>
      <c r="B4" s="28" t="s">
        <v>76</v>
      </c>
      <c r="C4" s="22">
        <v>2013</v>
      </c>
      <c r="D4" s="22">
        <v>2.5533973590765813</v>
      </c>
      <c r="E4" s="22">
        <v>3.6162934549448322</v>
      </c>
      <c r="F4" s="22">
        <f t="shared" si="0"/>
        <v>3.5730815575216481</v>
      </c>
      <c r="G4" s="22">
        <f t="shared" si="1"/>
        <v>1</v>
      </c>
      <c r="H4" s="22">
        <v>8.4860000000000007</v>
      </c>
      <c r="I4" s="22">
        <v>8.8579999999999988</v>
      </c>
      <c r="J4" s="22">
        <f t="shared" si="2"/>
        <v>9.4600984848484959</v>
      </c>
      <c r="K4" s="22">
        <f t="shared" si="3"/>
        <v>0</v>
      </c>
      <c r="L4" s="22">
        <v>1751.04</v>
      </c>
      <c r="M4" s="22">
        <v>1620.2649999999996</v>
      </c>
      <c r="N4" s="22">
        <f t="shared" si="4"/>
        <v>2975.4450000000002</v>
      </c>
      <c r="O4" s="22">
        <f t="shared" si="5"/>
        <v>0</v>
      </c>
    </row>
    <row r="5" spans="1:15" x14ac:dyDescent="0.2">
      <c r="A5" s="22">
        <v>1</v>
      </c>
      <c r="B5" s="28" t="s">
        <v>76</v>
      </c>
      <c r="C5" s="22">
        <v>2014</v>
      </c>
      <c r="D5" s="22">
        <v>2.6226325324226645</v>
      </c>
      <c r="E5" s="22">
        <v>3.6162934549448322</v>
      </c>
      <c r="F5" s="22">
        <f t="shared" si="0"/>
        <v>3.5730815575216481</v>
      </c>
      <c r="G5" s="22">
        <f t="shared" si="1"/>
        <v>1</v>
      </c>
      <c r="H5" s="22">
        <v>8.625</v>
      </c>
      <c r="I5" s="22">
        <v>8.8579999999999988</v>
      </c>
      <c r="J5" s="22">
        <f t="shared" si="2"/>
        <v>9.4600984848484959</v>
      </c>
      <c r="K5" s="22">
        <f t="shared" si="3"/>
        <v>0</v>
      </c>
      <c r="L5" s="22">
        <v>1913.34</v>
      </c>
      <c r="M5" s="22">
        <v>1620.2649999999996</v>
      </c>
      <c r="N5" s="22">
        <f t="shared" si="4"/>
        <v>2975.4450000000002</v>
      </c>
      <c r="O5" s="22">
        <f t="shared" si="5"/>
        <v>0</v>
      </c>
    </row>
    <row r="6" spans="1:15" x14ac:dyDescent="0.2">
      <c r="A6" s="22">
        <v>1</v>
      </c>
      <c r="B6" s="28" t="s">
        <v>76</v>
      </c>
      <c r="C6" s="22">
        <v>2015</v>
      </c>
      <c r="D6" s="22">
        <v>2.9314225503937772</v>
      </c>
      <c r="E6" s="22">
        <v>3.6162934549448322</v>
      </c>
      <c r="F6" s="22">
        <f t="shared" si="0"/>
        <v>3.5730815575216481</v>
      </c>
      <c r="G6" s="22">
        <f t="shared" si="1"/>
        <v>1</v>
      </c>
      <c r="H6" s="22">
        <v>8.5749999999999993</v>
      </c>
      <c r="I6" s="22">
        <v>8.8579999999999988</v>
      </c>
      <c r="J6" s="22">
        <f t="shared" si="2"/>
        <v>9.4600984848484959</v>
      </c>
      <c r="K6" s="22">
        <f t="shared" si="3"/>
        <v>0</v>
      </c>
      <c r="L6" s="22">
        <v>1747.38</v>
      </c>
      <c r="M6" s="22">
        <v>1620.2649999999996</v>
      </c>
      <c r="N6" s="22">
        <f t="shared" si="4"/>
        <v>2975.4450000000002</v>
      </c>
      <c r="O6" s="22">
        <f t="shared" si="5"/>
        <v>0</v>
      </c>
    </row>
    <row r="7" spans="1:15" x14ac:dyDescent="0.2">
      <c r="A7" s="22">
        <v>1</v>
      </c>
      <c r="B7" s="28" t="s">
        <v>76</v>
      </c>
      <c r="C7" s="22">
        <v>2016</v>
      </c>
      <c r="D7" s="22">
        <v>4.0625435453928409</v>
      </c>
      <c r="E7" s="22">
        <v>3.6162934549448322</v>
      </c>
      <c r="F7" s="22">
        <f t="shared" si="0"/>
        <v>3.5730815575216481</v>
      </c>
      <c r="G7" s="22">
        <f t="shared" si="1"/>
        <v>1</v>
      </c>
      <c r="H7" s="22">
        <v>8.2170000000000005</v>
      </c>
      <c r="I7" s="22">
        <v>8.8579999999999988</v>
      </c>
      <c r="J7" s="22">
        <f t="shared" si="2"/>
        <v>9.4600984848484959</v>
      </c>
      <c r="K7" s="22">
        <f t="shared" si="3"/>
        <v>0</v>
      </c>
      <c r="L7" s="22">
        <v>1631.54</v>
      </c>
      <c r="M7" s="22">
        <v>1620.2649999999996</v>
      </c>
      <c r="N7" s="22">
        <f t="shared" si="4"/>
        <v>2975.4450000000002</v>
      </c>
      <c r="O7" s="22">
        <f t="shared" si="5"/>
        <v>0</v>
      </c>
    </row>
    <row r="8" spans="1:15" x14ac:dyDescent="0.2">
      <c r="A8" s="22">
        <v>1</v>
      </c>
      <c r="B8" s="28" t="s">
        <v>76</v>
      </c>
      <c r="C8" s="22">
        <v>2017</v>
      </c>
      <c r="D8" s="22">
        <v>3.9899757747890736</v>
      </c>
      <c r="E8" s="22">
        <v>3.6162934549448322</v>
      </c>
      <c r="F8" s="22">
        <f t="shared" si="0"/>
        <v>3.5730815575216481</v>
      </c>
      <c r="G8" s="22">
        <f t="shared" si="1"/>
        <v>1</v>
      </c>
      <c r="H8" s="22">
        <v>8.5060000000000002</v>
      </c>
      <c r="I8" s="22">
        <v>8.8579999999999988</v>
      </c>
      <c r="J8" s="22">
        <f t="shared" si="2"/>
        <v>9.4600984848484959</v>
      </c>
      <c r="K8" s="22">
        <f t="shared" si="3"/>
        <v>0</v>
      </c>
      <c r="L8" s="22">
        <v>1530.57</v>
      </c>
      <c r="M8" s="22">
        <v>1620.2649999999996</v>
      </c>
      <c r="N8" s="22">
        <f t="shared" si="4"/>
        <v>2975.4450000000002</v>
      </c>
      <c r="O8" s="22">
        <f t="shared" si="5"/>
        <v>0</v>
      </c>
    </row>
    <row r="9" spans="1:15" x14ac:dyDescent="0.2">
      <c r="A9" s="22">
        <v>1</v>
      </c>
      <c r="B9" s="28" t="s">
        <v>76</v>
      </c>
      <c r="C9" s="22">
        <v>2018</v>
      </c>
      <c r="D9" s="22">
        <v>4.1082189264616131</v>
      </c>
      <c r="E9" s="22">
        <v>3.6162934549448322</v>
      </c>
      <c r="F9" s="22">
        <f t="shared" si="0"/>
        <v>3.5730815575216481</v>
      </c>
      <c r="G9" s="22">
        <f t="shared" si="1"/>
        <v>1</v>
      </c>
      <c r="H9" s="22">
        <v>8.7530000000000001</v>
      </c>
      <c r="I9" s="22">
        <v>8.8579999999999988</v>
      </c>
      <c r="J9" s="22">
        <f t="shared" si="2"/>
        <v>9.4600984848484959</v>
      </c>
      <c r="K9" s="22">
        <f t="shared" si="3"/>
        <v>0</v>
      </c>
      <c r="L9" s="22">
        <v>1403.15</v>
      </c>
      <c r="M9" s="22">
        <v>1620.2649999999996</v>
      </c>
      <c r="N9" s="22">
        <f t="shared" si="4"/>
        <v>2975.4450000000002</v>
      </c>
      <c r="O9" s="22">
        <f t="shared" si="5"/>
        <v>0</v>
      </c>
    </row>
    <row r="10" spans="1:15" x14ac:dyDescent="0.2">
      <c r="A10" s="22">
        <v>1</v>
      </c>
      <c r="B10" s="28" t="s">
        <v>76</v>
      </c>
      <c r="C10" s="22">
        <v>2019</v>
      </c>
      <c r="D10" s="22">
        <v>4.5075262601141333</v>
      </c>
      <c r="E10" s="22">
        <v>3.6162934549448322</v>
      </c>
      <c r="F10" s="22">
        <f t="shared" si="0"/>
        <v>3.5730815575216481</v>
      </c>
      <c r="G10" s="22">
        <f t="shared" si="1"/>
        <v>1</v>
      </c>
      <c r="H10" s="22">
        <v>9.2520000000000007</v>
      </c>
      <c r="I10" s="22">
        <v>8.8579999999999988</v>
      </c>
      <c r="J10" s="22">
        <f t="shared" si="2"/>
        <v>9.4600984848484959</v>
      </c>
      <c r="K10" s="22">
        <f t="shared" si="3"/>
        <v>0</v>
      </c>
      <c r="L10" s="22">
        <v>1495.72</v>
      </c>
      <c r="M10" s="22">
        <v>1620.2649999999996</v>
      </c>
      <c r="N10" s="22">
        <f t="shared" si="4"/>
        <v>2975.4450000000002</v>
      </c>
      <c r="O10" s="22">
        <f t="shared" si="5"/>
        <v>0</v>
      </c>
    </row>
    <row r="11" spans="1:15" x14ac:dyDescent="0.2">
      <c r="A11" s="22">
        <v>1</v>
      </c>
      <c r="B11" s="28" t="s">
        <v>76</v>
      </c>
      <c r="C11" s="22">
        <v>2020</v>
      </c>
      <c r="D11" s="22">
        <v>4.7858726432373375</v>
      </c>
      <c r="E11" s="22">
        <v>3.6162934549448322</v>
      </c>
      <c r="F11" s="22">
        <f t="shared" si="0"/>
        <v>3.5730815575216481</v>
      </c>
      <c r="G11" s="22">
        <f t="shared" si="1"/>
        <v>1</v>
      </c>
      <c r="H11" s="22">
        <v>9.5640000000000001</v>
      </c>
      <c r="I11" s="22">
        <v>8.8579999999999988</v>
      </c>
      <c r="J11" s="22">
        <f t="shared" si="2"/>
        <v>9.4600984848484959</v>
      </c>
      <c r="K11" s="22">
        <f t="shared" si="3"/>
        <v>0</v>
      </c>
      <c r="L11" s="22">
        <v>1426.05</v>
      </c>
      <c r="M11" s="22">
        <v>1620.2649999999996</v>
      </c>
      <c r="N11" s="22">
        <f t="shared" si="4"/>
        <v>2975.4450000000002</v>
      </c>
      <c r="O11" s="22">
        <f t="shared" si="5"/>
        <v>0</v>
      </c>
    </row>
    <row r="12" spans="1:15" x14ac:dyDescent="0.2">
      <c r="A12" s="22">
        <v>1</v>
      </c>
      <c r="B12" s="28" t="s">
        <v>76</v>
      </c>
      <c r="C12" s="22">
        <v>2021</v>
      </c>
      <c r="D12" s="22">
        <v>4.4638034229864312</v>
      </c>
      <c r="E12" s="22">
        <v>3.6162934549448322</v>
      </c>
      <c r="F12" s="22">
        <f t="shared" si="0"/>
        <v>3.5730815575216481</v>
      </c>
      <c r="G12" s="22">
        <f t="shared" si="1"/>
        <v>1</v>
      </c>
      <c r="H12" s="22">
        <v>9.8859999999999992</v>
      </c>
      <c r="I12" s="22">
        <v>8.8579999999999988</v>
      </c>
      <c r="J12" s="22">
        <f t="shared" si="2"/>
        <v>9.4600984848484959</v>
      </c>
      <c r="K12" s="22">
        <f t="shared" si="3"/>
        <v>0</v>
      </c>
      <c r="L12" s="22">
        <v>1793.41</v>
      </c>
      <c r="M12" s="22">
        <v>1620.2649999999996</v>
      </c>
      <c r="N12" s="22">
        <f t="shared" si="4"/>
        <v>2975.4450000000002</v>
      </c>
      <c r="O12" s="22">
        <f t="shared" si="5"/>
        <v>0</v>
      </c>
    </row>
    <row r="13" spans="1:15" x14ac:dyDescent="0.2">
      <c r="A13" s="22">
        <v>1</v>
      </c>
      <c r="B13" s="28" t="s">
        <v>76</v>
      </c>
      <c r="C13" s="22">
        <v>2022</v>
      </c>
      <c r="D13" s="22">
        <v>4.4761433092551881</v>
      </c>
      <c r="E13" s="22">
        <v>3.6162934549448322</v>
      </c>
      <c r="F13" s="22">
        <f t="shared" si="0"/>
        <v>3.5730815575216481</v>
      </c>
      <c r="G13" s="22">
        <f t="shared" si="1"/>
        <v>1</v>
      </c>
      <c r="H13" s="22">
        <v>10.218999999999999</v>
      </c>
      <c r="I13" s="22">
        <v>8.8579999999999988</v>
      </c>
      <c r="J13" s="22">
        <f t="shared" si="2"/>
        <v>9.4600984848484959</v>
      </c>
      <c r="K13" s="22">
        <f t="shared" si="3"/>
        <v>0</v>
      </c>
      <c r="L13" s="22">
        <v>1869.64</v>
      </c>
      <c r="M13" s="22">
        <v>1620.2649999999996</v>
      </c>
      <c r="N13" s="22">
        <f t="shared" si="4"/>
        <v>2975.4450000000002</v>
      </c>
      <c r="O13" s="22">
        <f t="shared" si="5"/>
        <v>0</v>
      </c>
    </row>
    <row r="14" spans="1:15" x14ac:dyDescent="0.2">
      <c r="A14" s="22">
        <v>2</v>
      </c>
      <c r="B14" s="28" t="s">
        <v>77</v>
      </c>
      <c r="C14" s="22">
        <v>2011</v>
      </c>
      <c r="D14" s="22">
        <v>1.9664954298785762</v>
      </c>
      <c r="E14" s="22">
        <v>3.0032098324361107</v>
      </c>
      <c r="F14" s="22">
        <f t="shared" si="0"/>
        <v>3.5730815575216481</v>
      </c>
      <c r="G14" s="22">
        <f t="shared" si="1"/>
        <v>0</v>
      </c>
      <c r="H14" s="22">
        <v>6.4059999999999997</v>
      </c>
      <c r="I14" s="22">
        <v>7.7273333333333332</v>
      </c>
      <c r="J14" s="22">
        <f t="shared" si="2"/>
        <v>9.4600984848484959</v>
      </c>
      <c r="K14" s="22">
        <f t="shared" si="3"/>
        <v>0</v>
      </c>
      <c r="L14" s="22">
        <v>600.33299999999997</v>
      </c>
      <c r="M14" s="22">
        <v>983.69425000000001</v>
      </c>
      <c r="N14" s="22">
        <f t="shared" si="4"/>
        <v>2975.4450000000002</v>
      </c>
      <c r="O14" s="22">
        <f t="shared" si="5"/>
        <v>0</v>
      </c>
    </row>
    <row r="15" spans="1:15" x14ac:dyDescent="0.2">
      <c r="A15" s="22">
        <v>2</v>
      </c>
      <c r="B15" s="28" t="s">
        <v>77</v>
      </c>
      <c r="C15" s="22">
        <v>2012</v>
      </c>
      <c r="D15" s="22">
        <v>2.091254904513677</v>
      </c>
      <c r="E15" s="22">
        <v>3.0032098324361107</v>
      </c>
      <c r="F15" s="22">
        <f t="shared" si="0"/>
        <v>3.5730815575216481</v>
      </c>
      <c r="G15" s="22">
        <f t="shared" si="1"/>
        <v>0</v>
      </c>
      <c r="H15" s="22">
        <v>6.6219999999999999</v>
      </c>
      <c r="I15" s="22">
        <v>7.7273333333333332</v>
      </c>
      <c r="J15" s="22">
        <f t="shared" si="2"/>
        <v>9.4600984848484959</v>
      </c>
      <c r="K15" s="22">
        <f t="shared" si="3"/>
        <v>0</v>
      </c>
      <c r="L15" s="22">
        <v>716.17100000000005</v>
      </c>
      <c r="M15" s="22">
        <v>983.69425000000001</v>
      </c>
      <c r="N15" s="22">
        <f t="shared" si="4"/>
        <v>2975.4450000000002</v>
      </c>
      <c r="O15" s="22">
        <f t="shared" si="5"/>
        <v>0</v>
      </c>
    </row>
    <row r="16" spans="1:15" x14ac:dyDescent="0.2">
      <c r="A16" s="22">
        <v>2</v>
      </c>
      <c r="B16" s="28" t="s">
        <v>77</v>
      </c>
      <c r="C16" s="22">
        <v>2013</v>
      </c>
      <c r="D16" s="22">
        <v>2.2566967511512677</v>
      </c>
      <c r="E16" s="22">
        <v>3.0032098324361107</v>
      </c>
      <c r="F16" s="22">
        <f t="shared" si="0"/>
        <v>3.5730815575216481</v>
      </c>
      <c r="G16" s="22">
        <f t="shared" si="1"/>
        <v>0</v>
      </c>
      <c r="H16" s="22">
        <v>6.859</v>
      </c>
      <c r="I16" s="22">
        <v>7.7273333333333332</v>
      </c>
      <c r="J16" s="22">
        <f t="shared" si="2"/>
        <v>9.4600984848484959</v>
      </c>
      <c r="K16" s="22">
        <f t="shared" si="3"/>
        <v>0</v>
      </c>
      <c r="L16" s="22">
        <v>815.08299999999997</v>
      </c>
      <c r="M16" s="22">
        <v>983.69425000000001</v>
      </c>
      <c r="N16" s="22">
        <f t="shared" si="4"/>
        <v>2975.4450000000002</v>
      </c>
      <c r="O16" s="22">
        <f t="shared" si="5"/>
        <v>0</v>
      </c>
    </row>
    <row r="17" spans="1:15" x14ac:dyDescent="0.2">
      <c r="A17" s="22">
        <v>2</v>
      </c>
      <c r="B17" s="28" t="s">
        <v>77</v>
      </c>
      <c r="C17" s="22">
        <v>2014</v>
      </c>
      <c r="D17" s="22">
        <v>2.4409752847866244</v>
      </c>
      <c r="E17" s="22">
        <v>3.0032098324361107</v>
      </c>
      <c r="F17" s="22">
        <f t="shared" si="0"/>
        <v>3.5730815575216481</v>
      </c>
      <c r="G17" s="22">
        <f t="shared" si="1"/>
        <v>0</v>
      </c>
      <c r="H17" s="22">
        <v>6.9690000000000003</v>
      </c>
      <c r="I17" s="22">
        <v>7.7273333333333332</v>
      </c>
      <c r="J17" s="22">
        <f t="shared" si="2"/>
        <v>9.4600984848484959</v>
      </c>
      <c r="K17" s="22">
        <f t="shared" si="3"/>
        <v>0</v>
      </c>
      <c r="L17" s="22">
        <v>1002.2</v>
      </c>
      <c r="M17" s="22">
        <v>983.69425000000001</v>
      </c>
      <c r="N17" s="22">
        <f t="shared" si="4"/>
        <v>2975.4450000000002</v>
      </c>
      <c r="O17" s="22">
        <f t="shared" si="5"/>
        <v>0</v>
      </c>
    </row>
    <row r="18" spans="1:15" x14ac:dyDescent="0.2">
      <c r="A18" s="22">
        <v>2</v>
      </c>
      <c r="B18" s="28" t="s">
        <v>77</v>
      </c>
      <c r="C18" s="22">
        <v>2015</v>
      </c>
      <c r="D18" s="22">
        <v>2.7355498587370173</v>
      </c>
      <c r="E18" s="22">
        <v>3.0032098324361107</v>
      </c>
      <c r="F18" s="22">
        <f t="shared" si="0"/>
        <v>3.5730815575216481</v>
      </c>
      <c r="G18" s="22">
        <f t="shared" si="1"/>
        <v>0</v>
      </c>
      <c r="H18" s="22">
        <v>7.5919999999999996</v>
      </c>
      <c r="I18" s="22">
        <v>7.7273333333333332</v>
      </c>
      <c r="J18" s="22">
        <f t="shared" si="2"/>
        <v>9.4600984848484959</v>
      </c>
      <c r="K18" s="22">
        <f t="shared" si="3"/>
        <v>0</v>
      </c>
      <c r="L18" s="22">
        <v>1053.47</v>
      </c>
      <c r="M18" s="22">
        <v>983.69425000000001</v>
      </c>
      <c r="N18" s="22">
        <f t="shared" si="4"/>
        <v>2975.4450000000002</v>
      </c>
      <c r="O18" s="22">
        <f t="shared" si="5"/>
        <v>0</v>
      </c>
    </row>
    <row r="19" spans="1:15" x14ac:dyDescent="0.2">
      <c r="A19" s="22">
        <v>2</v>
      </c>
      <c r="B19" s="28" t="s">
        <v>77</v>
      </c>
      <c r="C19" s="22">
        <v>2016</v>
      </c>
      <c r="D19" s="22">
        <v>2.8956718723934336</v>
      </c>
      <c r="E19" s="22">
        <v>3.0032098324361107</v>
      </c>
      <c r="F19" s="22">
        <f t="shared" si="0"/>
        <v>3.5730815575216481</v>
      </c>
      <c r="G19" s="22">
        <f t="shared" si="1"/>
        <v>0</v>
      </c>
      <c r="H19" s="22">
        <v>7.2009999999999996</v>
      </c>
      <c r="I19" s="22">
        <v>7.7273333333333332</v>
      </c>
      <c r="J19" s="22">
        <f t="shared" si="2"/>
        <v>9.4600984848484959</v>
      </c>
      <c r="K19" s="22">
        <f t="shared" si="3"/>
        <v>0</v>
      </c>
      <c r="L19" s="22">
        <v>973.80200000000002</v>
      </c>
      <c r="M19" s="22">
        <v>983.69425000000001</v>
      </c>
      <c r="N19" s="22">
        <f t="shared" si="4"/>
        <v>2975.4450000000002</v>
      </c>
      <c r="O19" s="22">
        <f t="shared" si="5"/>
        <v>0</v>
      </c>
    </row>
    <row r="20" spans="1:15" x14ac:dyDescent="0.2">
      <c r="A20" s="22">
        <v>2</v>
      </c>
      <c r="B20" s="28" t="s">
        <v>77</v>
      </c>
      <c r="C20" s="22">
        <v>2017</v>
      </c>
      <c r="D20" s="22">
        <v>2.8852902902902904</v>
      </c>
      <c r="E20" s="22">
        <v>3.0032098324361107</v>
      </c>
      <c r="F20" s="22">
        <f t="shared" si="0"/>
        <v>3.5730815575216481</v>
      </c>
      <c r="G20" s="22">
        <f t="shared" si="1"/>
        <v>0</v>
      </c>
      <c r="H20" s="22">
        <v>7.6369999999999996</v>
      </c>
      <c r="I20" s="22">
        <v>7.7273333333333332</v>
      </c>
      <c r="J20" s="22">
        <f t="shared" si="2"/>
        <v>9.4600984848484959</v>
      </c>
      <c r="K20" s="22">
        <f t="shared" si="3"/>
        <v>0</v>
      </c>
      <c r="L20" s="22">
        <v>1111.77</v>
      </c>
      <c r="M20" s="22">
        <v>983.69425000000001</v>
      </c>
      <c r="N20" s="22">
        <f t="shared" si="4"/>
        <v>2975.4450000000002</v>
      </c>
      <c r="O20" s="22">
        <f t="shared" si="5"/>
        <v>0</v>
      </c>
    </row>
    <row r="21" spans="1:15" x14ac:dyDescent="0.2">
      <c r="A21" s="22">
        <v>2</v>
      </c>
      <c r="B21" s="28" t="s">
        <v>77</v>
      </c>
      <c r="C21" s="22">
        <v>2018</v>
      </c>
      <c r="D21" s="22">
        <v>3.1757745776413233</v>
      </c>
      <c r="E21" s="22">
        <v>3.0032098324361107</v>
      </c>
      <c r="F21" s="22">
        <f t="shared" si="0"/>
        <v>3.5730815575216481</v>
      </c>
      <c r="G21" s="22">
        <f t="shared" si="1"/>
        <v>0</v>
      </c>
      <c r="H21" s="22">
        <v>8.1039999999999992</v>
      </c>
      <c r="I21" s="22">
        <v>7.7273333333333332</v>
      </c>
      <c r="J21" s="22">
        <f t="shared" si="2"/>
        <v>9.4600984848484959</v>
      </c>
      <c r="K21" s="22">
        <f t="shared" si="3"/>
        <v>0</v>
      </c>
      <c r="L21" s="22">
        <v>1138.69</v>
      </c>
      <c r="M21" s="22">
        <v>983.69425000000001</v>
      </c>
      <c r="N21" s="22">
        <f t="shared" si="4"/>
        <v>2975.4450000000002</v>
      </c>
      <c r="O21" s="22">
        <f t="shared" si="5"/>
        <v>0</v>
      </c>
    </row>
    <row r="22" spans="1:15" x14ac:dyDescent="0.2">
      <c r="A22" s="22">
        <v>2</v>
      </c>
      <c r="B22" s="28" t="s">
        <v>77</v>
      </c>
      <c r="C22" s="22">
        <v>2019</v>
      </c>
      <c r="D22" s="22">
        <v>3.5987559436790479</v>
      </c>
      <c r="E22" s="22">
        <v>3.0032098324361107</v>
      </c>
      <c r="F22" s="22">
        <f t="shared" si="0"/>
        <v>3.5730815575216481</v>
      </c>
      <c r="G22" s="22">
        <f t="shared" si="1"/>
        <v>0</v>
      </c>
      <c r="H22" s="22">
        <v>8.4930000000000003</v>
      </c>
      <c r="I22" s="22">
        <v>7.7273333333333332</v>
      </c>
      <c r="J22" s="22">
        <f t="shared" si="2"/>
        <v>9.4600984848484959</v>
      </c>
      <c r="K22" s="22">
        <f t="shared" si="3"/>
        <v>0</v>
      </c>
      <c r="L22" s="22">
        <v>1157.98</v>
      </c>
      <c r="M22" s="22">
        <v>983.69425000000001</v>
      </c>
      <c r="N22" s="22">
        <f t="shared" si="4"/>
        <v>2975.4450000000002</v>
      </c>
      <c r="O22" s="22">
        <f t="shared" si="5"/>
        <v>0</v>
      </c>
    </row>
    <row r="23" spans="1:15" x14ac:dyDescent="0.2">
      <c r="A23" s="22">
        <v>2</v>
      </c>
      <c r="B23" s="28" t="s">
        <v>77</v>
      </c>
      <c r="C23" s="22">
        <v>2020</v>
      </c>
      <c r="D23" s="22">
        <v>3.929874673024941</v>
      </c>
      <c r="E23" s="22">
        <v>3.0032098324361107</v>
      </c>
      <c r="F23" s="22">
        <f t="shared" si="0"/>
        <v>3.5730815575216481</v>
      </c>
      <c r="G23" s="22">
        <f t="shared" si="1"/>
        <v>0</v>
      </c>
      <c r="H23" s="22">
        <v>8.7170000000000005</v>
      </c>
      <c r="I23" s="22">
        <v>7.7273333333333332</v>
      </c>
      <c r="J23" s="22">
        <f t="shared" si="2"/>
        <v>9.4600984848484959</v>
      </c>
      <c r="K23" s="22">
        <f t="shared" si="3"/>
        <v>0</v>
      </c>
      <c r="L23" s="22">
        <v>984.60199999999998</v>
      </c>
      <c r="M23" s="22">
        <v>983.69425000000001</v>
      </c>
      <c r="N23" s="22">
        <f t="shared" si="4"/>
        <v>2975.4450000000002</v>
      </c>
      <c r="O23" s="22">
        <f t="shared" si="5"/>
        <v>0</v>
      </c>
    </row>
    <row r="24" spans="1:15" x14ac:dyDescent="0.2">
      <c r="A24" s="22">
        <v>2</v>
      </c>
      <c r="B24" s="28" t="s">
        <v>77</v>
      </c>
      <c r="C24" s="22">
        <v>2021</v>
      </c>
      <c r="D24" s="22">
        <v>3.88653620953027</v>
      </c>
      <c r="E24" s="22">
        <v>3.0032098324361107</v>
      </c>
      <c r="F24" s="22">
        <f t="shared" si="0"/>
        <v>3.5730815575216481</v>
      </c>
      <c r="G24" s="22">
        <f t="shared" si="1"/>
        <v>0</v>
      </c>
      <c r="H24" s="22">
        <v>8.9459999999999997</v>
      </c>
      <c r="I24" s="22">
        <v>7.7273333333333332</v>
      </c>
      <c r="J24" s="22">
        <f t="shared" si="2"/>
        <v>9.4600984848484959</v>
      </c>
      <c r="K24" s="22">
        <f t="shared" si="3"/>
        <v>0</v>
      </c>
      <c r="L24" s="22">
        <v>1105.6400000000001</v>
      </c>
      <c r="M24" s="22">
        <v>983.69425000000001</v>
      </c>
      <c r="N24" s="22">
        <f t="shared" si="4"/>
        <v>2975.4450000000002</v>
      </c>
      <c r="O24" s="22">
        <f t="shared" si="5"/>
        <v>0</v>
      </c>
    </row>
    <row r="25" spans="1:15" x14ac:dyDescent="0.2">
      <c r="A25" s="22">
        <v>2</v>
      </c>
      <c r="B25" s="28" t="s">
        <v>77</v>
      </c>
      <c r="C25" s="22">
        <v>2022</v>
      </c>
      <c r="D25" s="22">
        <v>4.1756421936068575</v>
      </c>
      <c r="E25" s="22">
        <v>3.0032098324361107</v>
      </c>
      <c r="F25" s="22">
        <f t="shared" si="0"/>
        <v>3.5730815575216481</v>
      </c>
      <c r="G25" s="22">
        <f t="shared" si="1"/>
        <v>0</v>
      </c>
      <c r="H25" s="22">
        <v>9.1820000000000004</v>
      </c>
      <c r="I25" s="22">
        <v>7.7273333333333332</v>
      </c>
      <c r="J25" s="22">
        <f t="shared" si="2"/>
        <v>9.4600984848484959</v>
      </c>
      <c r="K25" s="22">
        <f t="shared" si="3"/>
        <v>0</v>
      </c>
      <c r="L25" s="22">
        <v>1144.5899999999999</v>
      </c>
      <c r="M25" s="22">
        <v>983.69425000000001</v>
      </c>
      <c r="N25" s="22">
        <f t="shared" si="4"/>
        <v>2975.4450000000002</v>
      </c>
      <c r="O25" s="22">
        <f t="shared" si="5"/>
        <v>0</v>
      </c>
    </row>
    <row r="26" spans="1:15" x14ac:dyDescent="0.2">
      <c r="A26" s="22">
        <v>3</v>
      </c>
      <c r="B26" s="4" t="s">
        <v>78</v>
      </c>
      <c r="C26" s="22">
        <v>2011</v>
      </c>
      <c r="D26" s="22">
        <v>2.9637207179799203</v>
      </c>
      <c r="E26" s="22">
        <v>3.7877207635722456</v>
      </c>
      <c r="F26" s="22">
        <f t="shared" si="0"/>
        <v>3.5730815575216481</v>
      </c>
      <c r="G26" s="22">
        <f t="shared" si="1"/>
        <v>1</v>
      </c>
      <c r="H26" s="22">
        <v>9.3279999999999994</v>
      </c>
      <c r="I26" s="22">
        <v>10.215333333333334</v>
      </c>
      <c r="J26" s="22">
        <f t="shared" si="2"/>
        <v>9.4600984848484959</v>
      </c>
      <c r="K26" s="22">
        <f t="shared" si="3"/>
        <v>1</v>
      </c>
      <c r="L26" s="22">
        <v>1455.67</v>
      </c>
      <c r="M26" s="22">
        <v>2081.7791666666667</v>
      </c>
      <c r="N26" s="22">
        <f t="shared" si="4"/>
        <v>2975.4450000000002</v>
      </c>
      <c r="O26" s="22">
        <f t="shared" si="5"/>
        <v>0</v>
      </c>
    </row>
    <row r="27" spans="1:15" x14ac:dyDescent="0.2">
      <c r="A27" s="22">
        <v>3</v>
      </c>
      <c r="B27" s="4" t="s">
        <v>78</v>
      </c>
      <c r="C27" s="22">
        <v>2012</v>
      </c>
      <c r="D27" s="22">
        <v>3.000694903318474</v>
      </c>
      <c r="E27" s="22">
        <v>3.7877207635722456</v>
      </c>
      <c r="F27" s="22">
        <f t="shared" si="0"/>
        <v>3.5730815575216481</v>
      </c>
      <c r="G27" s="22">
        <f t="shared" si="1"/>
        <v>1</v>
      </c>
      <c r="H27" s="22">
        <v>10.07</v>
      </c>
      <c r="I27" s="22">
        <v>10.215333333333334</v>
      </c>
      <c r="J27" s="22">
        <f t="shared" si="2"/>
        <v>9.4600984848484959</v>
      </c>
      <c r="K27" s="22">
        <f t="shared" si="3"/>
        <v>1</v>
      </c>
      <c r="L27" s="22">
        <v>1739.3</v>
      </c>
      <c r="M27" s="22">
        <v>2081.7791666666667</v>
      </c>
      <c r="N27" s="22">
        <f t="shared" si="4"/>
        <v>2975.4450000000002</v>
      </c>
      <c r="O27" s="22">
        <f t="shared" si="5"/>
        <v>0</v>
      </c>
    </row>
    <row r="28" spans="1:15" x14ac:dyDescent="0.2">
      <c r="A28" s="22">
        <v>3</v>
      </c>
      <c r="B28" s="4" t="s">
        <v>78</v>
      </c>
      <c r="C28" s="22">
        <v>2013</v>
      </c>
      <c r="D28" s="22">
        <v>3.0601162408769285</v>
      </c>
      <c r="E28" s="22">
        <v>3.7877207635722456</v>
      </c>
      <c r="F28" s="22">
        <f t="shared" si="0"/>
        <v>3.5730815575216481</v>
      </c>
      <c r="G28" s="22">
        <f t="shared" si="1"/>
        <v>1</v>
      </c>
      <c r="H28" s="22">
        <v>10.936999999999999</v>
      </c>
      <c r="I28" s="22">
        <v>10.215333333333334</v>
      </c>
      <c r="J28" s="22">
        <f t="shared" si="2"/>
        <v>9.4600984848484959</v>
      </c>
      <c r="K28" s="22">
        <f t="shared" si="3"/>
        <v>1</v>
      </c>
      <c r="L28" s="22">
        <v>2131.11</v>
      </c>
      <c r="M28" s="22">
        <v>2081.7791666666667</v>
      </c>
      <c r="N28" s="22">
        <f t="shared" si="4"/>
        <v>2975.4450000000002</v>
      </c>
      <c r="O28" s="22">
        <f t="shared" si="5"/>
        <v>0</v>
      </c>
    </row>
    <row r="29" spans="1:15" x14ac:dyDescent="0.2">
      <c r="A29" s="22">
        <v>3</v>
      </c>
      <c r="B29" s="4" t="s">
        <v>78</v>
      </c>
      <c r="C29" s="22">
        <v>2014</v>
      </c>
      <c r="D29" s="22">
        <v>3.0521640269270605</v>
      </c>
      <c r="E29" s="22">
        <v>3.7877207635722456</v>
      </c>
      <c r="F29" s="22">
        <f t="shared" si="0"/>
        <v>3.5730815575216481</v>
      </c>
      <c r="G29" s="22">
        <f t="shared" si="1"/>
        <v>1</v>
      </c>
      <c r="H29" s="22">
        <v>11.015000000000001</v>
      </c>
      <c r="I29" s="22">
        <v>10.215333333333334</v>
      </c>
      <c r="J29" s="22">
        <f t="shared" si="2"/>
        <v>9.4600984848484959</v>
      </c>
      <c r="K29" s="22">
        <f t="shared" si="3"/>
        <v>1</v>
      </c>
      <c r="L29" s="22">
        <v>2458.08</v>
      </c>
      <c r="M29" s="22">
        <v>2081.7791666666667</v>
      </c>
      <c r="N29" s="22">
        <f t="shared" si="4"/>
        <v>2975.4450000000002</v>
      </c>
      <c r="O29" s="22">
        <f t="shared" si="5"/>
        <v>0</v>
      </c>
    </row>
    <row r="30" spans="1:15" x14ac:dyDescent="0.2">
      <c r="A30" s="22">
        <v>3</v>
      </c>
      <c r="B30" s="4" t="s">
        <v>78</v>
      </c>
      <c r="C30" s="22">
        <v>2015</v>
      </c>
      <c r="D30" s="22">
        <v>3.2738800316116823</v>
      </c>
      <c r="E30" s="22">
        <v>3.7877207635722456</v>
      </c>
      <c r="F30" s="22">
        <f t="shared" si="0"/>
        <v>3.5730815575216481</v>
      </c>
      <c r="G30" s="22">
        <f t="shared" si="1"/>
        <v>1</v>
      </c>
      <c r="H30" s="22">
        <v>10.459</v>
      </c>
      <c r="I30" s="22">
        <v>10.215333333333334</v>
      </c>
      <c r="J30" s="22">
        <f t="shared" si="2"/>
        <v>9.4600984848484959</v>
      </c>
      <c r="K30" s="22">
        <f t="shared" si="3"/>
        <v>1</v>
      </c>
      <c r="L30" s="22">
        <v>2437.7199999999998</v>
      </c>
      <c r="M30" s="22">
        <v>2081.7791666666667</v>
      </c>
      <c r="N30" s="22">
        <f t="shared" si="4"/>
        <v>2975.4450000000002</v>
      </c>
      <c r="O30" s="22">
        <f t="shared" si="5"/>
        <v>0</v>
      </c>
    </row>
    <row r="31" spans="1:15" x14ac:dyDescent="0.2">
      <c r="A31" s="22">
        <v>3</v>
      </c>
      <c r="B31" s="4" t="s">
        <v>78</v>
      </c>
      <c r="C31" s="22">
        <v>2016</v>
      </c>
      <c r="D31" s="22">
        <v>3.2887776000411511</v>
      </c>
      <c r="E31" s="22">
        <v>3.7877207635722456</v>
      </c>
      <c r="F31" s="22">
        <f t="shared" si="0"/>
        <v>3.5730815575216481</v>
      </c>
      <c r="G31" s="22">
        <f t="shared" si="1"/>
        <v>1</v>
      </c>
      <c r="H31" s="22">
        <v>10.303000000000001</v>
      </c>
      <c r="I31" s="22">
        <v>10.215333333333334</v>
      </c>
      <c r="J31" s="22">
        <f t="shared" si="2"/>
        <v>9.4600984848484959</v>
      </c>
      <c r="K31" s="22">
        <f t="shared" si="3"/>
        <v>1</v>
      </c>
      <c r="L31" s="22">
        <v>1977.32</v>
      </c>
      <c r="M31" s="22">
        <v>2081.7791666666667</v>
      </c>
      <c r="N31" s="22">
        <f t="shared" si="4"/>
        <v>2975.4450000000002</v>
      </c>
      <c r="O31" s="22">
        <f t="shared" si="5"/>
        <v>0</v>
      </c>
    </row>
    <row r="32" spans="1:15" x14ac:dyDescent="0.2">
      <c r="A32" s="22">
        <v>3</v>
      </c>
      <c r="B32" s="4" t="s">
        <v>78</v>
      </c>
      <c r="C32" s="22">
        <v>2017</v>
      </c>
      <c r="D32" s="22">
        <v>3.3633811193963234</v>
      </c>
      <c r="E32" s="22">
        <v>3.7877207635722456</v>
      </c>
      <c r="F32" s="22">
        <f t="shared" si="0"/>
        <v>3.5730815575216481</v>
      </c>
      <c r="G32" s="22">
        <f t="shared" si="1"/>
        <v>1</v>
      </c>
      <c r="H32" s="22">
        <v>10.281000000000001</v>
      </c>
      <c r="I32" s="22">
        <v>10.215333333333334</v>
      </c>
      <c r="J32" s="22">
        <f t="shared" si="2"/>
        <v>9.4600984848484959</v>
      </c>
      <c r="K32" s="22">
        <f t="shared" si="3"/>
        <v>1</v>
      </c>
      <c r="L32" s="22">
        <v>2165.5700000000002</v>
      </c>
      <c r="M32" s="22">
        <v>2081.7791666666667</v>
      </c>
      <c r="N32" s="22">
        <f t="shared" si="4"/>
        <v>2975.4450000000002</v>
      </c>
      <c r="O32" s="22">
        <f t="shared" si="5"/>
        <v>0</v>
      </c>
    </row>
    <row r="33" spans="1:15" x14ac:dyDescent="0.2">
      <c r="A33" s="22">
        <v>3</v>
      </c>
      <c r="B33" s="4" t="s">
        <v>78</v>
      </c>
      <c r="C33" s="22">
        <v>2018</v>
      </c>
      <c r="D33" s="22">
        <v>3.4592937451221819</v>
      </c>
      <c r="E33" s="22">
        <v>3.7877207635722456</v>
      </c>
      <c r="F33" s="22">
        <f t="shared" si="0"/>
        <v>3.5730815575216481</v>
      </c>
      <c r="G33" s="22">
        <f t="shared" si="1"/>
        <v>1</v>
      </c>
      <c r="H33" s="22">
        <v>10.401999999999999</v>
      </c>
      <c r="I33" s="22">
        <v>10.215333333333334</v>
      </c>
      <c r="J33" s="22">
        <f t="shared" si="2"/>
        <v>9.4600984848484959</v>
      </c>
      <c r="K33" s="22">
        <f t="shared" si="3"/>
        <v>1</v>
      </c>
      <c r="L33" s="22">
        <v>2246.63</v>
      </c>
      <c r="M33" s="22">
        <v>2081.7791666666667</v>
      </c>
      <c r="N33" s="22">
        <f t="shared" si="4"/>
        <v>2975.4450000000002</v>
      </c>
      <c r="O33" s="22">
        <f t="shared" si="5"/>
        <v>0</v>
      </c>
    </row>
    <row r="34" spans="1:15" x14ac:dyDescent="0.2">
      <c r="A34" s="22">
        <v>3</v>
      </c>
      <c r="B34" s="4" t="s">
        <v>78</v>
      </c>
      <c r="C34" s="22">
        <v>2019</v>
      </c>
      <c r="D34" s="22">
        <v>4.8162720819495917</v>
      </c>
      <c r="E34" s="22">
        <v>3.7877207635722456</v>
      </c>
      <c r="F34" s="22">
        <f t="shared" si="0"/>
        <v>3.5730815575216481</v>
      </c>
      <c r="G34" s="22">
        <f t="shared" si="1"/>
        <v>1</v>
      </c>
      <c r="H34" s="22">
        <v>9.4169999999999998</v>
      </c>
      <c r="I34" s="22">
        <v>10.215333333333334</v>
      </c>
      <c r="J34" s="22">
        <f t="shared" si="2"/>
        <v>9.4600984848484959</v>
      </c>
      <c r="K34" s="22">
        <f t="shared" si="3"/>
        <v>1</v>
      </c>
      <c r="L34" s="22">
        <v>2301.98</v>
      </c>
      <c r="M34" s="22">
        <v>2081.7791666666667</v>
      </c>
      <c r="N34" s="22">
        <f t="shared" si="4"/>
        <v>2975.4450000000002</v>
      </c>
      <c r="O34" s="22">
        <f t="shared" si="5"/>
        <v>0</v>
      </c>
    </row>
    <row r="35" spans="1:15" x14ac:dyDescent="0.2">
      <c r="A35" s="22">
        <v>3</v>
      </c>
      <c r="B35" s="4" t="s">
        <v>78</v>
      </c>
      <c r="C35" s="22">
        <v>2020</v>
      </c>
      <c r="D35" s="22">
        <v>5.1835997992009215</v>
      </c>
      <c r="E35" s="22">
        <v>3.7877207635722456</v>
      </c>
      <c r="F35" s="22">
        <f t="shared" si="0"/>
        <v>3.5730815575216481</v>
      </c>
      <c r="G35" s="22">
        <f t="shared" si="1"/>
        <v>1</v>
      </c>
      <c r="H35" s="22">
        <v>9.7620000000000005</v>
      </c>
      <c r="I35" s="22">
        <v>10.215333333333334</v>
      </c>
      <c r="J35" s="22">
        <f t="shared" si="2"/>
        <v>9.4600984848484959</v>
      </c>
      <c r="K35" s="22">
        <f t="shared" si="3"/>
        <v>1</v>
      </c>
      <c r="L35" s="22">
        <v>1754.24</v>
      </c>
      <c r="M35" s="22">
        <v>2081.7791666666667</v>
      </c>
      <c r="N35" s="22">
        <f t="shared" si="4"/>
        <v>2975.4450000000002</v>
      </c>
      <c r="O35" s="22">
        <f t="shared" si="5"/>
        <v>0</v>
      </c>
    </row>
    <row r="36" spans="1:15" x14ac:dyDescent="0.2">
      <c r="A36" s="22">
        <v>3</v>
      </c>
      <c r="B36" s="4" t="s">
        <v>78</v>
      </c>
      <c r="C36" s="22">
        <v>2021</v>
      </c>
      <c r="D36" s="22">
        <v>4.9032978655622808</v>
      </c>
      <c r="E36" s="22">
        <v>3.7877207635722456</v>
      </c>
      <c r="F36" s="22">
        <f t="shared" si="0"/>
        <v>3.5730815575216481</v>
      </c>
      <c r="G36" s="22">
        <f t="shared" si="1"/>
        <v>1</v>
      </c>
      <c r="H36" s="22">
        <v>10.119999999999999</v>
      </c>
      <c r="I36" s="22">
        <v>10.215333333333334</v>
      </c>
      <c r="J36" s="22">
        <f t="shared" si="2"/>
        <v>9.4600984848484959</v>
      </c>
      <c r="K36" s="22">
        <f t="shared" si="3"/>
        <v>1</v>
      </c>
      <c r="L36" s="22">
        <v>2085.27</v>
      </c>
      <c r="M36" s="22">
        <v>2081.7791666666667</v>
      </c>
      <c r="N36" s="22">
        <f t="shared" si="4"/>
        <v>2975.4450000000002</v>
      </c>
      <c r="O36" s="22">
        <f t="shared" si="5"/>
        <v>0</v>
      </c>
    </row>
    <row r="37" spans="1:15" x14ac:dyDescent="0.2">
      <c r="A37" s="22">
        <v>3</v>
      </c>
      <c r="B37" s="4" t="s">
        <v>78</v>
      </c>
      <c r="C37" s="22">
        <v>2022</v>
      </c>
      <c r="D37" s="22">
        <v>5.087451030880433</v>
      </c>
      <c r="E37" s="22">
        <v>3.7877207635722456</v>
      </c>
      <c r="F37" s="22">
        <f t="shared" si="0"/>
        <v>3.5730815575216481</v>
      </c>
      <c r="G37" s="22">
        <f t="shared" si="1"/>
        <v>1</v>
      </c>
      <c r="H37" s="22">
        <v>10.49</v>
      </c>
      <c r="I37" s="22">
        <v>10.215333333333334</v>
      </c>
      <c r="J37" s="22">
        <f t="shared" si="2"/>
        <v>9.4600984848484959</v>
      </c>
      <c r="K37" s="22">
        <f t="shared" si="3"/>
        <v>1</v>
      </c>
      <c r="L37" s="22">
        <v>2228.46</v>
      </c>
      <c r="M37" s="22">
        <v>2081.7791666666667</v>
      </c>
      <c r="N37" s="22">
        <f t="shared" si="4"/>
        <v>2975.4450000000002</v>
      </c>
      <c r="O37" s="22">
        <f t="shared" si="5"/>
        <v>0</v>
      </c>
    </row>
    <row r="38" spans="1:15" x14ac:dyDescent="0.2">
      <c r="A38" s="22">
        <v>4</v>
      </c>
      <c r="B38" s="28" t="s">
        <v>79</v>
      </c>
      <c r="C38" s="22">
        <v>2011</v>
      </c>
      <c r="D38" s="22">
        <v>1.8545811072520193</v>
      </c>
      <c r="E38" s="22">
        <v>2.3617966470609568</v>
      </c>
      <c r="F38" s="22">
        <f t="shared" si="0"/>
        <v>3.5730815575216481</v>
      </c>
      <c r="G38" s="22">
        <f t="shared" si="1"/>
        <v>0</v>
      </c>
      <c r="H38" s="22">
        <v>8.6679999999999993</v>
      </c>
      <c r="I38" s="22">
        <v>9.7570000000000014</v>
      </c>
      <c r="J38" s="22">
        <f t="shared" si="2"/>
        <v>9.4600984848484959</v>
      </c>
      <c r="K38" s="22">
        <f t="shared" si="3"/>
        <v>1</v>
      </c>
      <c r="L38" s="22">
        <v>3320.98</v>
      </c>
      <c r="M38" s="22">
        <v>5635.5125000000007</v>
      </c>
      <c r="N38" s="22">
        <f t="shared" si="4"/>
        <v>2975.4450000000002</v>
      </c>
      <c r="O38" s="22">
        <f t="shared" si="5"/>
        <v>1</v>
      </c>
    </row>
    <row r="39" spans="1:15" x14ac:dyDescent="0.2">
      <c r="A39" s="22">
        <v>4</v>
      </c>
      <c r="B39" s="28" t="s">
        <v>79</v>
      </c>
      <c r="C39" s="22">
        <v>2012</v>
      </c>
      <c r="D39" s="22">
        <v>1.8632198193918252</v>
      </c>
      <c r="E39" s="22">
        <v>2.3617966470609568</v>
      </c>
      <c r="F39" s="22">
        <f t="shared" si="0"/>
        <v>3.5730815575216481</v>
      </c>
      <c r="G39" s="22">
        <f t="shared" si="1"/>
        <v>0</v>
      </c>
      <c r="H39" s="22">
        <v>8.9079999999999995</v>
      </c>
      <c r="I39" s="22">
        <v>9.7570000000000014</v>
      </c>
      <c r="J39" s="22">
        <f t="shared" si="2"/>
        <v>9.4600984848484959</v>
      </c>
      <c r="K39" s="22">
        <f t="shared" si="3"/>
        <v>1</v>
      </c>
      <c r="L39" s="22">
        <v>3961.5</v>
      </c>
      <c r="M39" s="22">
        <v>5635.5125000000007</v>
      </c>
      <c r="N39" s="22">
        <f t="shared" si="4"/>
        <v>2975.4450000000002</v>
      </c>
      <c r="O39" s="22">
        <f t="shared" si="5"/>
        <v>1</v>
      </c>
    </row>
    <row r="40" spans="1:15" x14ac:dyDescent="0.2">
      <c r="A40" s="22">
        <v>4</v>
      </c>
      <c r="B40" s="28" t="s">
        <v>79</v>
      </c>
      <c r="C40" s="22">
        <v>2013</v>
      </c>
      <c r="D40" s="22">
        <v>2.0354990177259187</v>
      </c>
      <c r="E40" s="22">
        <v>2.3617966470609568</v>
      </c>
      <c r="F40" s="22">
        <f t="shared" si="0"/>
        <v>3.5730815575216481</v>
      </c>
      <c r="G40" s="22">
        <f t="shared" si="1"/>
        <v>0</v>
      </c>
      <c r="H40" s="22">
        <v>9.2330000000000005</v>
      </c>
      <c r="I40" s="22">
        <v>9.7570000000000014</v>
      </c>
      <c r="J40" s="22">
        <f t="shared" si="2"/>
        <v>9.4600984848484959</v>
      </c>
      <c r="K40" s="22">
        <f t="shared" si="3"/>
        <v>1</v>
      </c>
      <c r="L40" s="22">
        <v>4537.38</v>
      </c>
      <c r="M40" s="22">
        <v>5635.5125000000007</v>
      </c>
      <c r="N40" s="22">
        <f t="shared" si="4"/>
        <v>2975.4450000000002</v>
      </c>
      <c r="O40" s="22">
        <f t="shared" si="5"/>
        <v>1</v>
      </c>
    </row>
    <row r="41" spans="1:15" x14ac:dyDescent="0.2">
      <c r="A41" s="22">
        <v>4</v>
      </c>
      <c r="B41" s="28" t="s">
        <v>79</v>
      </c>
      <c r="C41" s="22">
        <v>2014</v>
      </c>
      <c r="D41" s="22">
        <v>2.0666531598060733</v>
      </c>
      <c r="E41" s="22">
        <v>2.3617966470609568</v>
      </c>
      <c r="F41" s="22">
        <f t="shared" si="0"/>
        <v>3.5730815575216481</v>
      </c>
      <c r="G41" s="22">
        <f t="shared" si="1"/>
        <v>0</v>
      </c>
      <c r="H41" s="22">
        <v>9.4770000000000003</v>
      </c>
      <c r="I41" s="22">
        <v>9.7570000000000014</v>
      </c>
      <c r="J41" s="22">
        <f t="shared" si="2"/>
        <v>9.4600984848484959</v>
      </c>
      <c r="K41" s="22">
        <f t="shared" si="3"/>
        <v>1</v>
      </c>
      <c r="L41" s="22">
        <v>5513.86</v>
      </c>
      <c r="M41" s="22">
        <v>5635.5125000000007</v>
      </c>
      <c r="N41" s="22">
        <f t="shared" si="4"/>
        <v>2975.4450000000002</v>
      </c>
      <c r="O41" s="22">
        <f t="shared" si="5"/>
        <v>1</v>
      </c>
    </row>
    <row r="42" spans="1:15" x14ac:dyDescent="0.2">
      <c r="A42" s="22">
        <v>4</v>
      </c>
      <c r="B42" s="28" t="s">
        <v>79</v>
      </c>
      <c r="C42" s="22">
        <v>2015</v>
      </c>
      <c r="D42" s="22">
        <v>2.1564082585009121</v>
      </c>
      <c r="E42" s="22">
        <v>2.3617966470609568</v>
      </c>
      <c r="F42" s="22">
        <f t="shared" si="0"/>
        <v>3.5730815575216481</v>
      </c>
      <c r="G42" s="22">
        <f t="shared" si="1"/>
        <v>0</v>
      </c>
      <c r="H42" s="22">
        <v>9.7279999999999998</v>
      </c>
      <c r="I42" s="22">
        <v>9.7570000000000014</v>
      </c>
      <c r="J42" s="22">
        <f t="shared" si="2"/>
        <v>9.4600984848484959</v>
      </c>
      <c r="K42" s="22">
        <f t="shared" si="3"/>
        <v>1</v>
      </c>
      <c r="L42" s="22">
        <v>6150.53</v>
      </c>
      <c r="M42" s="22">
        <v>5635.5125000000007</v>
      </c>
      <c r="N42" s="22">
        <f t="shared" si="4"/>
        <v>2975.4450000000002</v>
      </c>
      <c r="O42" s="22">
        <f t="shared" si="5"/>
        <v>1</v>
      </c>
    </row>
    <row r="43" spans="1:15" x14ac:dyDescent="0.2">
      <c r="A43" s="22">
        <v>4</v>
      </c>
      <c r="B43" s="28" t="s">
        <v>79</v>
      </c>
      <c r="C43" s="22">
        <v>2016</v>
      </c>
      <c r="D43" s="22">
        <v>2.218716082987171</v>
      </c>
      <c r="E43" s="22">
        <v>2.3617966470609568</v>
      </c>
      <c r="F43" s="22">
        <f t="shared" si="0"/>
        <v>3.5730815575216481</v>
      </c>
      <c r="G43" s="22">
        <f t="shared" si="1"/>
        <v>0</v>
      </c>
      <c r="H43" s="22">
        <v>9.1910000000000007</v>
      </c>
      <c r="I43" s="22">
        <v>9.7570000000000014</v>
      </c>
      <c r="J43" s="22">
        <f t="shared" si="2"/>
        <v>9.4600984848484959</v>
      </c>
      <c r="K43" s="22">
        <f t="shared" si="3"/>
        <v>1</v>
      </c>
      <c r="L43" s="22">
        <v>6490.58</v>
      </c>
      <c r="M43" s="22">
        <v>5635.5125000000007</v>
      </c>
      <c r="N43" s="22">
        <f t="shared" si="4"/>
        <v>2975.4450000000002</v>
      </c>
      <c r="O43" s="22">
        <f t="shared" si="5"/>
        <v>1</v>
      </c>
    </row>
    <row r="44" spans="1:15" x14ac:dyDescent="0.2">
      <c r="A44" s="22">
        <v>4</v>
      </c>
      <c r="B44" s="28" t="s">
        <v>79</v>
      </c>
      <c r="C44" s="22">
        <v>2017</v>
      </c>
      <c r="D44" s="22">
        <v>2.2275268863364492</v>
      </c>
      <c r="E44" s="22">
        <v>2.3617966470609568</v>
      </c>
      <c r="F44" s="22">
        <f t="shared" si="0"/>
        <v>3.5730815575216481</v>
      </c>
      <c r="G44" s="22">
        <f t="shared" si="1"/>
        <v>0</v>
      </c>
      <c r="H44" s="22">
        <v>9.4939999999999998</v>
      </c>
      <c r="I44" s="22">
        <v>9.7570000000000014</v>
      </c>
      <c r="J44" s="22">
        <f t="shared" si="2"/>
        <v>9.4600984848484959</v>
      </c>
      <c r="K44" s="22">
        <f t="shared" si="3"/>
        <v>1</v>
      </c>
      <c r="L44" s="22">
        <v>6613.82</v>
      </c>
      <c r="M44" s="22">
        <v>5635.5125000000007</v>
      </c>
      <c r="N44" s="22">
        <f t="shared" si="4"/>
        <v>2975.4450000000002</v>
      </c>
      <c r="O44" s="22">
        <f t="shared" si="5"/>
        <v>1</v>
      </c>
    </row>
    <row r="45" spans="1:15" x14ac:dyDescent="0.2">
      <c r="A45" s="22">
        <v>4</v>
      </c>
      <c r="B45" s="28" t="s">
        <v>79</v>
      </c>
      <c r="C45" s="22">
        <v>2018</v>
      </c>
      <c r="D45" s="22">
        <v>2.2783296959435027</v>
      </c>
      <c r="E45" s="22">
        <v>2.3617966470609568</v>
      </c>
      <c r="F45" s="22">
        <f t="shared" si="0"/>
        <v>3.5730815575216481</v>
      </c>
      <c r="G45" s="22">
        <f t="shared" si="1"/>
        <v>0</v>
      </c>
      <c r="H45" s="22">
        <v>9.7319999999999993</v>
      </c>
      <c r="I45" s="22">
        <v>9.7570000000000014</v>
      </c>
      <c r="J45" s="22">
        <f t="shared" si="2"/>
        <v>9.4600984848484959</v>
      </c>
      <c r="K45" s="22">
        <f t="shared" si="3"/>
        <v>1</v>
      </c>
      <c r="L45" s="22">
        <v>6926.44</v>
      </c>
      <c r="M45" s="22">
        <v>5635.5125000000007</v>
      </c>
      <c r="N45" s="22">
        <f t="shared" si="4"/>
        <v>2975.4450000000002</v>
      </c>
      <c r="O45" s="22">
        <f t="shared" si="5"/>
        <v>1</v>
      </c>
    </row>
    <row r="46" spans="1:15" x14ac:dyDescent="0.2">
      <c r="A46" s="22">
        <v>4</v>
      </c>
      <c r="B46" s="28" t="s">
        <v>79</v>
      </c>
      <c r="C46" s="22">
        <v>2019</v>
      </c>
      <c r="D46" s="22">
        <v>2.6884912139200559</v>
      </c>
      <c r="E46" s="22">
        <v>2.3617966470609568</v>
      </c>
      <c r="F46" s="22">
        <f t="shared" si="0"/>
        <v>3.5730815575216481</v>
      </c>
      <c r="G46" s="22">
        <f t="shared" si="1"/>
        <v>0</v>
      </c>
      <c r="H46" s="22">
        <v>10.103999999999999</v>
      </c>
      <c r="I46" s="22">
        <v>9.7570000000000014</v>
      </c>
      <c r="J46" s="22">
        <f t="shared" si="2"/>
        <v>9.4600984848484959</v>
      </c>
      <c r="K46" s="22">
        <f t="shared" si="3"/>
        <v>1</v>
      </c>
      <c r="L46" s="22">
        <v>5875.09</v>
      </c>
      <c r="M46" s="22">
        <v>5635.5125000000007</v>
      </c>
      <c r="N46" s="22">
        <f t="shared" si="4"/>
        <v>2975.4450000000002</v>
      </c>
      <c r="O46" s="22">
        <f t="shared" si="5"/>
        <v>1</v>
      </c>
    </row>
    <row r="47" spans="1:15" x14ac:dyDescent="0.2">
      <c r="A47" s="22">
        <v>4</v>
      </c>
      <c r="B47" s="28" t="s">
        <v>79</v>
      </c>
      <c r="C47" s="22">
        <v>2020</v>
      </c>
      <c r="D47" s="22">
        <v>2.9568290281557248</v>
      </c>
      <c r="E47" s="22">
        <v>2.3617966470609568</v>
      </c>
      <c r="F47" s="22">
        <f t="shared" si="0"/>
        <v>3.5730815575216481</v>
      </c>
      <c r="G47" s="22">
        <f t="shared" si="1"/>
        <v>0</v>
      </c>
      <c r="H47" s="22">
        <v>10.468</v>
      </c>
      <c r="I47" s="22">
        <v>9.7570000000000014</v>
      </c>
      <c r="J47" s="22">
        <f t="shared" si="2"/>
        <v>9.4600984848484959</v>
      </c>
      <c r="K47" s="22">
        <f t="shared" si="3"/>
        <v>1</v>
      </c>
      <c r="L47" s="22">
        <v>5628.95</v>
      </c>
      <c r="M47" s="22">
        <v>5635.5125000000007</v>
      </c>
      <c r="N47" s="22">
        <f t="shared" si="4"/>
        <v>2975.4450000000002</v>
      </c>
      <c r="O47" s="22">
        <f t="shared" si="5"/>
        <v>1</v>
      </c>
    </row>
    <row r="48" spans="1:15" x14ac:dyDescent="0.2">
      <c r="A48" s="22">
        <v>4</v>
      </c>
      <c r="B48" s="28" t="s">
        <v>79</v>
      </c>
      <c r="C48" s="22">
        <v>2021</v>
      </c>
      <c r="D48" s="22">
        <v>2.9064909339690645</v>
      </c>
      <c r="E48" s="22">
        <v>2.3617966470609568</v>
      </c>
      <c r="F48" s="22">
        <f t="shared" si="0"/>
        <v>3.5730815575216481</v>
      </c>
      <c r="G48" s="22">
        <f t="shared" si="1"/>
        <v>0</v>
      </c>
      <c r="H48" s="22">
        <v>10.845000000000001</v>
      </c>
      <c r="I48" s="22">
        <v>9.7570000000000014</v>
      </c>
      <c r="J48" s="22">
        <f t="shared" si="2"/>
        <v>9.4600984848484959</v>
      </c>
      <c r="K48" s="22">
        <f t="shared" si="3"/>
        <v>1</v>
      </c>
      <c r="L48" s="22">
        <v>6106.6</v>
      </c>
      <c r="M48" s="22">
        <v>5635.5125000000007</v>
      </c>
      <c r="N48" s="22">
        <f t="shared" si="4"/>
        <v>2975.4450000000002</v>
      </c>
      <c r="O48" s="22">
        <f t="shared" si="5"/>
        <v>1</v>
      </c>
    </row>
    <row r="49" spans="1:15" x14ac:dyDescent="0.2">
      <c r="A49" s="22">
        <v>4</v>
      </c>
      <c r="B49" s="28" t="s">
        <v>79</v>
      </c>
      <c r="C49" s="22">
        <v>2022</v>
      </c>
      <c r="D49" s="22">
        <v>3.0888145607427679</v>
      </c>
      <c r="E49" s="22">
        <v>2.3617966470609568</v>
      </c>
      <c r="F49" s="22">
        <f t="shared" si="0"/>
        <v>3.5730815575216481</v>
      </c>
      <c r="G49" s="22">
        <f t="shared" si="1"/>
        <v>0</v>
      </c>
      <c r="H49" s="22">
        <v>11.236000000000001</v>
      </c>
      <c r="I49" s="22">
        <v>9.7570000000000014</v>
      </c>
      <c r="J49" s="22">
        <f t="shared" si="2"/>
        <v>9.4600984848484959</v>
      </c>
      <c r="K49" s="22">
        <f t="shared" si="3"/>
        <v>1</v>
      </c>
      <c r="L49" s="22">
        <v>6500.42</v>
      </c>
      <c r="M49" s="22">
        <v>5635.5125000000007</v>
      </c>
      <c r="N49" s="22">
        <f t="shared" si="4"/>
        <v>2975.4450000000002</v>
      </c>
      <c r="O49" s="22">
        <f t="shared" si="5"/>
        <v>1</v>
      </c>
    </row>
    <row r="50" spans="1:15" x14ac:dyDescent="0.2">
      <c r="A50" s="22">
        <v>5</v>
      </c>
      <c r="B50" s="28" t="s">
        <v>80</v>
      </c>
      <c r="C50" s="22">
        <v>2011</v>
      </c>
      <c r="D50" s="22">
        <v>2.3481100796228569</v>
      </c>
      <c r="E50" s="22">
        <v>2.8336208933621445</v>
      </c>
      <c r="F50" s="22">
        <f t="shared" si="0"/>
        <v>3.5730815575216481</v>
      </c>
      <c r="G50" s="22">
        <f t="shared" si="1"/>
        <v>0</v>
      </c>
      <c r="H50" s="22">
        <v>10.428000000000001</v>
      </c>
      <c r="I50" s="22">
        <v>10.901583333333333</v>
      </c>
      <c r="J50" s="22">
        <f t="shared" si="2"/>
        <v>9.4600984848484959</v>
      </c>
      <c r="K50" s="22">
        <f t="shared" si="3"/>
        <v>1</v>
      </c>
      <c r="L50" s="22">
        <v>1759.18</v>
      </c>
      <c r="M50" s="22">
        <v>2975.4450000000002</v>
      </c>
      <c r="N50" s="22">
        <f t="shared" si="4"/>
        <v>2975.4450000000002</v>
      </c>
      <c r="O50" s="22">
        <f t="shared" si="5"/>
        <v>0</v>
      </c>
    </row>
    <row r="51" spans="1:15" x14ac:dyDescent="0.2">
      <c r="A51" s="22">
        <v>5</v>
      </c>
      <c r="B51" s="28" t="s">
        <v>80</v>
      </c>
      <c r="C51" s="22">
        <v>2012</v>
      </c>
      <c r="D51" s="22">
        <v>2.5028944719230486</v>
      </c>
      <c r="E51" s="22">
        <v>2.8336208933621445</v>
      </c>
      <c r="F51" s="22">
        <f t="shared" si="0"/>
        <v>3.5730815575216481</v>
      </c>
      <c r="G51" s="22">
        <f t="shared" si="1"/>
        <v>0</v>
      </c>
      <c r="H51" s="22">
        <v>10.597</v>
      </c>
      <c r="I51" s="22">
        <v>10.901583333333333</v>
      </c>
      <c r="J51" s="22">
        <f t="shared" si="2"/>
        <v>9.4600984848484959</v>
      </c>
      <c r="K51" s="22">
        <f t="shared" si="3"/>
        <v>1</v>
      </c>
      <c r="L51" s="22">
        <v>2085.33</v>
      </c>
      <c r="M51" s="22">
        <v>2975.4450000000002</v>
      </c>
      <c r="N51" s="22">
        <f t="shared" si="4"/>
        <v>2975.4450000000002</v>
      </c>
      <c r="O51" s="22">
        <f t="shared" si="5"/>
        <v>0</v>
      </c>
    </row>
    <row r="52" spans="1:15" x14ac:dyDescent="0.2">
      <c r="A52" s="22">
        <v>5</v>
      </c>
      <c r="B52" s="28" t="s">
        <v>80</v>
      </c>
      <c r="C52" s="22">
        <v>2013</v>
      </c>
      <c r="D52" s="22">
        <v>2.5782815755112045</v>
      </c>
      <c r="E52" s="22">
        <v>2.8336208933621445</v>
      </c>
      <c r="F52" s="22">
        <f t="shared" si="0"/>
        <v>3.5730815575216481</v>
      </c>
      <c r="G52" s="22">
        <f t="shared" si="1"/>
        <v>0</v>
      </c>
      <c r="H52" s="22">
        <v>10.76</v>
      </c>
      <c r="I52" s="22">
        <v>10.901583333333333</v>
      </c>
      <c r="J52" s="22">
        <f t="shared" si="2"/>
        <v>9.4600984848484959</v>
      </c>
      <c r="K52" s="22">
        <f t="shared" si="3"/>
        <v>1</v>
      </c>
      <c r="L52" s="22">
        <v>2302.9</v>
      </c>
      <c r="M52" s="22">
        <v>2975.4450000000002</v>
      </c>
      <c r="N52" s="22">
        <f t="shared" si="4"/>
        <v>2975.4450000000002</v>
      </c>
      <c r="O52" s="22">
        <f t="shared" si="5"/>
        <v>0</v>
      </c>
    </row>
    <row r="53" spans="1:15" x14ac:dyDescent="0.2">
      <c r="A53" s="22">
        <v>5</v>
      </c>
      <c r="B53" s="28" t="s">
        <v>80</v>
      </c>
      <c r="C53" s="22">
        <v>2014</v>
      </c>
      <c r="D53" s="22">
        <v>2.587582994921362</v>
      </c>
      <c r="E53" s="22">
        <v>2.8336208933621445</v>
      </c>
      <c r="F53" s="22">
        <f t="shared" si="0"/>
        <v>3.5730815575216481</v>
      </c>
      <c r="G53" s="22">
        <f t="shared" si="1"/>
        <v>0</v>
      </c>
      <c r="H53" s="22">
        <v>10.733000000000001</v>
      </c>
      <c r="I53" s="22">
        <v>10.901583333333333</v>
      </c>
      <c r="J53" s="22">
        <f t="shared" si="2"/>
        <v>9.4600984848484959</v>
      </c>
      <c r="K53" s="22">
        <f t="shared" si="3"/>
        <v>1</v>
      </c>
      <c r="L53" s="22">
        <v>2730.65</v>
      </c>
      <c r="M53" s="22">
        <v>2975.4450000000002</v>
      </c>
      <c r="N53" s="22">
        <f t="shared" si="4"/>
        <v>2975.4450000000002</v>
      </c>
      <c r="O53" s="22">
        <f t="shared" si="5"/>
        <v>0</v>
      </c>
    </row>
    <row r="54" spans="1:15" x14ac:dyDescent="0.2">
      <c r="A54" s="22">
        <v>5</v>
      </c>
      <c r="B54" s="28" t="s">
        <v>80</v>
      </c>
      <c r="C54" s="22">
        <v>2015</v>
      </c>
      <c r="D54" s="22">
        <v>2.6632773968079926</v>
      </c>
      <c r="E54" s="22">
        <v>2.8336208933621445</v>
      </c>
      <c r="F54" s="22">
        <f t="shared" si="0"/>
        <v>3.5730815575216481</v>
      </c>
      <c r="G54" s="22">
        <f t="shared" si="1"/>
        <v>0</v>
      </c>
      <c r="H54" s="22">
        <v>10.577999999999999</v>
      </c>
      <c r="I54" s="22">
        <v>10.901583333333333</v>
      </c>
      <c r="J54" s="22">
        <f t="shared" si="2"/>
        <v>9.4600984848484959</v>
      </c>
      <c r="K54" s="22">
        <f t="shared" si="3"/>
        <v>1</v>
      </c>
      <c r="L54" s="22">
        <v>3021.07</v>
      </c>
      <c r="M54" s="22">
        <v>2975.4450000000002</v>
      </c>
      <c r="N54" s="22">
        <f t="shared" si="4"/>
        <v>2975.4450000000002</v>
      </c>
      <c r="O54" s="22">
        <f t="shared" si="5"/>
        <v>0</v>
      </c>
    </row>
    <row r="55" spans="1:15" x14ac:dyDescent="0.2">
      <c r="A55" s="22">
        <v>5</v>
      </c>
      <c r="B55" s="28" t="s">
        <v>80</v>
      </c>
      <c r="C55" s="22">
        <v>2016</v>
      </c>
      <c r="D55" s="22">
        <v>2.8238637685189545</v>
      </c>
      <c r="E55" s="22">
        <v>2.8336208933621445</v>
      </c>
      <c r="F55" s="22">
        <f t="shared" si="0"/>
        <v>3.5730815575216481</v>
      </c>
      <c r="G55" s="22">
        <f t="shared" si="1"/>
        <v>0</v>
      </c>
      <c r="H55" s="22">
        <v>9.6389999999999993</v>
      </c>
      <c r="I55" s="22">
        <v>10.901583333333333</v>
      </c>
      <c r="J55" s="22">
        <f t="shared" si="2"/>
        <v>9.4600984848484959</v>
      </c>
      <c r="K55" s="22">
        <f t="shared" si="3"/>
        <v>1</v>
      </c>
      <c r="L55" s="22">
        <v>3228.87</v>
      </c>
      <c r="M55" s="22">
        <v>2975.4450000000002</v>
      </c>
      <c r="N55" s="22">
        <f t="shared" si="4"/>
        <v>2975.4450000000002</v>
      </c>
      <c r="O55" s="22">
        <f t="shared" si="5"/>
        <v>0</v>
      </c>
    </row>
    <row r="56" spans="1:15" x14ac:dyDescent="0.2">
      <c r="A56" s="22">
        <v>5</v>
      </c>
      <c r="B56" s="28" t="s">
        <v>80</v>
      </c>
      <c r="C56" s="22">
        <v>2017</v>
      </c>
      <c r="D56" s="22">
        <v>2.7797543309770534</v>
      </c>
      <c r="E56" s="22">
        <v>2.8336208933621445</v>
      </c>
      <c r="F56" s="22">
        <f t="shared" si="0"/>
        <v>3.5730815575216481</v>
      </c>
      <c r="G56" s="22">
        <f t="shared" si="1"/>
        <v>0</v>
      </c>
      <c r="H56" s="22">
        <v>9.6560000000000006</v>
      </c>
      <c r="I56" s="22">
        <v>10.901583333333333</v>
      </c>
      <c r="J56" s="22">
        <f t="shared" si="2"/>
        <v>9.4600984848484959</v>
      </c>
      <c r="K56" s="22">
        <f t="shared" si="3"/>
        <v>1</v>
      </c>
      <c r="L56" s="22">
        <v>3231.34</v>
      </c>
      <c r="M56" s="22">
        <v>2975.4450000000002</v>
      </c>
      <c r="N56" s="22">
        <f t="shared" si="4"/>
        <v>2975.4450000000002</v>
      </c>
      <c r="O56" s="22">
        <f t="shared" si="5"/>
        <v>0</v>
      </c>
    </row>
    <row r="57" spans="1:15" x14ac:dyDescent="0.2">
      <c r="A57" s="22">
        <v>5</v>
      </c>
      <c r="B57" s="28" t="s">
        <v>80</v>
      </c>
      <c r="C57" s="22">
        <v>2018</v>
      </c>
      <c r="D57" s="22">
        <v>2.8298952215768818</v>
      </c>
      <c r="E57" s="22">
        <v>2.8336208933621445</v>
      </c>
      <c r="F57" s="22">
        <f t="shared" si="0"/>
        <v>3.5730815575216481</v>
      </c>
      <c r="G57" s="22">
        <f t="shared" si="1"/>
        <v>0</v>
      </c>
      <c r="H57" s="22">
        <v>9.7460000000000004</v>
      </c>
      <c r="I57" s="22">
        <v>10.901583333333333</v>
      </c>
      <c r="J57" s="22">
        <f t="shared" si="2"/>
        <v>9.4600984848484959</v>
      </c>
      <c r="K57" s="22">
        <f t="shared" si="3"/>
        <v>1</v>
      </c>
      <c r="L57" s="22">
        <v>3375.49</v>
      </c>
      <c r="M57" s="22">
        <v>2975.4450000000002</v>
      </c>
      <c r="N57" s="22">
        <f t="shared" si="4"/>
        <v>2975.4450000000002</v>
      </c>
      <c r="O57" s="22">
        <f t="shared" si="5"/>
        <v>0</v>
      </c>
    </row>
    <row r="58" spans="1:15" x14ac:dyDescent="0.2">
      <c r="A58" s="22">
        <v>5</v>
      </c>
      <c r="B58" s="28" t="s">
        <v>80</v>
      </c>
      <c r="C58" s="22">
        <v>2019</v>
      </c>
      <c r="D58" s="22">
        <v>2.9336036427026309</v>
      </c>
      <c r="E58" s="22">
        <v>2.8336208933621445</v>
      </c>
      <c r="F58" s="22">
        <f t="shared" si="0"/>
        <v>3.5730815575216481</v>
      </c>
      <c r="G58" s="22">
        <f t="shared" si="1"/>
        <v>0</v>
      </c>
      <c r="H58" s="22">
        <v>11.494</v>
      </c>
      <c r="I58" s="22">
        <v>10.901583333333333</v>
      </c>
      <c r="J58" s="22">
        <f t="shared" si="2"/>
        <v>9.4600984848484959</v>
      </c>
      <c r="K58" s="22">
        <f t="shared" si="3"/>
        <v>1</v>
      </c>
      <c r="L58" s="22">
        <v>3374.06</v>
      </c>
      <c r="M58" s="22">
        <v>2975.4450000000002</v>
      </c>
      <c r="N58" s="22">
        <f t="shared" si="4"/>
        <v>2975.4450000000002</v>
      </c>
      <c r="O58" s="22">
        <f t="shared" si="5"/>
        <v>0</v>
      </c>
    </row>
    <row r="59" spans="1:15" x14ac:dyDescent="0.2">
      <c r="A59" s="22">
        <v>5</v>
      </c>
      <c r="B59" s="28" t="s">
        <v>80</v>
      </c>
      <c r="C59" s="22">
        <v>2020</v>
      </c>
      <c r="D59" s="22">
        <v>3.256996710831825</v>
      </c>
      <c r="E59" s="22">
        <v>2.8336208933621445</v>
      </c>
      <c r="F59" s="22">
        <f t="shared" si="0"/>
        <v>3.5730815575216481</v>
      </c>
      <c r="G59" s="22">
        <f t="shared" si="1"/>
        <v>0</v>
      </c>
      <c r="H59" s="22">
        <v>11.933999999999999</v>
      </c>
      <c r="I59" s="22">
        <v>10.901583333333333</v>
      </c>
      <c r="J59" s="22">
        <f t="shared" si="2"/>
        <v>9.4600984848484959</v>
      </c>
      <c r="K59" s="22">
        <f t="shared" si="3"/>
        <v>1</v>
      </c>
      <c r="L59" s="22">
        <v>3584.11</v>
      </c>
      <c r="M59" s="22">
        <v>2975.4450000000002</v>
      </c>
      <c r="N59" s="22">
        <f t="shared" si="4"/>
        <v>2975.4450000000002</v>
      </c>
      <c r="O59" s="22">
        <f t="shared" si="5"/>
        <v>0</v>
      </c>
    </row>
    <row r="60" spans="1:15" x14ac:dyDescent="0.2">
      <c r="A60" s="22">
        <v>5</v>
      </c>
      <c r="B60" s="28" t="s">
        <v>80</v>
      </c>
      <c r="C60" s="22">
        <v>2021</v>
      </c>
      <c r="D60" s="22">
        <v>3.2360038568563185</v>
      </c>
      <c r="E60" s="22">
        <v>2.8336208933621445</v>
      </c>
      <c r="F60" s="22">
        <f t="shared" si="0"/>
        <v>3.5730815575216481</v>
      </c>
      <c r="G60" s="22">
        <f t="shared" si="1"/>
        <v>0</v>
      </c>
      <c r="H60" s="22">
        <v>12.39</v>
      </c>
      <c r="I60" s="22">
        <v>10.901583333333333</v>
      </c>
      <c r="J60" s="22">
        <f t="shared" si="2"/>
        <v>9.4600984848484959</v>
      </c>
      <c r="K60" s="22">
        <f t="shared" si="3"/>
        <v>1</v>
      </c>
      <c r="L60" s="22">
        <v>3394</v>
      </c>
      <c r="M60" s="22">
        <v>2975.4450000000002</v>
      </c>
      <c r="N60" s="22">
        <f t="shared" si="4"/>
        <v>2975.4450000000002</v>
      </c>
      <c r="O60" s="22">
        <f t="shared" si="5"/>
        <v>0</v>
      </c>
    </row>
    <row r="61" spans="1:15" x14ac:dyDescent="0.2">
      <c r="A61" s="22">
        <v>5</v>
      </c>
      <c r="B61" s="28" t="s">
        <v>80</v>
      </c>
      <c r="C61" s="22">
        <v>2022</v>
      </c>
      <c r="D61" s="22">
        <v>3.4631866700956087</v>
      </c>
      <c r="E61" s="22">
        <v>2.8336208933621445</v>
      </c>
      <c r="F61" s="22">
        <f t="shared" si="0"/>
        <v>3.5730815575216481</v>
      </c>
      <c r="G61" s="22">
        <f t="shared" si="1"/>
        <v>0</v>
      </c>
      <c r="H61" s="22">
        <v>12.864000000000001</v>
      </c>
      <c r="I61" s="22">
        <v>10.901583333333333</v>
      </c>
      <c r="J61" s="22">
        <f t="shared" si="2"/>
        <v>9.4600984848484959</v>
      </c>
      <c r="K61" s="22">
        <f t="shared" si="3"/>
        <v>1</v>
      </c>
      <c r="L61" s="22">
        <v>3618.34</v>
      </c>
      <c r="M61" s="22">
        <v>2975.4450000000002</v>
      </c>
      <c r="N61" s="22">
        <f t="shared" si="4"/>
        <v>2975.4450000000002</v>
      </c>
      <c r="O61" s="22">
        <f t="shared" si="5"/>
        <v>0</v>
      </c>
    </row>
    <row r="62" spans="1:15" x14ac:dyDescent="0.2">
      <c r="A62" s="22">
        <v>6</v>
      </c>
      <c r="B62" s="4" t="s">
        <v>81</v>
      </c>
      <c r="C62" s="22">
        <v>2011</v>
      </c>
      <c r="D62" s="22">
        <v>4.9689940814839169</v>
      </c>
      <c r="E62" s="22">
        <v>5.790561720728352</v>
      </c>
      <c r="F62" s="22">
        <f t="shared" si="0"/>
        <v>3.5730815575216481</v>
      </c>
      <c r="G62" s="22">
        <f t="shared" si="1"/>
        <v>1</v>
      </c>
      <c r="H62" s="22">
        <v>10.318</v>
      </c>
      <c r="I62" s="22">
        <v>11.125166666666667</v>
      </c>
      <c r="J62" s="22">
        <f t="shared" si="2"/>
        <v>9.4600984848484959</v>
      </c>
      <c r="K62" s="22">
        <f t="shared" si="3"/>
        <v>1</v>
      </c>
      <c r="L62" s="22">
        <v>2323.94</v>
      </c>
      <c r="M62" s="22">
        <v>3502.103333333333</v>
      </c>
      <c r="N62" s="22">
        <f t="shared" si="4"/>
        <v>2975.4450000000002</v>
      </c>
      <c r="O62" s="22">
        <f t="shared" si="5"/>
        <v>1</v>
      </c>
    </row>
    <row r="63" spans="1:15" x14ac:dyDescent="0.2">
      <c r="A63" s="22">
        <v>6</v>
      </c>
      <c r="B63" s="4" t="s">
        <v>81</v>
      </c>
      <c r="C63" s="22">
        <v>2012</v>
      </c>
      <c r="D63" s="22">
        <v>5.179822631569559</v>
      </c>
      <c r="E63" s="22">
        <v>5.790561720728352</v>
      </c>
      <c r="F63" s="22">
        <f t="shared" si="0"/>
        <v>3.5730815575216481</v>
      </c>
      <c r="G63" s="22">
        <f t="shared" si="1"/>
        <v>1</v>
      </c>
      <c r="H63" s="22">
        <v>10.068</v>
      </c>
      <c r="I63" s="22">
        <v>11.125166666666667</v>
      </c>
      <c r="J63" s="22">
        <f t="shared" si="2"/>
        <v>9.4600984848484959</v>
      </c>
      <c r="K63" s="22">
        <f t="shared" si="3"/>
        <v>1</v>
      </c>
      <c r="L63" s="22">
        <v>2625.5</v>
      </c>
      <c r="M63" s="22">
        <v>3502.103333333333</v>
      </c>
      <c r="N63" s="22">
        <f t="shared" si="4"/>
        <v>2975.4450000000002</v>
      </c>
      <c r="O63" s="22">
        <f t="shared" si="5"/>
        <v>1</v>
      </c>
    </row>
    <row r="64" spans="1:15" x14ac:dyDescent="0.2">
      <c r="A64" s="22">
        <v>6</v>
      </c>
      <c r="B64" s="4" t="s">
        <v>81</v>
      </c>
      <c r="C64" s="22">
        <v>2013</v>
      </c>
      <c r="D64" s="22">
        <v>5.2594004662505354</v>
      </c>
      <c r="E64" s="22">
        <v>5.790561720728352</v>
      </c>
      <c r="F64" s="22">
        <f t="shared" si="0"/>
        <v>3.5730815575216481</v>
      </c>
      <c r="G64" s="22">
        <f t="shared" si="1"/>
        <v>1</v>
      </c>
      <c r="H64" s="22">
        <v>10.275</v>
      </c>
      <c r="I64" s="22">
        <v>11.125166666666667</v>
      </c>
      <c r="J64" s="22">
        <f t="shared" si="2"/>
        <v>9.4600984848484959</v>
      </c>
      <c r="K64" s="22">
        <f t="shared" si="3"/>
        <v>1</v>
      </c>
      <c r="L64" s="22">
        <v>2950.78</v>
      </c>
      <c r="M64" s="22">
        <v>3502.103333333333</v>
      </c>
      <c r="N64" s="22">
        <f t="shared" si="4"/>
        <v>2975.4450000000002</v>
      </c>
      <c r="O64" s="22">
        <f t="shared" si="5"/>
        <v>1</v>
      </c>
    </row>
    <row r="65" spans="1:15" x14ac:dyDescent="0.2">
      <c r="A65" s="22">
        <v>6</v>
      </c>
      <c r="B65" s="4" t="s">
        <v>81</v>
      </c>
      <c r="C65" s="22">
        <v>2014</v>
      </c>
      <c r="D65" s="22">
        <v>5.1680163953207137</v>
      </c>
      <c r="E65" s="22">
        <v>5.790561720728352</v>
      </c>
      <c r="F65" s="22">
        <f t="shared" si="0"/>
        <v>3.5730815575216481</v>
      </c>
      <c r="G65" s="22">
        <f t="shared" si="1"/>
        <v>1</v>
      </c>
      <c r="H65" s="22">
        <v>10.766</v>
      </c>
      <c r="I65" s="22">
        <v>11.125166666666667</v>
      </c>
      <c r="J65" s="22">
        <f t="shared" si="2"/>
        <v>9.4600984848484959</v>
      </c>
      <c r="K65" s="22">
        <f t="shared" si="3"/>
        <v>1</v>
      </c>
      <c r="L65" s="22">
        <v>3052.46</v>
      </c>
      <c r="M65" s="22">
        <v>3502.103333333333</v>
      </c>
      <c r="N65" s="22">
        <f t="shared" si="4"/>
        <v>2975.4450000000002</v>
      </c>
      <c r="O65" s="22">
        <f t="shared" si="5"/>
        <v>1</v>
      </c>
    </row>
    <row r="66" spans="1:15" x14ac:dyDescent="0.2">
      <c r="A66" s="22">
        <v>6</v>
      </c>
      <c r="B66" s="4" t="s">
        <v>81</v>
      </c>
      <c r="C66" s="22">
        <v>2015</v>
      </c>
      <c r="D66" s="22">
        <v>6.2550250861247161</v>
      </c>
      <c r="E66" s="22">
        <v>5.790561720728352</v>
      </c>
      <c r="F66" s="22">
        <f t="shared" si="0"/>
        <v>3.5730815575216481</v>
      </c>
      <c r="G66" s="22">
        <f t="shared" si="1"/>
        <v>1</v>
      </c>
      <c r="H66" s="22">
        <v>11.113</v>
      </c>
      <c r="I66" s="22">
        <v>11.125166666666667</v>
      </c>
      <c r="J66" s="22">
        <f t="shared" si="2"/>
        <v>9.4600984848484959</v>
      </c>
      <c r="K66" s="22">
        <f t="shared" si="3"/>
        <v>1</v>
      </c>
      <c r="L66" s="22">
        <v>3346.86</v>
      </c>
      <c r="M66" s="22">
        <v>3502.103333333333</v>
      </c>
      <c r="N66" s="22">
        <f t="shared" si="4"/>
        <v>2975.4450000000002</v>
      </c>
      <c r="O66" s="22">
        <f t="shared" si="5"/>
        <v>1</v>
      </c>
    </row>
    <row r="67" spans="1:15" x14ac:dyDescent="0.2">
      <c r="A67" s="22">
        <v>6</v>
      </c>
      <c r="B67" s="4" t="s">
        <v>81</v>
      </c>
      <c r="C67" s="22">
        <v>2016</v>
      </c>
      <c r="D67" s="22">
        <v>6.0504392509932172</v>
      </c>
      <c r="E67" s="22">
        <v>5.790561720728352</v>
      </c>
      <c r="F67" s="22">
        <f t="shared" ref="F67:F130" si="6">MEDIAN($E$2:$E$133)</f>
        <v>3.5730815575216481</v>
      </c>
      <c r="G67" s="22">
        <f t="shared" ref="G67:G130" si="7">IF(E67&gt;F67,1,0)</f>
        <v>1</v>
      </c>
      <c r="H67" s="22">
        <v>11.225</v>
      </c>
      <c r="I67" s="22">
        <v>11.125166666666667</v>
      </c>
      <c r="J67" s="22">
        <f t="shared" ref="J67:J130" si="8">AVERAGE($I$2:$I$133)</f>
        <v>9.4600984848484959</v>
      </c>
      <c r="K67" s="22">
        <f t="shared" ref="K67:K130" si="9">IF(I67&gt;J67,1,0)</f>
        <v>1</v>
      </c>
      <c r="L67" s="22">
        <v>3647.71</v>
      </c>
      <c r="M67" s="22">
        <v>3502.103333333333</v>
      </c>
      <c r="N67" s="22">
        <f t="shared" ref="N67:N130" si="10">MEDIAN($M$2:$M$133)</f>
        <v>2975.4450000000002</v>
      </c>
      <c r="O67" s="22">
        <f t="shared" ref="O67:O130" si="11">IF(M67&gt;N67,1,0)</f>
        <v>1</v>
      </c>
    </row>
    <row r="68" spans="1:15" x14ac:dyDescent="0.2">
      <c r="A68" s="22">
        <v>6</v>
      </c>
      <c r="B68" s="4" t="s">
        <v>81</v>
      </c>
      <c r="C68" s="22">
        <v>2017</v>
      </c>
      <c r="D68" s="22">
        <v>5.9615246768917087</v>
      </c>
      <c r="E68" s="22">
        <v>5.790561720728352</v>
      </c>
      <c r="F68" s="22">
        <f t="shared" si="6"/>
        <v>3.5730815575216481</v>
      </c>
      <c r="G68" s="22">
        <f t="shared" si="7"/>
        <v>1</v>
      </c>
      <c r="H68" s="22">
        <v>11.233000000000001</v>
      </c>
      <c r="I68" s="22">
        <v>11.125166666666667</v>
      </c>
      <c r="J68" s="22">
        <f t="shared" si="8"/>
        <v>9.4600984848484959</v>
      </c>
      <c r="K68" s="22">
        <f t="shared" si="9"/>
        <v>1</v>
      </c>
      <c r="L68" s="22">
        <v>3958.99</v>
      </c>
      <c r="M68" s="22">
        <v>3502.103333333333</v>
      </c>
      <c r="N68" s="22">
        <f t="shared" si="10"/>
        <v>2975.4450000000002</v>
      </c>
      <c r="O68" s="22">
        <f t="shared" si="11"/>
        <v>1</v>
      </c>
    </row>
    <row r="69" spans="1:15" x14ac:dyDescent="0.2">
      <c r="A69" s="22">
        <v>6</v>
      </c>
      <c r="B69" s="4" t="s">
        <v>81</v>
      </c>
      <c r="C69" s="22">
        <v>2018</v>
      </c>
      <c r="D69" s="22">
        <v>5.9481472845516219</v>
      </c>
      <c r="E69" s="22">
        <v>5.790561720728352</v>
      </c>
      <c r="F69" s="22">
        <f t="shared" si="6"/>
        <v>3.5730815575216481</v>
      </c>
      <c r="G69" s="22">
        <f t="shared" si="7"/>
        <v>1</v>
      </c>
      <c r="H69" s="22">
        <v>11.379</v>
      </c>
      <c r="I69" s="22">
        <v>11.125166666666667</v>
      </c>
      <c r="J69" s="22">
        <f t="shared" si="8"/>
        <v>9.4600984848484959</v>
      </c>
      <c r="K69" s="22">
        <f t="shared" si="9"/>
        <v>1</v>
      </c>
      <c r="L69" s="22">
        <v>4102.8</v>
      </c>
      <c r="M69" s="22">
        <v>3502.103333333333</v>
      </c>
      <c r="N69" s="22">
        <f t="shared" si="10"/>
        <v>2975.4450000000002</v>
      </c>
      <c r="O69" s="22">
        <f t="shared" si="11"/>
        <v>1</v>
      </c>
    </row>
    <row r="70" spans="1:15" x14ac:dyDescent="0.2">
      <c r="A70" s="22">
        <v>6</v>
      </c>
      <c r="B70" s="4" t="s">
        <v>81</v>
      </c>
      <c r="C70" s="22">
        <v>2019</v>
      </c>
      <c r="D70" s="22">
        <v>5.5736206641695043</v>
      </c>
      <c r="E70" s="22">
        <v>5.790561720728352</v>
      </c>
      <c r="F70" s="22">
        <f t="shared" si="6"/>
        <v>3.5730815575216481</v>
      </c>
      <c r="G70" s="22">
        <f t="shared" si="7"/>
        <v>1</v>
      </c>
      <c r="H70" s="22">
        <v>11.103999999999999</v>
      </c>
      <c r="I70" s="22">
        <v>11.125166666666667</v>
      </c>
      <c r="J70" s="22">
        <f t="shared" si="8"/>
        <v>9.4600984848484959</v>
      </c>
      <c r="K70" s="22">
        <f t="shared" si="9"/>
        <v>1</v>
      </c>
      <c r="L70" s="22">
        <v>4547.34</v>
      </c>
      <c r="M70" s="22">
        <v>3502.103333333333</v>
      </c>
      <c r="N70" s="22">
        <f t="shared" si="10"/>
        <v>2975.4450000000002</v>
      </c>
      <c r="O70" s="22">
        <f t="shared" si="11"/>
        <v>1</v>
      </c>
    </row>
    <row r="71" spans="1:15" x14ac:dyDescent="0.2">
      <c r="A71" s="22">
        <v>6</v>
      </c>
      <c r="B71" s="4" t="s">
        <v>81</v>
      </c>
      <c r="C71" s="22">
        <v>2020</v>
      </c>
      <c r="D71" s="22">
        <v>6.2145874816346423</v>
      </c>
      <c r="E71" s="22">
        <v>5.790561720728352</v>
      </c>
      <c r="F71" s="22">
        <f t="shared" si="6"/>
        <v>3.5730815575216481</v>
      </c>
      <c r="G71" s="22">
        <f t="shared" si="7"/>
        <v>1</v>
      </c>
      <c r="H71" s="22">
        <v>11.544</v>
      </c>
      <c r="I71" s="22">
        <v>11.125166666666667</v>
      </c>
      <c r="J71" s="22">
        <f t="shared" si="8"/>
        <v>9.4600984848484959</v>
      </c>
      <c r="K71" s="22">
        <f t="shared" si="9"/>
        <v>1</v>
      </c>
      <c r="L71" s="22">
        <v>3954.76</v>
      </c>
      <c r="M71" s="22">
        <v>3502.103333333333</v>
      </c>
      <c r="N71" s="22">
        <f t="shared" si="10"/>
        <v>2975.4450000000002</v>
      </c>
      <c r="O71" s="22">
        <f t="shared" si="11"/>
        <v>1</v>
      </c>
    </row>
    <row r="72" spans="1:15" x14ac:dyDescent="0.2">
      <c r="A72" s="22">
        <v>6</v>
      </c>
      <c r="B72" s="4" t="s">
        <v>81</v>
      </c>
      <c r="C72" s="22">
        <v>2021</v>
      </c>
      <c r="D72" s="22">
        <v>6.2909600623858886</v>
      </c>
      <c r="E72" s="22">
        <v>5.790561720728352</v>
      </c>
      <c r="F72" s="22">
        <f t="shared" si="6"/>
        <v>3.5730815575216481</v>
      </c>
      <c r="G72" s="22">
        <f t="shared" si="7"/>
        <v>1</v>
      </c>
      <c r="H72" s="22">
        <v>12.000999999999999</v>
      </c>
      <c r="I72" s="22">
        <v>11.125166666666667</v>
      </c>
      <c r="J72" s="22">
        <f t="shared" si="8"/>
        <v>9.4600984848484959</v>
      </c>
      <c r="K72" s="22">
        <f t="shared" si="9"/>
        <v>1</v>
      </c>
      <c r="L72" s="22">
        <v>3876.99</v>
      </c>
      <c r="M72" s="22">
        <v>3502.103333333333</v>
      </c>
      <c r="N72" s="22">
        <f t="shared" si="10"/>
        <v>2975.4450000000002</v>
      </c>
      <c r="O72" s="22">
        <f t="shared" si="11"/>
        <v>1</v>
      </c>
    </row>
    <row r="73" spans="1:15" x14ac:dyDescent="0.2">
      <c r="A73" s="22">
        <v>6</v>
      </c>
      <c r="B73" s="4" t="s">
        <v>81</v>
      </c>
      <c r="C73" s="22">
        <v>2022</v>
      </c>
      <c r="D73" s="22">
        <v>6.616202567364196</v>
      </c>
      <c r="E73" s="22">
        <v>5.790561720728352</v>
      </c>
      <c r="F73" s="22">
        <f t="shared" si="6"/>
        <v>3.5730815575216481</v>
      </c>
      <c r="G73" s="22">
        <f t="shared" si="7"/>
        <v>1</v>
      </c>
      <c r="H73" s="22">
        <v>12.476000000000001</v>
      </c>
      <c r="I73" s="22">
        <v>11.125166666666667</v>
      </c>
      <c r="J73" s="22">
        <f t="shared" si="8"/>
        <v>9.4600984848484959</v>
      </c>
      <c r="K73" s="22">
        <f t="shared" si="9"/>
        <v>1</v>
      </c>
      <c r="L73" s="22">
        <v>3637.11</v>
      </c>
      <c r="M73" s="22">
        <v>3502.103333333333</v>
      </c>
      <c r="N73" s="22">
        <f t="shared" si="10"/>
        <v>2975.4450000000002</v>
      </c>
      <c r="O73" s="22">
        <f t="shared" si="11"/>
        <v>1</v>
      </c>
    </row>
    <row r="74" spans="1:15" x14ac:dyDescent="0.2">
      <c r="A74" s="22">
        <v>7</v>
      </c>
      <c r="B74" s="28" t="s">
        <v>82</v>
      </c>
      <c r="C74" s="22">
        <v>2011</v>
      </c>
      <c r="D74" s="22">
        <v>3.5314523876932502</v>
      </c>
      <c r="E74" s="22">
        <v>4.0253541616903155</v>
      </c>
      <c r="F74" s="22">
        <f t="shared" si="6"/>
        <v>3.5730815575216481</v>
      </c>
      <c r="G74" s="22">
        <f t="shared" si="7"/>
        <v>1</v>
      </c>
      <c r="H74" s="22">
        <v>9.6660000000000004</v>
      </c>
      <c r="I74" s="22">
        <v>10.616833333333334</v>
      </c>
      <c r="J74" s="22">
        <f t="shared" si="8"/>
        <v>9.4600984848484959</v>
      </c>
      <c r="K74" s="22">
        <f t="shared" si="9"/>
        <v>1</v>
      </c>
      <c r="L74" s="22">
        <v>1876.53</v>
      </c>
      <c r="M74" s="22">
        <v>3118.001666666667</v>
      </c>
      <c r="N74" s="22">
        <f t="shared" si="10"/>
        <v>2975.4450000000002</v>
      </c>
      <c r="O74" s="22">
        <f t="shared" si="11"/>
        <v>1</v>
      </c>
    </row>
    <row r="75" spans="1:15" x14ac:dyDescent="0.2">
      <c r="A75" s="22">
        <v>7</v>
      </c>
      <c r="B75" s="28" t="s">
        <v>82</v>
      </c>
      <c r="C75" s="22">
        <v>2012</v>
      </c>
      <c r="D75" s="22">
        <v>3.6401874726131265</v>
      </c>
      <c r="E75" s="22">
        <v>4.0253541616903155</v>
      </c>
      <c r="F75" s="22">
        <f t="shared" si="6"/>
        <v>3.5730815575216481</v>
      </c>
      <c r="G75" s="22">
        <f t="shared" si="7"/>
        <v>1</v>
      </c>
      <c r="H75" s="22">
        <v>9.86</v>
      </c>
      <c r="I75" s="22">
        <v>10.616833333333334</v>
      </c>
      <c r="J75" s="22">
        <f t="shared" si="8"/>
        <v>9.4600984848484959</v>
      </c>
      <c r="K75" s="22">
        <f t="shared" si="9"/>
        <v>1</v>
      </c>
      <c r="L75" s="22">
        <v>2184.5</v>
      </c>
      <c r="M75" s="22">
        <v>3118.001666666667</v>
      </c>
      <c r="N75" s="22">
        <f t="shared" si="10"/>
        <v>2975.4450000000002</v>
      </c>
      <c r="O75" s="22">
        <f t="shared" si="11"/>
        <v>1</v>
      </c>
    </row>
    <row r="76" spans="1:15" x14ac:dyDescent="0.2">
      <c r="A76" s="22">
        <v>7</v>
      </c>
      <c r="B76" s="28" t="s">
        <v>82</v>
      </c>
      <c r="C76" s="22">
        <v>2013</v>
      </c>
      <c r="D76" s="22">
        <v>3.7018027607710615</v>
      </c>
      <c r="E76" s="22">
        <v>4.0253541616903155</v>
      </c>
      <c r="F76" s="22">
        <f t="shared" si="6"/>
        <v>3.5730815575216481</v>
      </c>
      <c r="G76" s="22">
        <f t="shared" si="7"/>
        <v>1</v>
      </c>
      <c r="H76" s="22">
        <v>10.053000000000001</v>
      </c>
      <c r="I76" s="22">
        <v>10.616833333333334</v>
      </c>
      <c r="J76" s="22">
        <f t="shared" si="8"/>
        <v>9.4600984848484959</v>
      </c>
      <c r="K76" s="22">
        <f t="shared" si="9"/>
        <v>1</v>
      </c>
      <c r="L76" s="22">
        <v>2460.46</v>
      </c>
      <c r="M76" s="22">
        <v>3118.001666666667</v>
      </c>
      <c r="N76" s="22">
        <f t="shared" si="10"/>
        <v>2975.4450000000002</v>
      </c>
      <c r="O76" s="22">
        <f t="shared" si="11"/>
        <v>1</v>
      </c>
    </row>
    <row r="77" spans="1:15" x14ac:dyDescent="0.2">
      <c r="A77" s="22">
        <v>7</v>
      </c>
      <c r="B77" s="28" t="s">
        <v>82</v>
      </c>
      <c r="C77" s="22">
        <v>2014</v>
      </c>
      <c r="D77" s="22">
        <v>3.748855886648331</v>
      </c>
      <c r="E77" s="22">
        <v>4.0253541616903155</v>
      </c>
      <c r="F77" s="22">
        <f t="shared" si="6"/>
        <v>3.5730815575216481</v>
      </c>
      <c r="G77" s="22">
        <f t="shared" si="7"/>
        <v>1</v>
      </c>
      <c r="H77" s="22">
        <v>10.335000000000001</v>
      </c>
      <c r="I77" s="22">
        <v>10.616833333333334</v>
      </c>
      <c r="J77" s="22">
        <f t="shared" si="8"/>
        <v>9.4600984848484959</v>
      </c>
      <c r="K77" s="22">
        <f t="shared" si="9"/>
        <v>1</v>
      </c>
      <c r="L77" s="22">
        <v>2656.16</v>
      </c>
      <c r="M77" s="22">
        <v>3118.001666666667</v>
      </c>
      <c r="N77" s="22">
        <f t="shared" si="10"/>
        <v>2975.4450000000002</v>
      </c>
      <c r="O77" s="22">
        <f t="shared" si="11"/>
        <v>1</v>
      </c>
    </row>
    <row r="78" spans="1:15" x14ac:dyDescent="0.2">
      <c r="A78" s="22">
        <v>7</v>
      </c>
      <c r="B78" s="28" t="s">
        <v>82</v>
      </c>
      <c r="C78" s="22">
        <v>2015</v>
      </c>
      <c r="D78" s="22">
        <v>3.8885889239245275</v>
      </c>
      <c r="E78" s="22">
        <v>4.0253541616903155</v>
      </c>
      <c r="F78" s="22">
        <f t="shared" si="6"/>
        <v>3.5730815575216481</v>
      </c>
      <c r="G78" s="22">
        <f t="shared" si="7"/>
        <v>1</v>
      </c>
      <c r="H78" s="22">
        <v>10.492000000000001</v>
      </c>
      <c r="I78" s="22">
        <v>10.616833333333334</v>
      </c>
      <c r="J78" s="22">
        <f t="shared" si="8"/>
        <v>9.4600984848484959</v>
      </c>
      <c r="K78" s="22">
        <f t="shared" si="9"/>
        <v>1</v>
      </c>
      <c r="L78" s="22">
        <v>2978.94</v>
      </c>
      <c r="M78" s="22">
        <v>3118.001666666667</v>
      </c>
      <c r="N78" s="22">
        <f t="shared" si="10"/>
        <v>2975.4450000000002</v>
      </c>
      <c r="O78" s="22">
        <f t="shared" si="11"/>
        <v>1</v>
      </c>
    </row>
    <row r="79" spans="1:15" x14ac:dyDescent="0.2">
      <c r="A79" s="22">
        <v>7</v>
      </c>
      <c r="B79" s="28" t="s">
        <v>82</v>
      </c>
      <c r="C79" s="22">
        <v>2016</v>
      </c>
      <c r="D79" s="22">
        <v>3.8376628736188754</v>
      </c>
      <c r="E79" s="22">
        <v>4.0253541616903155</v>
      </c>
      <c r="F79" s="22">
        <f t="shared" si="6"/>
        <v>3.5730815575216481</v>
      </c>
      <c r="G79" s="22">
        <f t="shared" si="7"/>
        <v>1</v>
      </c>
      <c r="H79" s="22">
        <v>10.43</v>
      </c>
      <c r="I79" s="22">
        <v>10.616833333333334</v>
      </c>
      <c r="J79" s="22">
        <f t="shared" si="8"/>
        <v>9.4600984848484959</v>
      </c>
      <c r="K79" s="22">
        <f t="shared" si="9"/>
        <v>1</v>
      </c>
      <c r="L79" s="22">
        <v>3224.57</v>
      </c>
      <c r="M79" s="22">
        <v>3118.001666666667</v>
      </c>
      <c r="N79" s="22">
        <f t="shared" si="10"/>
        <v>2975.4450000000002</v>
      </c>
      <c r="O79" s="22">
        <f t="shared" si="11"/>
        <v>1</v>
      </c>
    </row>
    <row r="80" spans="1:15" x14ac:dyDescent="0.2">
      <c r="A80" s="22">
        <v>7</v>
      </c>
      <c r="B80" s="28" t="s">
        <v>82</v>
      </c>
      <c r="C80" s="22">
        <v>2017</v>
      </c>
      <c r="D80" s="22">
        <v>3.8161187955708771</v>
      </c>
      <c r="E80" s="22">
        <v>4.0253541616903155</v>
      </c>
      <c r="F80" s="22">
        <f t="shared" si="6"/>
        <v>3.5730815575216481</v>
      </c>
      <c r="G80" s="22">
        <f t="shared" si="7"/>
        <v>1</v>
      </c>
      <c r="H80" s="22">
        <v>10.56</v>
      </c>
      <c r="I80" s="22">
        <v>10.616833333333334</v>
      </c>
      <c r="J80" s="22">
        <f t="shared" si="8"/>
        <v>9.4600984848484959</v>
      </c>
      <c r="K80" s="22">
        <f t="shared" si="9"/>
        <v>1</v>
      </c>
      <c r="L80" s="22">
        <v>3281.67</v>
      </c>
      <c r="M80" s="22">
        <v>3118.001666666667</v>
      </c>
      <c r="N80" s="22">
        <f t="shared" si="10"/>
        <v>2975.4450000000002</v>
      </c>
      <c r="O80" s="22">
        <f t="shared" si="11"/>
        <v>1</v>
      </c>
    </row>
    <row r="81" spans="1:15" x14ac:dyDescent="0.2">
      <c r="A81" s="22">
        <v>7</v>
      </c>
      <c r="B81" s="28" t="s">
        <v>82</v>
      </c>
      <c r="C81" s="22">
        <v>2018</v>
      </c>
      <c r="D81" s="22">
        <v>3.9554968534881221</v>
      </c>
      <c r="E81" s="22">
        <v>4.0253541616903155</v>
      </c>
      <c r="F81" s="22">
        <f t="shared" si="6"/>
        <v>3.5730815575216481</v>
      </c>
      <c r="G81" s="22">
        <f t="shared" si="7"/>
        <v>1</v>
      </c>
      <c r="H81" s="22">
        <v>10.802</v>
      </c>
      <c r="I81" s="22">
        <v>10.616833333333334</v>
      </c>
      <c r="J81" s="22">
        <f t="shared" si="8"/>
        <v>9.4600984848484959</v>
      </c>
      <c r="K81" s="22">
        <f t="shared" si="9"/>
        <v>1</v>
      </c>
      <c r="L81" s="22">
        <v>3361.73</v>
      </c>
      <c r="M81" s="22">
        <v>3118.001666666667</v>
      </c>
      <c r="N81" s="22">
        <f t="shared" si="10"/>
        <v>2975.4450000000002</v>
      </c>
      <c r="O81" s="22">
        <f t="shared" si="11"/>
        <v>1</v>
      </c>
    </row>
    <row r="82" spans="1:15" x14ac:dyDescent="0.2">
      <c r="A82" s="22">
        <v>7</v>
      </c>
      <c r="B82" s="28" t="s">
        <v>82</v>
      </c>
      <c r="C82" s="22">
        <v>2019</v>
      </c>
      <c r="D82" s="22">
        <v>4.0584124837574702</v>
      </c>
      <c r="E82" s="22">
        <v>4.0253541616903155</v>
      </c>
      <c r="F82" s="22">
        <f t="shared" si="6"/>
        <v>3.5730815575216481</v>
      </c>
      <c r="G82" s="22">
        <f t="shared" si="7"/>
        <v>1</v>
      </c>
      <c r="H82" s="22">
        <v>10.827</v>
      </c>
      <c r="I82" s="22">
        <v>10.616833333333334</v>
      </c>
      <c r="J82" s="22">
        <f t="shared" si="8"/>
        <v>9.4600984848484959</v>
      </c>
      <c r="K82" s="22">
        <f t="shared" si="9"/>
        <v>1</v>
      </c>
      <c r="L82" s="22">
        <v>3580.57</v>
      </c>
      <c r="M82" s="22">
        <v>3118.001666666667</v>
      </c>
      <c r="N82" s="22">
        <f t="shared" si="10"/>
        <v>2975.4450000000002</v>
      </c>
      <c r="O82" s="22">
        <f t="shared" si="11"/>
        <v>1</v>
      </c>
    </row>
    <row r="83" spans="1:15" x14ac:dyDescent="0.2">
      <c r="A83" s="22">
        <v>7</v>
      </c>
      <c r="B83" s="28" t="s">
        <v>82</v>
      </c>
      <c r="C83" s="22">
        <v>2020</v>
      </c>
      <c r="D83" s="22">
        <v>4.5786998474308866</v>
      </c>
      <c r="E83" s="22">
        <v>4.0253541616903155</v>
      </c>
      <c r="F83" s="22">
        <f t="shared" si="6"/>
        <v>3.5730815575216481</v>
      </c>
      <c r="G83" s="22">
        <f t="shared" si="7"/>
        <v>1</v>
      </c>
      <c r="H83" s="22">
        <v>11.137</v>
      </c>
      <c r="I83" s="22">
        <v>10.616833333333334</v>
      </c>
      <c r="J83" s="22">
        <f t="shared" si="8"/>
        <v>9.4600984848484959</v>
      </c>
      <c r="K83" s="22">
        <f t="shared" si="9"/>
        <v>1</v>
      </c>
      <c r="L83" s="22">
        <v>3672.56</v>
      </c>
      <c r="M83" s="22">
        <v>3118.001666666667</v>
      </c>
      <c r="N83" s="22">
        <f t="shared" si="10"/>
        <v>2975.4450000000002</v>
      </c>
      <c r="O83" s="22">
        <f t="shared" si="11"/>
        <v>1</v>
      </c>
    </row>
    <row r="84" spans="1:15" x14ac:dyDescent="0.2">
      <c r="A84" s="22">
        <v>7</v>
      </c>
      <c r="B84" s="28" t="s">
        <v>82</v>
      </c>
      <c r="C84" s="22">
        <v>2021</v>
      </c>
      <c r="D84" s="22">
        <v>4.5782267213306529</v>
      </c>
      <c r="E84" s="22">
        <v>4.0253541616903155</v>
      </c>
      <c r="F84" s="22">
        <f t="shared" si="6"/>
        <v>3.5730815575216481</v>
      </c>
      <c r="G84" s="22">
        <f t="shared" si="7"/>
        <v>1</v>
      </c>
      <c r="H84" s="22">
        <v>11.456</v>
      </c>
      <c r="I84" s="22">
        <v>10.616833333333334</v>
      </c>
      <c r="J84" s="22">
        <f t="shared" si="8"/>
        <v>9.4600984848484959</v>
      </c>
      <c r="K84" s="22">
        <f t="shared" si="9"/>
        <v>1</v>
      </c>
      <c r="L84" s="22">
        <v>3965.6</v>
      </c>
      <c r="M84" s="22">
        <v>3118.001666666667</v>
      </c>
      <c r="N84" s="22">
        <f t="shared" si="10"/>
        <v>2975.4450000000002</v>
      </c>
      <c r="O84" s="22">
        <f t="shared" si="11"/>
        <v>1</v>
      </c>
    </row>
    <row r="85" spans="1:15" x14ac:dyDescent="0.2">
      <c r="A85" s="22">
        <v>7</v>
      </c>
      <c r="B85" s="28" t="s">
        <v>82</v>
      </c>
      <c r="C85" s="22">
        <v>2022</v>
      </c>
      <c r="D85" s="22">
        <v>4.9687449334366169</v>
      </c>
      <c r="E85" s="22">
        <v>4.0253541616903155</v>
      </c>
      <c r="F85" s="22">
        <f t="shared" si="6"/>
        <v>3.5730815575216481</v>
      </c>
      <c r="G85" s="22">
        <f t="shared" si="7"/>
        <v>1</v>
      </c>
      <c r="H85" s="22">
        <v>11.784000000000001</v>
      </c>
      <c r="I85" s="22">
        <v>10.616833333333334</v>
      </c>
      <c r="J85" s="22">
        <f t="shared" si="8"/>
        <v>9.4600984848484959</v>
      </c>
      <c r="K85" s="22">
        <f t="shared" si="9"/>
        <v>1</v>
      </c>
      <c r="L85" s="22">
        <v>4172.7299999999996</v>
      </c>
      <c r="M85" s="22">
        <v>3118.001666666667</v>
      </c>
      <c r="N85" s="22">
        <f t="shared" si="10"/>
        <v>2975.4450000000002</v>
      </c>
      <c r="O85" s="22">
        <f t="shared" si="11"/>
        <v>1</v>
      </c>
    </row>
    <row r="86" spans="1:15" x14ac:dyDescent="0.2">
      <c r="A86" s="22">
        <v>8</v>
      </c>
      <c r="B86" s="28" t="s">
        <v>83</v>
      </c>
      <c r="C86" s="22">
        <v>2011</v>
      </c>
      <c r="D86" s="22">
        <v>2.282967486665854</v>
      </c>
      <c r="E86" s="22">
        <v>2.5819129473190028</v>
      </c>
      <c r="F86" s="22">
        <f t="shared" si="6"/>
        <v>3.5730815575216481</v>
      </c>
      <c r="G86" s="22">
        <f t="shared" si="7"/>
        <v>0</v>
      </c>
      <c r="H86" s="22">
        <v>9.0190000000000001</v>
      </c>
      <c r="I86" s="22">
        <v>10.055916666666668</v>
      </c>
      <c r="J86" s="22">
        <f t="shared" si="8"/>
        <v>9.4600984848484959</v>
      </c>
      <c r="K86" s="22">
        <f t="shared" si="9"/>
        <v>1</v>
      </c>
      <c r="L86" s="22">
        <v>1771.96</v>
      </c>
      <c r="M86" s="22">
        <v>3665.9008333333336</v>
      </c>
      <c r="N86" s="22">
        <f t="shared" si="10"/>
        <v>2975.4450000000002</v>
      </c>
      <c r="O86" s="22">
        <f t="shared" si="11"/>
        <v>1</v>
      </c>
    </row>
    <row r="87" spans="1:15" x14ac:dyDescent="0.2">
      <c r="A87" s="22">
        <v>8</v>
      </c>
      <c r="B87" s="28" t="s">
        <v>83</v>
      </c>
      <c r="C87" s="22">
        <v>2012</v>
      </c>
      <c r="D87" s="22">
        <v>2.410203545060396</v>
      </c>
      <c r="E87" s="22">
        <v>2.5819129473190028</v>
      </c>
      <c r="F87" s="22">
        <f t="shared" si="6"/>
        <v>3.5730815575216481</v>
      </c>
      <c r="G87" s="22">
        <f t="shared" si="7"/>
        <v>0</v>
      </c>
      <c r="H87" s="22">
        <v>9.2370000000000001</v>
      </c>
      <c r="I87" s="22">
        <v>10.055916666666668</v>
      </c>
      <c r="J87" s="22">
        <f t="shared" si="8"/>
        <v>9.4600984848484959</v>
      </c>
      <c r="K87" s="22">
        <f t="shared" si="9"/>
        <v>1</v>
      </c>
      <c r="L87" s="22">
        <v>1979.32</v>
      </c>
      <c r="M87" s="22">
        <v>3665.9008333333336</v>
      </c>
      <c r="N87" s="22">
        <f t="shared" si="10"/>
        <v>2975.4450000000002</v>
      </c>
      <c r="O87" s="22">
        <f t="shared" si="11"/>
        <v>1</v>
      </c>
    </row>
    <row r="88" spans="1:15" x14ac:dyDescent="0.2">
      <c r="A88" s="22">
        <v>8</v>
      </c>
      <c r="B88" s="28" t="s">
        <v>83</v>
      </c>
      <c r="C88" s="22">
        <v>2013</v>
      </c>
      <c r="D88" s="22">
        <v>2.5231235443233437</v>
      </c>
      <c r="E88" s="22">
        <v>2.5819129473190028</v>
      </c>
      <c r="F88" s="22">
        <f t="shared" si="6"/>
        <v>3.5730815575216481</v>
      </c>
      <c r="G88" s="22">
        <f t="shared" si="7"/>
        <v>0</v>
      </c>
      <c r="H88" s="22">
        <v>9.3759999999999994</v>
      </c>
      <c r="I88" s="22">
        <v>10.055916666666668</v>
      </c>
      <c r="J88" s="22">
        <f t="shared" si="8"/>
        <v>9.4600984848484959</v>
      </c>
      <c r="K88" s="22">
        <f t="shared" si="9"/>
        <v>1</v>
      </c>
      <c r="L88" s="22">
        <v>2352.87</v>
      </c>
      <c r="M88" s="22">
        <v>3665.9008333333336</v>
      </c>
      <c r="N88" s="22">
        <f t="shared" si="10"/>
        <v>2975.4450000000002</v>
      </c>
      <c r="O88" s="22">
        <f t="shared" si="11"/>
        <v>1</v>
      </c>
    </row>
    <row r="89" spans="1:15" x14ac:dyDescent="0.2">
      <c r="A89" s="22">
        <v>8</v>
      </c>
      <c r="B89" s="28" t="s">
        <v>83</v>
      </c>
      <c r="C89" s="22">
        <v>2014</v>
      </c>
      <c r="D89" s="22">
        <v>2.5735915223630434</v>
      </c>
      <c r="E89" s="22">
        <v>2.5819129473190028</v>
      </c>
      <c r="F89" s="22">
        <f t="shared" si="6"/>
        <v>3.5730815575216481</v>
      </c>
      <c r="G89" s="22">
        <f t="shared" si="7"/>
        <v>0</v>
      </c>
      <c r="H89" s="22">
        <v>9.6219999999999999</v>
      </c>
      <c r="I89" s="22">
        <v>10.055916666666668</v>
      </c>
      <c r="J89" s="22">
        <f t="shared" si="8"/>
        <v>9.4600984848484959</v>
      </c>
      <c r="K89" s="22">
        <f t="shared" si="9"/>
        <v>1</v>
      </c>
      <c r="L89" s="22">
        <v>2921.15</v>
      </c>
      <c r="M89" s="22">
        <v>3665.9008333333336</v>
      </c>
      <c r="N89" s="22">
        <f t="shared" si="10"/>
        <v>2975.4450000000002</v>
      </c>
      <c r="O89" s="22">
        <f t="shared" si="11"/>
        <v>1</v>
      </c>
    </row>
    <row r="90" spans="1:15" x14ac:dyDescent="0.2">
      <c r="A90" s="22">
        <v>8</v>
      </c>
      <c r="B90" s="28" t="s">
        <v>83</v>
      </c>
      <c r="C90" s="22">
        <v>2015</v>
      </c>
      <c r="D90" s="22">
        <v>2.7151812445197852</v>
      </c>
      <c r="E90" s="22">
        <v>2.5819129473190028</v>
      </c>
      <c r="F90" s="22">
        <f t="shared" si="6"/>
        <v>3.5730815575216481</v>
      </c>
      <c r="G90" s="22">
        <f t="shared" si="7"/>
        <v>0</v>
      </c>
      <c r="H90" s="22">
        <v>10.297000000000001</v>
      </c>
      <c r="I90" s="22">
        <v>10.055916666666668</v>
      </c>
      <c r="J90" s="22">
        <f t="shared" si="8"/>
        <v>9.4600984848484959</v>
      </c>
      <c r="K90" s="22">
        <f t="shared" si="9"/>
        <v>1</v>
      </c>
      <c r="L90" s="22">
        <v>3503.27</v>
      </c>
      <c r="M90" s="22">
        <v>3665.9008333333336</v>
      </c>
      <c r="N90" s="22">
        <f t="shared" si="10"/>
        <v>2975.4450000000002</v>
      </c>
      <c r="O90" s="22">
        <f t="shared" si="11"/>
        <v>1</v>
      </c>
    </row>
    <row r="91" spans="1:15" x14ac:dyDescent="0.2">
      <c r="A91" s="22">
        <v>8</v>
      </c>
      <c r="B91" s="28" t="s">
        <v>83</v>
      </c>
      <c r="C91" s="22">
        <v>2016</v>
      </c>
      <c r="D91" s="22">
        <v>2.7168599174331094</v>
      </c>
      <c r="E91" s="22">
        <v>2.5819129473190028</v>
      </c>
      <c r="F91" s="22">
        <f t="shared" si="6"/>
        <v>3.5730815575216481</v>
      </c>
      <c r="G91" s="22">
        <f t="shared" si="7"/>
        <v>0</v>
      </c>
      <c r="H91" s="22">
        <v>10.052</v>
      </c>
      <c r="I91" s="22">
        <v>10.055916666666668</v>
      </c>
      <c r="J91" s="22">
        <f t="shared" si="8"/>
        <v>9.4600984848484959</v>
      </c>
      <c r="K91" s="22">
        <f t="shared" si="9"/>
        <v>1</v>
      </c>
      <c r="L91" s="22">
        <v>3909.72</v>
      </c>
      <c r="M91" s="22">
        <v>3665.9008333333336</v>
      </c>
      <c r="N91" s="22">
        <f t="shared" si="10"/>
        <v>2975.4450000000002</v>
      </c>
      <c r="O91" s="22">
        <f t="shared" si="11"/>
        <v>1</v>
      </c>
    </row>
    <row r="92" spans="1:15" x14ac:dyDescent="0.2">
      <c r="A92" s="22">
        <v>8</v>
      </c>
      <c r="B92" s="28" t="s">
        <v>83</v>
      </c>
      <c r="C92" s="22">
        <v>2017</v>
      </c>
      <c r="D92" s="22">
        <v>2.6622628201873293</v>
      </c>
      <c r="E92" s="22">
        <v>2.5819129473190028</v>
      </c>
      <c r="F92" s="22">
        <f t="shared" si="6"/>
        <v>3.5730815575216481</v>
      </c>
      <c r="G92" s="22">
        <f t="shared" si="7"/>
        <v>0</v>
      </c>
      <c r="H92" s="22">
        <v>10.209</v>
      </c>
      <c r="I92" s="22">
        <v>10.055916666666668</v>
      </c>
      <c r="J92" s="22">
        <f t="shared" si="8"/>
        <v>9.4600984848484959</v>
      </c>
      <c r="K92" s="22">
        <f t="shared" si="9"/>
        <v>1</v>
      </c>
      <c r="L92" s="22">
        <v>4373.45</v>
      </c>
      <c r="M92" s="22">
        <v>3665.9008333333336</v>
      </c>
      <c r="N92" s="22">
        <f t="shared" si="10"/>
        <v>2975.4450000000002</v>
      </c>
      <c r="O92" s="22">
        <f t="shared" si="11"/>
        <v>1</v>
      </c>
    </row>
    <row r="93" spans="1:15" x14ac:dyDescent="0.2">
      <c r="A93" s="22">
        <v>8</v>
      </c>
      <c r="B93" s="28" t="s">
        <v>83</v>
      </c>
      <c r="C93" s="22">
        <v>2018</v>
      </c>
      <c r="D93" s="22">
        <v>2.5783794231042081</v>
      </c>
      <c r="E93" s="22">
        <v>2.5819129473190028</v>
      </c>
      <c r="F93" s="22">
        <f t="shared" si="6"/>
        <v>3.5730815575216481</v>
      </c>
      <c r="G93" s="22">
        <f t="shared" si="7"/>
        <v>0</v>
      </c>
      <c r="H93" s="22">
        <v>10.263</v>
      </c>
      <c r="I93" s="22">
        <v>10.055916666666668</v>
      </c>
      <c r="J93" s="22">
        <f t="shared" si="8"/>
        <v>9.4600984848484959</v>
      </c>
      <c r="K93" s="22">
        <f t="shared" si="9"/>
        <v>1</v>
      </c>
      <c r="L93" s="22">
        <v>4762.91</v>
      </c>
      <c r="M93" s="22">
        <v>3665.9008333333336</v>
      </c>
      <c r="N93" s="22">
        <f t="shared" si="10"/>
        <v>2975.4450000000002</v>
      </c>
      <c r="O93" s="22">
        <f t="shared" si="11"/>
        <v>1</v>
      </c>
    </row>
    <row r="94" spans="1:15" x14ac:dyDescent="0.2">
      <c r="A94" s="22">
        <v>8</v>
      </c>
      <c r="B94" s="28" t="s">
        <v>83</v>
      </c>
      <c r="C94" s="22">
        <v>2019</v>
      </c>
      <c r="D94" s="22">
        <v>2.4172008491567403</v>
      </c>
      <c r="E94" s="22">
        <v>2.5819129473190028</v>
      </c>
      <c r="F94" s="22">
        <f t="shared" si="6"/>
        <v>3.5730815575216481</v>
      </c>
      <c r="G94" s="22">
        <f t="shared" si="7"/>
        <v>0</v>
      </c>
      <c r="H94" s="22">
        <v>10.153</v>
      </c>
      <c r="I94" s="22">
        <v>10.055916666666668</v>
      </c>
      <c r="J94" s="22">
        <f t="shared" si="8"/>
        <v>9.4600984848484959</v>
      </c>
      <c r="K94" s="22">
        <f t="shared" si="9"/>
        <v>1</v>
      </c>
      <c r="L94" s="22">
        <v>4985.58</v>
      </c>
      <c r="M94" s="22">
        <v>3665.9008333333336</v>
      </c>
      <c r="N94" s="22">
        <f t="shared" si="10"/>
        <v>2975.4450000000002</v>
      </c>
      <c r="O94" s="22">
        <f t="shared" si="11"/>
        <v>1</v>
      </c>
    </row>
    <row r="95" spans="1:15" x14ac:dyDescent="0.2">
      <c r="A95" s="22">
        <v>8</v>
      </c>
      <c r="B95" s="28" t="s">
        <v>83</v>
      </c>
      <c r="C95" s="22">
        <v>2020</v>
      </c>
      <c r="D95" s="22">
        <v>2.6477512584875735</v>
      </c>
      <c r="E95" s="22">
        <v>2.5819129473190028</v>
      </c>
      <c r="F95" s="22">
        <f t="shared" si="6"/>
        <v>3.5730815575216481</v>
      </c>
      <c r="G95" s="22">
        <f t="shared" si="7"/>
        <v>0</v>
      </c>
      <c r="H95" s="22">
        <v>10.477</v>
      </c>
      <c r="I95" s="22">
        <v>10.055916666666668</v>
      </c>
      <c r="J95" s="22">
        <f t="shared" si="8"/>
        <v>9.4600984848484959</v>
      </c>
      <c r="K95" s="22">
        <f t="shared" si="9"/>
        <v>1</v>
      </c>
      <c r="L95" s="22">
        <v>4560.6499999999996</v>
      </c>
      <c r="M95" s="22">
        <v>3665.9008333333336</v>
      </c>
      <c r="N95" s="22">
        <f t="shared" si="10"/>
        <v>2975.4450000000002</v>
      </c>
      <c r="O95" s="22">
        <f t="shared" si="11"/>
        <v>1</v>
      </c>
    </row>
    <row r="96" spans="1:15" x14ac:dyDescent="0.2">
      <c r="A96" s="22">
        <v>8</v>
      </c>
      <c r="B96" s="28" t="s">
        <v>83</v>
      </c>
      <c r="C96" s="22">
        <v>2021</v>
      </c>
      <c r="D96" s="22">
        <v>2.6630820480881123</v>
      </c>
      <c r="E96" s="22">
        <v>2.5819129473190028</v>
      </c>
      <c r="F96" s="22">
        <f t="shared" si="6"/>
        <v>3.5730815575216481</v>
      </c>
      <c r="G96" s="22">
        <f t="shared" si="7"/>
        <v>0</v>
      </c>
      <c r="H96" s="22">
        <v>10.811</v>
      </c>
      <c r="I96" s="22">
        <v>10.055916666666668</v>
      </c>
      <c r="J96" s="22">
        <f t="shared" si="8"/>
        <v>9.4600984848484959</v>
      </c>
      <c r="K96" s="22">
        <f t="shared" si="9"/>
        <v>1</v>
      </c>
      <c r="L96" s="22">
        <v>4368.68</v>
      </c>
      <c r="M96" s="22">
        <v>3665.9008333333336</v>
      </c>
      <c r="N96" s="22">
        <f t="shared" si="10"/>
        <v>2975.4450000000002</v>
      </c>
      <c r="O96" s="22">
        <f t="shared" si="11"/>
        <v>1</v>
      </c>
    </row>
    <row r="97" spans="1:15" x14ac:dyDescent="0.2">
      <c r="A97" s="22">
        <v>8</v>
      </c>
      <c r="B97" s="28" t="s">
        <v>83</v>
      </c>
      <c r="C97" s="22">
        <v>2022</v>
      </c>
      <c r="D97" s="22">
        <v>2.7923517084385394</v>
      </c>
      <c r="E97" s="22">
        <v>2.5819129473190028</v>
      </c>
      <c r="F97" s="22">
        <f t="shared" si="6"/>
        <v>3.5730815575216481</v>
      </c>
      <c r="G97" s="22">
        <f t="shared" si="7"/>
        <v>0</v>
      </c>
      <c r="H97" s="22">
        <v>11.154999999999999</v>
      </c>
      <c r="I97" s="22">
        <v>10.055916666666668</v>
      </c>
      <c r="J97" s="22">
        <f t="shared" si="8"/>
        <v>9.4600984848484959</v>
      </c>
      <c r="K97" s="22">
        <f t="shared" si="9"/>
        <v>1</v>
      </c>
      <c r="L97" s="22">
        <v>4501.25</v>
      </c>
      <c r="M97" s="22">
        <v>3665.9008333333336</v>
      </c>
      <c r="N97" s="22">
        <f t="shared" si="10"/>
        <v>2975.4450000000002</v>
      </c>
      <c r="O97" s="22">
        <f t="shared" si="11"/>
        <v>1</v>
      </c>
    </row>
    <row r="98" spans="1:15" x14ac:dyDescent="0.2">
      <c r="A98" s="22">
        <v>9</v>
      </c>
      <c r="B98" s="4" t="s">
        <v>84</v>
      </c>
      <c r="C98" s="22">
        <v>2011</v>
      </c>
      <c r="D98" s="22">
        <v>2.8228646795318495</v>
      </c>
      <c r="E98" s="22">
        <v>3.5730815575216481</v>
      </c>
      <c r="F98" s="22">
        <f t="shared" si="6"/>
        <v>3.5730815575216481</v>
      </c>
      <c r="G98" s="22">
        <f t="shared" si="7"/>
        <v>0</v>
      </c>
      <c r="H98" s="22">
        <v>9.8879999999999999</v>
      </c>
      <c r="I98" s="22">
        <v>10.91075</v>
      </c>
      <c r="J98" s="22">
        <f t="shared" si="8"/>
        <v>9.4600984848484959</v>
      </c>
      <c r="K98" s="22">
        <f t="shared" si="9"/>
        <v>1</v>
      </c>
      <c r="L98" s="22">
        <v>3801.66</v>
      </c>
      <c r="M98" s="22">
        <v>6836.0233333333335</v>
      </c>
      <c r="N98" s="22">
        <f t="shared" si="10"/>
        <v>2975.4450000000002</v>
      </c>
      <c r="O98" s="22">
        <f t="shared" si="11"/>
        <v>1</v>
      </c>
    </row>
    <row r="99" spans="1:15" x14ac:dyDescent="0.2">
      <c r="A99" s="22">
        <v>9</v>
      </c>
      <c r="B99" s="4" t="s">
        <v>84</v>
      </c>
      <c r="C99" s="22">
        <v>2012</v>
      </c>
      <c r="D99" s="22">
        <v>3.0170475811979833</v>
      </c>
      <c r="E99" s="22">
        <v>3.5730815575216481</v>
      </c>
      <c r="F99" s="22">
        <f t="shared" si="6"/>
        <v>3.5730815575216481</v>
      </c>
      <c r="G99" s="22">
        <f t="shared" si="7"/>
        <v>0</v>
      </c>
      <c r="H99" s="22">
        <v>9.9359999999999999</v>
      </c>
      <c r="I99" s="22">
        <v>10.91075</v>
      </c>
      <c r="J99" s="22">
        <f t="shared" si="8"/>
        <v>9.4600984848484959</v>
      </c>
      <c r="K99" s="22">
        <f t="shared" si="9"/>
        <v>1</v>
      </c>
      <c r="L99" s="22">
        <v>4639.04</v>
      </c>
      <c r="M99" s="22">
        <v>6836.0233333333335</v>
      </c>
      <c r="N99" s="22">
        <f t="shared" si="10"/>
        <v>2975.4450000000002</v>
      </c>
      <c r="O99" s="22">
        <f t="shared" si="11"/>
        <v>1</v>
      </c>
    </row>
    <row r="100" spans="1:15" x14ac:dyDescent="0.2">
      <c r="A100" s="22">
        <v>9</v>
      </c>
      <c r="B100" s="4" t="s">
        <v>84</v>
      </c>
      <c r="C100" s="22">
        <v>2013</v>
      </c>
      <c r="D100" s="22">
        <v>3.1424844648757149</v>
      </c>
      <c r="E100" s="22">
        <v>3.5730815575216481</v>
      </c>
      <c r="F100" s="22">
        <f t="shared" si="6"/>
        <v>3.5730815575216481</v>
      </c>
      <c r="G100" s="22">
        <f t="shared" si="7"/>
        <v>0</v>
      </c>
      <c r="H100" s="22">
        <v>10.237</v>
      </c>
      <c r="I100" s="22">
        <v>10.91075</v>
      </c>
      <c r="J100" s="22">
        <f t="shared" si="8"/>
        <v>9.4600984848484959</v>
      </c>
      <c r="K100" s="22">
        <f t="shared" si="9"/>
        <v>1</v>
      </c>
      <c r="L100" s="22">
        <v>5280.21</v>
      </c>
      <c r="M100" s="22">
        <v>6836.0233333333335</v>
      </c>
      <c r="N100" s="22">
        <f t="shared" si="10"/>
        <v>2975.4450000000002</v>
      </c>
      <c r="O100" s="22">
        <f t="shared" si="11"/>
        <v>1</v>
      </c>
    </row>
    <row r="101" spans="1:15" x14ac:dyDescent="0.2">
      <c r="A101" s="22">
        <v>9</v>
      </c>
      <c r="B101" s="4" t="s">
        <v>84</v>
      </c>
      <c r="C101" s="22">
        <v>2014</v>
      </c>
      <c r="D101" s="22">
        <v>3.1382352268881291</v>
      </c>
      <c r="E101" s="22">
        <v>3.5730815575216481</v>
      </c>
      <c r="F101" s="22">
        <f t="shared" si="6"/>
        <v>3.5730815575216481</v>
      </c>
      <c r="G101" s="22">
        <f t="shared" si="7"/>
        <v>0</v>
      </c>
      <c r="H101" s="22">
        <v>10.445</v>
      </c>
      <c r="I101" s="22">
        <v>10.91075</v>
      </c>
      <c r="J101" s="22">
        <f t="shared" si="8"/>
        <v>9.4600984848484959</v>
      </c>
      <c r="K101" s="22">
        <f t="shared" si="9"/>
        <v>1</v>
      </c>
      <c r="L101" s="22">
        <v>6462.37</v>
      </c>
      <c r="M101" s="22">
        <v>6836.0233333333335</v>
      </c>
      <c r="N101" s="22">
        <f t="shared" si="10"/>
        <v>2975.4450000000002</v>
      </c>
      <c r="O101" s="22">
        <f t="shared" si="11"/>
        <v>1</v>
      </c>
    </row>
    <row r="102" spans="1:15" x14ac:dyDescent="0.2">
      <c r="A102" s="22">
        <v>9</v>
      </c>
      <c r="B102" s="4" t="s">
        <v>84</v>
      </c>
      <c r="C102" s="22">
        <v>2015</v>
      </c>
      <c r="D102" s="22">
        <v>3.5165550444257203</v>
      </c>
      <c r="E102" s="22">
        <v>3.5730815575216481</v>
      </c>
      <c r="F102" s="22">
        <f t="shared" si="6"/>
        <v>3.5730815575216481</v>
      </c>
      <c r="G102" s="22">
        <f t="shared" si="7"/>
        <v>0</v>
      </c>
      <c r="H102" s="22">
        <v>11.076000000000001</v>
      </c>
      <c r="I102" s="22">
        <v>10.91075</v>
      </c>
      <c r="J102" s="22">
        <f t="shared" si="8"/>
        <v>9.4600984848484959</v>
      </c>
      <c r="K102" s="22">
        <f t="shared" si="9"/>
        <v>1</v>
      </c>
      <c r="L102" s="22">
        <v>7151.07</v>
      </c>
      <c r="M102" s="22">
        <v>6836.0233333333335</v>
      </c>
      <c r="N102" s="22">
        <f t="shared" si="10"/>
        <v>2975.4450000000002</v>
      </c>
      <c r="O102" s="22">
        <f t="shared" si="11"/>
        <v>1</v>
      </c>
    </row>
    <row r="103" spans="1:15" x14ac:dyDescent="0.2">
      <c r="A103" s="22">
        <v>9</v>
      </c>
      <c r="B103" s="4" t="s">
        <v>84</v>
      </c>
      <c r="C103" s="22">
        <v>2016</v>
      </c>
      <c r="D103" s="22">
        <v>3.5960404640755983</v>
      </c>
      <c r="E103" s="22">
        <v>3.5730815575216481</v>
      </c>
      <c r="F103" s="22">
        <f t="shared" si="6"/>
        <v>3.5730815575216481</v>
      </c>
      <c r="G103" s="22">
        <f t="shared" si="7"/>
        <v>0</v>
      </c>
      <c r="H103" s="22">
        <v>10.49</v>
      </c>
      <c r="I103" s="22">
        <v>10.91075</v>
      </c>
      <c r="J103" s="22">
        <f t="shared" si="8"/>
        <v>9.4600984848484959</v>
      </c>
      <c r="K103" s="22">
        <f t="shared" si="9"/>
        <v>1</v>
      </c>
      <c r="L103" s="22">
        <v>7804.3</v>
      </c>
      <c r="M103" s="22">
        <v>6836.0233333333335</v>
      </c>
      <c r="N103" s="22">
        <f t="shared" si="10"/>
        <v>2975.4450000000002</v>
      </c>
      <c r="O103" s="22">
        <f t="shared" si="11"/>
        <v>1</v>
      </c>
    </row>
    <row r="104" spans="1:15" x14ac:dyDescent="0.2">
      <c r="A104" s="22">
        <v>9</v>
      </c>
      <c r="B104" s="4" t="s">
        <v>84</v>
      </c>
      <c r="C104" s="22">
        <v>2017</v>
      </c>
      <c r="D104" s="22">
        <v>3.5666493805075992</v>
      </c>
      <c r="E104" s="22">
        <v>3.5730815575216481</v>
      </c>
      <c r="F104" s="22">
        <f t="shared" si="6"/>
        <v>3.5730815575216481</v>
      </c>
      <c r="G104" s="22">
        <f t="shared" si="7"/>
        <v>0</v>
      </c>
      <c r="H104" s="22">
        <v>10.61</v>
      </c>
      <c r="I104" s="22">
        <v>10.91075</v>
      </c>
      <c r="J104" s="22">
        <f t="shared" si="8"/>
        <v>9.4600984848484959</v>
      </c>
      <c r="K104" s="22">
        <f t="shared" si="9"/>
        <v>1</v>
      </c>
      <c r="L104" s="22">
        <v>8260.81</v>
      </c>
      <c r="M104" s="22">
        <v>6836.0233333333335</v>
      </c>
      <c r="N104" s="22">
        <f t="shared" si="10"/>
        <v>2975.4450000000002</v>
      </c>
      <c r="O104" s="22">
        <f t="shared" si="11"/>
        <v>1</v>
      </c>
    </row>
    <row r="105" spans="1:15" x14ac:dyDescent="0.2">
      <c r="A105" s="22">
        <v>9</v>
      </c>
      <c r="B105" s="4" t="s">
        <v>84</v>
      </c>
      <c r="C105" s="22">
        <v>2018</v>
      </c>
      <c r="D105" s="22">
        <v>3.6310510613061959</v>
      </c>
      <c r="E105" s="22">
        <v>3.5730815575216481</v>
      </c>
      <c r="F105" s="22">
        <f t="shared" si="6"/>
        <v>3.5730815575216481</v>
      </c>
      <c r="G105" s="22">
        <f t="shared" si="7"/>
        <v>0</v>
      </c>
      <c r="H105" s="22">
        <v>10.853999999999999</v>
      </c>
      <c r="I105" s="22">
        <v>10.91075</v>
      </c>
      <c r="J105" s="22">
        <f t="shared" si="8"/>
        <v>9.4600984848484959</v>
      </c>
      <c r="K105" s="22">
        <f t="shared" si="9"/>
        <v>1</v>
      </c>
      <c r="L105" s="22">
        <v>8634.7999999999993</v>
      </c>
      <c r="M105" s="22">
        <v>6836.0233333333335</v>
      </c>
      <c r="N105" s="22">
        <f t="shared" si="10"/>
        <v>2975.4450000000002</v>
      </c>
      <c r="O105" s="22">
        <f t="shared" si="11"/>
        <v>1</v>
      </c>
    </row>
    <row r="106" spans="1:15" x14ac:dyDescent="0.2">
      <c r="A106" s="22">
        <v>9</v>
      </c>
      <c r="B106" s="4" t="s">
        <v>84</v>
      </c>
      <c r="C106" s="22">
        <v>2019</v>
      </c>
      <c r="D106" s="22">
        <v>3.7191931017951076</v>
      </c>
      <c r="E106" s="22">
        <v>3.5730815575216481</v>
      </c>
      <c r="F106" s="22">
        <f t="shared" si="6"/>
        <v>3.5730815575216481</v>
      </c>
      <c r="G106" s="22">
        <f t="shared" si="7"/>
        <v>0</v>
      </c>
      <c r="H106" s="22">
        <v>11.342000000000001</v>
      </c>
      <c r="I106" s="22">
        <v>10.91075</v>
      </c>
      <c r="J106" s="22">
        <f t="shared" si="8"/>
        <v>9.4600984848484959</v>
      </c>
      <c r="K106" s="22">
        <f t="shared" si="9"/>
        <v>1</v>
      </c>
      <c r="L106" s="22">
        <v>8122.58</v>
      </c>
      <c r="M106" s="22">
        <v>6836.0233333333335</v>
      </c>
      <c r="N106" s="22">
        <f t="shared" si="10"/>
        <v>2975.4450000000002</v>
      </c>
      <c r="O106" s="22">
        <f t="shared" si="11"/>
        <v>1</v>
      </c>
    </row>
    <row r="107" spans="1:15" x14ac:dyDescent="0.2">
      <c r="A107" s="22">
        <v>9</v>
      </c>
      <c r="B107" s="4" t="s">
        <v>84</v>
      </c>
      <c r="C107" s="22">
        <v>2020</v>
      </c>
      <c r="D107" s="22">
        <v>4.183052978784759</v>
      </c>
      <c r="E107" s="22">
        <v>3.5730815575216481</v>
      </c>
      <c r="F107" s="22">
        <f t="shared" si="6"/>
        <v>3.5730815575216481</v>
      </c>
      <c r="G107" s="22">
        <f t="shared" si="7"/>
        <v>0</v>
      </c>
      <c r="H107" s="22">
        <v>11.673</v>
      </c>
      <c r="I107" s="22">
        <v>10.91075</v>
      </c>
      <c r="J107" s="22">
        <f t="shared" si="8"/>
        <v>9.4600984848484959</v>
      </c>
      <c r="K107" s="22">
        <f t="shared" si="9"/>
        <v>1</v>
      </c>
      <c r="L107" s="22">
        <v>7720.7</v>
      </c>
      <c r="M107" s="22">
        <v>6836.0233333333335</v>
      </c>
      <c r="N107" s="22">
        <f t="shared" si="10"/>
        <v>2975.4450000000002</v>
      </c>
      <c r="O107" s="22">
        <f t="shared" si="11"/>
        <v>1</v>
      </c>
    </row>
    <row r="108" spans="1:15" x14ac:dyDescent="0.2">
      <c r="A108" s="22">
        <v>9</v>
      </c>
      <c r="B108" s="4" t="s">
        <v>84</v>
      </c>
      <c r="C108" s="22">
        <v>2021</v>
      </c>
      <c r="D108" s="22">
        <v>4.1441244129398083</v>
      </c>
      <c r="E108" s="22">
        <v>3.5730815575216481</v>
      </c>
      <c r="F108" s="22">
        <f t="shared" si="6"/>
        <v>3.5730815575216481</v>
      </c>
      <c r="G108" s="22">
        <f t="shared" si="7"/>
        <v>0</v>
      </c>
      <c r="H108" s="22">
        <v>12.013999999999999</v>
      </c>
      <c r="I108" s="22">
        <v>10.91075</v>
      </c>
      <c r="J108" s="22">
        <f t="shared" si="8"/>
        <v>9.4600984848484959</v>
      </c>
      <c r="K108" s="22">
        <f t="shared" si="9"/>
        <v>1</v>
      </c>
      <c r="L108" s="22">
        <v>6896.44</v>
      </c>
      <c r="M108" s="22">
        <v>6836.0233333333335</v>
      </c>
      <c r="N108" s="22">
        <f t="shared" si="10"/>
        <v>2975.4450000000002</v>
      </c>
      <c r="O108" s="22">
        <f t="shared" si="11"/>
        <v>1</v>
      </c>
    </row>
    <row r="109" spans="1:15" x14ac:dyDescent="0.2">
      <c r="A109" s="22">
        <v>9</v>
      </c>
      <c r="B109" s="4" t="s">
        <v>84</v>
      </c>
      <c r="C109" s="22">
        <v>2022</v>
      </c>
      <c r="D109" s="22">
        <v>4.3996802939313149</v>
      </c>
      <c r="E109" s="22">
        <v>3.5730815575216481</v>
      </c>
      <c r="F109" s="22">
        <f t="shared" si="6"/>
        <v>3.5730815575216481</v>
      </c>
      <c r="G109" s="22">
        <f t="shared" si="7"/>
        <v>0</v>
      </c>
      <c r="H109" s="22">
        <v>12.364000000000001</v>
      </c>
      <c r="I109" s="22">
        <v>10.91075</v>
      </c>
      <c r="J109" s="22">
        <f t="shared" si="8"/>
        <v>9.4600984848484959</v>
      </c>
      <c r="K109" s="22">
        <f t="shared" si="9"/>
        <v>1</v>
      </c>
      <c r="L109" s="22">
        <v>7258.3</v>
      </c>
      <c r="M109" s="22">
        <v>6836.0233333333335</v>
      </c>
      <c r="N109" s="22">
        <f t="shared" si="10"/>
        <v>2975.4450000000002</v>
      </c>
      <c r="O109" s="22">
        <f t="shared" si="11"/>
        <v>1</v>
      </c>
    </row>
    <row r="110" spans="1:15" x14ac:dyDescent="0.2">
      <c r="A110" s="22">
        <v>10</v>
      </c>
      <c r="B110" s="28" t="s">
        <v>85</v>
      </c>
      <c r="C110" s="22">
        <v>2011</v>
      </c>
      <c r="D110" s="22">
        <v>2.0625090117030562</v>
      </c>
      <c r="E110" s="22">
        <v>2.6214847353354531</v>
      </c>
      <c r="F110" s="22">
        <f t="shared" si="6"/>
        <v>3.5730815575216481</v>
      </c>
      <c r="G110" s="22">
        <f t="shared" si="7"/>
        <v>0</v>
      </c>
      <c r="H110" s="22">
        <v>6.4509999999999996</v>
      </c>
      <c r="I110" s="22">
        <v>7.454416666666666</v>
      </c>
      <c r="J110" s="22">
        <f t="shared" si="8"/>
        <v>9.4600984848484959</v>
      </c>
      <c r="K110" s="22">
        <f t="shared" si="9"/>
        <v>0</v>
      </c>
      <c r="L110" s="22">
        <v>253.88200000000001</v>
      </c>
      <c r="M110" s="22">
        <v>602.28875000000005</v>
      </c>
      <c r="N110" s="22">
        <f t="shared" si="10"/>
        <v>2975.4450000000002</v>
      </c>
      <c r="O110" s="22">
        <f t="shared" si="11"/>
        <v>0</v>
      </c>
    </row>
    <row r="111" spans="1:15" x14ac:dyDescent="0.2">
      <c r="A111" s="22">
        <v>10</v>
      </c>
      <c r="B111" s="28" t="s">
        <v>85</v>
      </c>
      <c r="C111" s="22">
        <v>2012</v>
      </c>
      <c r="D111" s="22">
        <v>2.1727620041273177</v>
      </c>
      <c r="E111" s="22">
        <v>2.6214847353354531</v>
      </c>
      <c r="F111" s="22">
        <f t="shared" si="6"/>
        <v>3.5730815575216481</v>
      </c>
      <c r="G111" s="22">
        <f t="shared" si="7"/>
        <v>0</v>
      </c>
      <c r="H111" s="22">
        <v>6.7590000000000003</v>
      </c>
      <c r="I111" s="22">
        <v>7.454416666666666</v>
      </c>
      <c r="J111" s="22">
        <f t="shared" si="8"/>
        <v>9.4600984848484959</v>
      </c>
      <c r="K111" s="22">
        <f t="shared" si="9"/>
        <v>0</v>
      </c>
      <c r="L111" s="22">
        <v>336.00900000000001</v>
      </c>
      <c r="M111" s="22">
        <v>602.28875000000005</v>
      </c>
      <c r="N111" s="22">
        <f t="shared" si="10"/>
        <v>2975.4450000000002</v>
      </c>
      <c r="O111" s="22">
        <f t="shared" si="11"/>
        <v>0</v>
      </c>
    </row>
    <row r="112" spans="1:15" x14ac:dyDescent="0.2">
      <c r="A112" s="22">
        <v>10</v>
      </c>
      <c r="B112" s="28" t="s">
        <v>85</v>
      </c>
      <c r="C112" s="22">
        <v>2013</v>
      </c>
      <c r="D112" s="22">
        <v>2.2591104465155096</v>
      </c>
      <c r="E112" s="22">
        <v>2.6214847353354531</v>
      </c>
      <c r="F112" s="22">
        <f t="shared" si="6"/>
        <v>3.5730815575216481</v>
      </c>
      <c r="G112" s="22">
        <f t="shared" si="7"/>
        <v>0</v>
      </c>
      <c r="H112" s="22">
        <v>7.5339999999999998</v>
      </c>
      <c r="I112" s="22">
        <v>7.454416666666666</v>
      </c>
      <c r="J112" s="22">
        <f t="shared" si="8"/>
        <v>9.4600984848484959</v>
      </c>
      <c r="K112" s="22">
        <f t="shared" si="9"/>
        <v>0</v>
      </c>
      <c r="L112" s="22">
        <v>420.87799999999999</v>
      </c>
      <c r="M112" s="22">
        <v>602.28875000000005</v>
      </c>
      <c r="N112" s="22">
        <f t="shared" si="10"/>
        <v>2975.4450000000002</v>
      </c>
      <c r="O112" s="22">
        <f t="shared" si="11"/>
        <v>0</v>
      </c>
    </row>
    <row r="113" spans="1:15" x14ac:dyDescent="0.2">
      <c r="A113" s="22">
        <v>10</v>
      </c>
      <c r="B113" s="28" t="s">
        <v>85</v>
      </c>
      <c r="C113" s="22">
        <v>2014</v>
      </c>
      <c r="D113" s="22">
        <v>2.3205350130065359</v>
      </c>
      <c r="E113" s="22">
        <v>2.6214847353354531</v>
      </c>
      <c r="F113" s="22">
        <f t="shared" si="6"/>
        <v>3.5730815575216481</v>
      </c>
      <c r="G113" s="22">
        <f t="shared" si="7"/>
        <v>0</v>
      </c>
      <c r="H113" s="22">
        <v>7.7690000000000001</v>
      </c>
      <c r="I113" s="22">
        <v>7.454416666666666</v>
      </c>
      <c r="J113" s="22">
        <f t="shared" si="8"/>
        <v>9.4600984848484959</v>
      </c>
      <c r="K113" s="22">
        <f t="shared" si="9"/>
        <v>0</v>
      </c>
      <c r="L113" s="22">
        <v>498.827</v>
      </c>
      <c r="M113" s="22">
        <v>602.28875000000005</v>
      </c>
      <c r="N113" s="22">
        <f t="shared" si="10"/>
        <v>2975.4450000000002</v>
      </c>
      <c r="O113" s="22">
        <f t="shared" si="11"/>
        <v>0</v>
      </c>
    </row>
    <row r="114" spans="1:15" x14ac:dyDescent="0.2">
      <c r="A114" s="22">
        <v>10</v>
      </c>
      <c r="B114" s="28" t="s">
        <v>85</v>
      </c>
      <c r="C114" s="22">
        <v>2015</v>
      </c>
      <c r="D114" s="22">
        <v>2.434835911425973</v>
      </c>
      <c r="E114" s="22">
        <v>2.6214847353354531</v>
      </c>
      <c r="F114" s="22">
        <f t="shared" si="6"/>
        <v>3.5730815575216481</v>
      </c>
      <c r="G114" s="22">
        <f t="shared" si="7"/>
        <v>0</v>
      </c>
      <c r="H114" s="22">
        <v>7.6059999999999999</v>
      </c>
      <c r="I114" s="22">
        <v>7.454416666666666</v>
      </c>
      <c r="J114" s="22">
        <f t="shared" si="8"/>
        <v>9.4600984848484959</v>
      </c>
      <c r="K114" s="22">
        <f t="shared" si="9"/>
        <v>0</v>
      </c>
      <c r="L114" s="22">
        <v>559.58399999999995</v>
      </c>
      <c r="M114" s="22">
        <v>602.28875000000005</v>
      </c>
      <c r="N114" s="22">
        <f t="shared" si="10"/>
        <v>2975.4450000000002</v>
      </c>
      <c r="O114" s="22">
        <f t="shared" si="11"/>
        <v>0</v>
      </c>
    </row>
    <row r="115" spans="1:15" x14ac:dyDescent="0.2">
      <c r="A115" s="22">
        <v>10</v>
      </c>
      <c r="B115" s="28" t="s">
        <v>85</v>
      </c>
      <c r="C115" s="22">
        <v>2016</v>
      </c>
      <c r="D115" s="22">
        <v>2.5177009702123199</v>
      </c>
      <c r="E115" s="22">
        <v>2.6214847353354531</v>
      </c>
      <c r="F115" s="22">
        <f t="shared" si="6"/>
        <v>3.5730815575216481</v>
      </c>
      <c r="G115" s="22">
        <f t="shared" si="7"/>
        <v>0</v>
      </c>
      <c r="H115" s="22">
        <v>7.5149999999999997</v>
      </c>
      <c r="I115" s="22">
        <v>7.454416666666666</v>
      </c>
      <c r="J115" s="22">
        <f t="shared" si="8"/>
        <v>9.4600984848484959</v>
      </c>
      <c r="K115" s="22">
        <f t="shared" si="9"/>
        <v>0</v>
      </c>
      <c r="L115" s="22">
        <v>611.40599999999995</v>
      </c>
      <c r="M115" s="22">
        <v>602.28875000000005</v>
      </c>
      <c r="N115" s="22">
        <f t="shared" si="10"/>
        <v>2975.4450000000002</v>
      </c>
      <c r="O115" s="22">
        <f t="shared" si="11"/>
        <v>0</v>
      </c>
    </row>
    <row r="116" spans="1:15" x14ac:dyDescent="0.2">
      <c r="A116" s="22">
        <v>10</v>
      </c>
      <c r="B116" s="28" t="s">
        <v>85</v>
      </c>
      <c r="C116" s="22">
        <v>2017</v>
      </c>
      <c r="D116" s="22">
        <v>2.5066264631978918</v>
      </c>
      <c r="E116" s="22">
        <v>2.6214847353354531</v>
      </c>
      <c r="F116" s="22">
        <f t="shared" si="6"/>
        <v>3.5730815575216481</v>
      </c>
      <c r="G116" s="22">
        <f t="shared" si="7"/>
        <v>0</v>
      </c>
      <c r="H116" s="22">
        <v>7.7190000000000003</v>
      </c>
      <c r="I116" s="22">
        <v>7.454416666666666</v>
      </c>
      <c r="J116" s="22">
        <f t="shared" si="8"/>
        <v>9.4600984848484959</v>
      </c>
      <c r="K116" s="22">
        <f t="shared" si="9"/>
        <v>0</v>
      </c>
      <c r="L116" s="22">
        <v>641.75599999999997</v>
      </c>
      <c r="M116" s="22">
        <v>602.28875000000005</v>
      </c>
      <c r="N116" s="22">
        <f t="shared" si="10"/>
        <v>2975.4450000000002</v>
      </c>
      <c r="O116" s="22">
        <f t="shared" si="11"/>
        <v>0</v>
      </c>
    </row>
    <row r="117" spans="1:15" x14ac:dyDescent="0.2">
      <c r="A117" s="22">
        <v>10</v>
      </c>
      <c r="B117" s="28" t="s">
        <v>85</v>
      </c>
      <c r="C117" s="22">
        <v>2018</v>
      </c>
      <c r="D117" s="22">
        <v>2.7749938459678929</v>
      </c>
      <c r="E117" s="22">
        <v>2.6214847353354531</v>
      </c>
      <c r="F117" s="22">
        <f t="shared" si="6"/>
        <v>3.5730815575216481</v>
      </c>
      <c r="G117" s="22">
        <f t="shared" si="7"/>
        <v>0</v>
      </c>
      <c r="H117" s="22">
        <v>7.7990000000000004</v>
      </c>
      <c r="I117" s="22">
        <v>7.454416666666666</v>
      </c>
      <c r="J117" s="22">
        <f t="shared" si="8"/>
        <v>9.4600984848484959</v>
      </c>
      <c r="K117" s="22">
        <f t="shared" si="9"/>
        <v>0</v>
      </c>
      <c r="L117" s="22">
        <v>670.96900000000005</v>
      </c>
      <c r="M117" s="22">
        <v>602.28875000000005</v>
      </c>
      <c r="N117" s="22">
        <f t="shared" si="10"/>
        <v>2975.4450000000002</v>
      </c>
      <c r="O117" s="22">
        <f t="shared" si="11"/>
        <v>0</v>
      </c>
    </row>
    <row r="118" spans="1:15" x14ac:dyDescent="0.2">
      <c r="A118" s="22">
        <v>10</v>
      </c>
      <c r="B118" s="28" t="s">
        <v>85</v>
      </c>
      <c r="C118" s="22">
        <v>2019</v>
      </c>
      <c r="D118" s="22">
        <v>2.9261661410152211</v>
      </c>
      <c r="E118" s="22">
        <v>2.6214847353354531</v>
      </c>
      <c r="F118" s="22">
        <f t="shared" si="6"/>
        <v>3.5730815575216481</v>
      </c>
      <c r="G118" s="22">
        <f t="shared" si="7"/>
        <v>0</v>
      </c>
      <c r="H118" s="22">
        <v>7.27</v>
      </c>
      <c r="I118" s="22">
        <v>7.454416666666666</v>
      </c>
      <c r="J118" s="22">
        <f t="shared" si="8"/>
        <v>9.4600984848484959</v>
      </c>
      <c r="K118" s="22">
        <f t="shared" si="9"/>
        <v>0</v>
      </c>
      <c r="L118" s="22">
        <v>704.62199999999996</v>
      </c>
      <c r="M118" s="22">
        <v>602.28875000000005</v>
      </c>
      <c r="N118" s="22">
        <f t="shared" si="10"/>
        <v>2975.4450000000002</v>
      </c>
      <c r="O118" s="22">
        <f t="shared" si="11"/>
        <v>0</v>
      </c>
    </row>
    <row r="119" spans="1:15" x14ac:dyDescent="0.2">
      <c r="A119" s="22">
        <v>10</v>
      </c>
      <c r="B119" s="28" t="s">
        <v>85</v>
      </c>
      <c r="C119" s="22">
        <v>2020</v>
      </c>
      <c r="D119" s="22">
        <v>3.1531027423320004</v>
      </c>
      <c r="E119" s="22">
        <v>2.6214847353354531</v>
      </c>
      <c r="F119" s="22">
        <f t="shared" si="6"/>
        <v>3.5730815575216481</v>
      </c>
      <c r="G119" s="22">
        <f t="shared" si="7"/>
        <v>0</v>
      </c>
      <c r="H119" s="22">
        <v>7.47</v>
      </c>
      <c r="I119" s="22">
        <v>7.454416666666666</v>
      </c>
      <c r="J119" s="22">
        <f t="shared" si="8"/>
        <v>9.4600984848484959</v>
      </c>
      <c r="K119" s="22">
        <f t="shared" si="9"/>
        <v>0</v>
      </c>
      <c r="L119" s="22">
        <v>696.524</v>
      </c>
      <c r="M119" s="22">
        <v>602.28875000000005</v>
      </c>
      <c r="N119" s="22">
        <f t="shared" si="10"/>
        <v>2975.4450000000002</v>
      </c>
      <c r="O119" s="22">
        <f t="shared" si="11"/>
        <v>0</v>
      </c>
    </row>
    <row r="120" spans="1:15" x14ac:dyDescent="0.2">
      <c r="A120" s="22">
        <v>10</v>
      </c>
      <c r="B120" s="28" t="s">
        <v>85</v>
      </c>
      <c r="C120" s="22">
        <v>2021</v>
      </c>
      <c r="D120" s="22">
        <v>3.1013653504925043</v>
      </c>
      <c r="E120" s="22">
        <v>2.6214847353354531</v>
      </c>
      <c r="F120" s="22">
        <f t="shared" si="6"/>
        <v>3.5730815575216481</v>
      </c>
      <c r="G120" s="22">
        <f t="shared" si="7"/>
        <v>0</v>
      </c>
      <c r="H120" s="22">
        <v>7.6749999999999998</v>
      </c>
      <c r="I120" s="22">
        <v>7.454416666666666</v>
      </c>
      <c r="J120" s="22">
        <f t="shared" si="8"/>
        <v>9.4600984848484959</v>
      </c>
      <c r="K120" s="22">
        <f t="shared" si="9"/>
        <v>0</v>
      </c>
      <c r="L120" s="22">
        <v>888.36300000000006</v>
      </c>
      <c r="M120" s="22">
        <v>602.28875000000005</v>
      </c>
      <c r="N120" s="22">
        <f t="shared" si="10"/>
        <v>2975.4450000000002</v>
      </c>
      <c r="O120" s="22">
        <f t="shared" si="11"/>
        <v>0</v>
      </c>
    </row>
    <row r="121" spans="1:15" x14ac:dyDescent="0.2">
      <c r="A121" s="22">
        <v>10</v>
      </c>
      <c r="B121" s="28" t="s">
        <v>85</v>
      </c>
      <c r="C121" s="22">
        <v>2022</v>
      </c>
      <c r="D121" s="22">
        <v>3.2281089240292156</v>
      </c>
      <c r="E121" s="22">
        <v>2.6214847353354531</v>
      </c>
      <c r="F121" s="22">
        <f t="shared" si="6"/>
        <v>3.5730815575216481</v>
      </c>
      <c r="G121" s="22">
        <f t="shared" si="7"/>
        <v>0</v>
      </c>
      <c r="H121" s="22">
        <v>7.8860000000000001</v>
      </c>
      <c r="I121" s="22">
        <v>7.454416666666666</v>
      </c>
      <c r="J121" s="22">
        <f t="shared" si="8"/>
        <v>9.4600984848484959</v>
      </c>
      <c r="K121" s="22">
        <f t="shared" si="9"/>
        <v>0</v>
      </c>
      <c r="L121" s="22">
        <v>944.64499999999998</v>
      </c>
      <c r="M121" s="22">
        <v>602.28875000000005</v>
      </c>
      <c r="N121" s="22">
        <f t="shared" si="10"/>
        <v>2975.4450000000002</v>
      </c>
      <c r="O121" s="22">
        <f t="shared" si="11"/>
        <v>0</v>
      </c>
    </row>
    <row r="122" spans="1:15" x14ac:dyDescent="0.2">
      <c r="A122" s="22">
        <v>11</v>
      </c>
      <c r="B122" s="28" t="s">
        <v>86</v>
      </c>
      <c r="C122" s="22">
        <v>2011</v>
      </c>
      <c r="D122" s="22">
        <v>3.0519887737546876</v>
      </c>
      <c r="E122" s="22">
        <v>3.5866681528286422</v>
      </c>
      <c r="F122" s="22">
        <f t="shared" si="6"/>
        <v>3.5730815575216481</v>
      </c>
      <c r="G122" s="22">
        <f t="shared" si="7"/>
        <v>1</v>
      </c>
      <c r="H122" s="22">
        <v>6.1950000000000003</v>
      </c>
      <c r="I122" s="22">
        <v>6.4387499999999998</v>
      </c>
      <c r="J122" s="22">
        <f t="shared" si="8"/>
        <v>9.4600984848484959</v>
      </c>
      <c r="K122" s="22">
        <f t="shared" si="9"/>
        <v>0</v>
      </c>
      <c r="L122" s="22">
        <v>270.303</v>
      </c>
      <c r="M122" s="22">
        <v>571.50716666666665</v>
      </c>
      <c r="N122" s="22">
        <f t="shared" si="10"/>
        <v>2975.4450000000002</v>
      </c>
      <c r="O122" s="22">
        <f t="shared" si="11"/>
        <v>0</v>
      </c>
    </row>
    <row r="123" spans="1:15" x14ac:dyDescent="0.2">
      <c r="A123" s="22">
        <v>11</v>
      </c>
      <c r="B123" s="28" t="s">
        <v>86</v>
      </c>
      <c r="C123" s="22">
        <v>2012</v>
      </c>
      <c r="D123" s="22">
        <v>3.1515335102992781</v>
      </c>
      <c r="E123" s="22">
        <v>3.5866681528286422</v>
      </c>
      <c r="F123" s="22">
        <f t="shared" si="6"/>
        <v>3.5730815575216481</v>
      </c>
      <c r="G123" s="22">
        <f t="shared" si="7"/>
        <v>1</v>
      </c>
      <c r="H123" s="22">
        <v>6.5220000000000002</v>
      </c>
      <c r="I123" s="22">
        <v>6.4387499999999998</v>
      </c>
      <c r="J123" s="22">
        <f t="shared" si="8"/>
        <v>9.4600984848484959</v>
      </c>
      <c r="K123" s="22">
        <f t="shared" si="9"/>
        <v>0</v>
      </c>
      <c r="L123" s="22">
        <v>332.43200000000002</v>
      </c>
      <c r="M123" s="22">
        <v>571.50716666666665</v>
      </c>
      <c r="N123" s="22">
        <f t="shared" si="10"/>
        <v>2975.4450000000002</v>
      </c>
      <c r="O123" s="22">
        <f t="shared" si="11"/>
        <v>0</v>
      </c>
    </row>
    <row r="124" spans="1:15" x14ac:dyDescent="0.2">
      <c r="A124" s="22">
        <v>11</v>
      </c>
      <c r="B124" s="28" t="s">
        <v>86</v>
      </c>
      <c r="C124" s="22">
        <v>2013</v>
      </c>
      <c r="D124" s="22">
        <v>3.3635514196906997</v>
      </c>
      <c r="E124" s="22">
        <v>3.5866681528286422</v>
      </c>
      <c r="F124" s="22">
        <f t="shared" si="6"/>
        <v>3.5730815575216481</v>
      </c>
      <c r="G124" s="22">
        <f t="shared" si="7"/>
        <v>1</v>
      </c>
      <c r="H124" s="22">
        <v>7.0830000000000002</v>
      </c>
      <c r="I124" s="22">
        <v>6.4387499999999998</v>
      </c>
      <c r="J124" s="22">
        <f t="shared" si="8"/>
        <v>9.4600984848484959</v>
      </c>
      <c r="K124" s="22">
        <f t="shared" si="9"/>
        <v>0</v>
      </c>
      <c r="L124" s="22">
        <v>413.43799999999999</v>
      </c>
      <c r="M124" s="22">
        <v>571.50716666666665</v>
      </c>
      <c r="N124" s="22">
        <f t="shared" si="10"/>
        <v>2975.4450000000002</v>
      </c>
      <c r="O124" s="22">
        <f t="shared" si="11"/>
        <v>0</v>
      </c>
    </row>
    <row r="125" spans="1:15" x14ac:dyDescent="0.2">
      <c r="A125" s="22">
        <v>11</v>
      </c>
      <c r="B125" s="28" t="s">
        <v>86</v>
      </c>
      <c r="C125" s="22">
        <v>2014</v>
      </c>
      <c r="D125" s="22">
        <v>3.3762740236294246</v>
      </c>
      <c r="E125" s="22">
        <v>3.5866681528286422</v>
      </c>
      <c r="F125" s="22">
        <f t="shared" si="6"/>
        <v>3.5730815575216481</v>
      </c>
      <c r="G125" s="22">
        <f t="shared" si="7"/>
        <v>1</v>
      </c>
      <c r="H125" s="22">
        <v>7.1429999999999998</v>
      </c>
      <c r="I125" s="22">
        <v>6.4387499999999998</v>
      </c>
      <c r="J125" s="22">
        <f t="shared" si="8"/>
        <v>9.4600984848484959</v>
      </c>
      <c r="K125" s="22">
        <f t="shared" si="9"/>
        <v>0</v>
      </c>
      <c r="L125" s="22">
        <v>440.65</v>
      </c>
      <c r="M125" s="22">
        <v>571.50716666666665</v>
      </c>
      <c r="N125" s="22">
        <f t="shared" si="10"/>
        <v>2975.4450000000002</v>
      </c>
      <c r="O125" s="22">
        <f t="shared" si="11"/>
        <v>0</v>
      </c>
    </row>
    <row r="126" spans="1:15" x14ac:dyDescent="0.2">
      <c r="A126" s="22">
        <v>11</v>
      </c>
      <c r="B126" s="28" t="s">
        <v>86</v>
      </c>
      <c r="C126" s="22">
        <v>2015</v>
      </c>
      <c r="D126" s="22">
        <v>3.8587243029523921</v>
      </c>
      <c r="E126" s="22">
        <v>3.5866681528286422</v>
      </c>
      <c r="F126" s="22">
        <f t="shared" si="6"/>
        <v>3.5730815575216481</v>
      </c>
      <c r="G126" s="22">
        <f t="shared" si="7"/>
        <v>1</v>
      </c>
      <c r="H126" s="22">
        <v>6.593</v>
      </c>
      <c r="I126" s="22">
        <v>6.4387499999999998</v>
      </c>
      <c r="J126" s="22">
        <f t="shared" si="8"/>
        <v>9.4600984848484959</v>
      </c>
      <c r="K126" s="22">
        <f t="shared" si="9"/>
        <v>0</v>
      </c>
      <c r="L126" s="22">
        <v>497.447</v>
      </c>
      <c r="M126" s="22">
        <v>571.50716666666665</v>
      </c>
      <c r="N126" s="22">
        <f t="shared" si="10"/>
        <v>2975.4450000000002</v>
      </c>
      <c r="O126" s="22">
        <f t="shared" si="11"/>
        <v>0</v>
      </c>
    </row>
    <row r="127" spans="1:15" x14ac:dyDescent="0.2">
      <c r="A127" s="22">
        <v>11</v>
      </c>
      <c r="B127" s="28" t="s">
        <v>86</v>
      </c>
      <c r="C127" s="22">
        <v>2016</v>
      </c>
      <c r="D127" s="22">
        <v>4.1468025263988952</v>
      </c>
      <c r="E127" s="22">
        <v>3.5866681528286422</v>
      </c>
      <c r="F127" s="22">
        <f t="shared" si="6"/>
        <v>3.5730815575216481</v>
      </c>
      <c r="G127" s="22">
        <f t="shared" si="7"/>
        <v>1</v>
      </c>
      <c r="H127" s="22">
        <v>6.2</v>
      </c>
      <c r="I127" s="22">
        <v>6.4387499999999998</v>
      </c>
      <c r="J127" s="22">
        <f t="shared" si="8"/>
        <v>9.4600984848484959</v>
      </c>
      <c r="K127" s="22">
        <f t="shared" si="9"/>
        <v>0</v>
      </c>
      <c r="L127" s="22">
        <v>561.89700000000005</v>
      </c>
      <c r="M127" s="22">
        <v>571.50716666666665</v>
      </c>
      <c r="N127" s="22">
        <f t="shared" si="10"/>
        <v>2975.4450000000002</v>
      </c>
      <c r="O127" s="22">
        <f t="shared" si="11"/>
        <v>0</v>
      </c>
    </row>
    <row r="128" spans="1:15" x14ac:dyDescent="0.2">
      <c r="A128" s="22">
        <v>11</v>
      </c>
      <c r="B128" s="28" t="s">
        <v>86</v>
      </c>
      <c r="C128" s="22">
        <v>2017</v>
      </c>
      <c r="D128" s="22">
        <v>4.1580915801314946</v>
      </c>
      <c r="E128" s="22">
        <v>3.5866681528286422</v>
      </c>
      <c r="F128" s="22">
        <f t="shared" si="6"/>
        <v>3.5730815575216481</v>
      </c>
      <c r="G128" s="22">
        <f t="shared" si="7"/>
        <v>1</v>
      </c>
      <c r="H128" s="22">
        <v>6.5019999999999998</v>
      </c>
      <c r="I128" s="22">
        <v>6.4387499999999998</v>
      </c>
      <c r="J128" s="22">
        <f t="shared" si="8"/>
        <v>9.4600984848484959</v>
      </c>
      <c r="K128" s="22">
        <f t="shared" si="9"/>
        <v>0</v>
      </c>
      <c r="L128" s="22">
        <v>599.48500000000001</v>
      </c>
      <c r="M128" s="22">
        <v>571.50716666666665</v>
      </c>
      <c r="N128" s="22">
        <f t="shared" si="10"/>
        <v>2975.4450000000002</v>
      </c>
      <c r="O128" s="22">
        <f t="shared" si="11"/>
        <v>0</v>
      </c>
    </row>
    <row r="129" spans="1:15" x14ac:dyDescent="0.2">
      <c r="A129" s="22">
        <v>11</v>
      </c>
      <c r="B129" s="28" t="s">
        <v>86</v>
      </c>
      <c r="C129" s="22">
        <v>2018</v>
      </c>
      <c r="D129" s="22">
        <v>3.8142382632630043</v>
      </c>
      <c r="E129" s="22">
        <v>3.5866681528286422</v>
      </c>
      <c r="F129" s="22">
        <f t="shared" si="6"/>
        <v>3.5730815575216481</v>
      </c>
      <c r="G129" s="22">
        <f t="shared" si="7"/>
        <v>1</v>
      </c>
      <c r="H129" s="22">
        <v>6.7149999999999999</v>
      </c>
      <c r="I129" s="22">
        <v>6.4387499999999998</v>
      </c>
      <c r="J129" s="22">
        <f t="shared" si="8"/>
        <v>9.4600984848484959</v>
      </c>
      <c r="K129" s="22">
        <f t="shared" si="9"/>
        <v>0</v>
      </c>
      <c r="L129" s="22">
        <v>646.61800000000005</v>
      </c>
      <c r="M129" s="22">
        <v>571.50716666666665</v>
      </c>
      <c r="N129" s="22">
        <f t="shared" si="10"/>
        <v>2975.4450000000002</v>
      </c>
      <c r="O129" s="22">
        <f t="shared" si="11"/>
        <v>0</v>
      </c>
    </row>
    <row r="130" spans="1:15" x14ac:dyDescent="0.2">
      <c r="A130" s="22">
        <v>11</v>
      </c>
      <c r="B130" s="28" t="s">
        <v>86</v>
      </c>
      <c r="C130" s="22">
        <v>2019</v>
      </c>
      <c r="D130" s="22">
        <v>3.6276349471550762</v>
      </c>
      <c r="E130" s="22">
        <v>3.5866681528286422</v>
      </c>
      <c r="F130" s="22">
        <f t="shared" si="6"/>
        <v>3.5730815575216481</v>
      </c>
      <c r="G130" s="22">
        <f t="shared" si="7"/>
        <v>1</v>
      </c>
      <c r="H130" s="22">
        <v>5.9429999999999996</v>
      </c>
      <c r="I130" s="22">
        <v>6.4387499999999998</v>
      </c>
      <c r="J130" s="22">
        <f t="shared" si="8"/>
        <v>9.4600984848484959</v>
      </c>
      <c r="K130" s="22">
        <f t="shared" si="9"/>
        <v>0</v>
      </c>
      <c r="L130" s="22">
        <v>688.01700000000005</v>
      </c>
      <c r="M130" s="22">
        <v>571.50716666666665</v>
      </c>
      <c r="N130" s="22">
        <f t="shared" si="10"/>
        <v>2975.4450000000002</v>
      </c>
      <c r="O130" s="22">
        <f t="shared" si="11"/>
        <v>0</v>
      </c>
    </row>
    <row r="131" spans="1:15" x14ac:dyDescent="0.2">
      <c r="A131" s="22">
        <v>11</v>
      </c>
      <c r="B131" s="28" t="s">
        <v>86</v>
      </c>
      <c r="C131" s="22">
        <v>2020</v>
      </c>
      <c r="D131" s="22">
        <v>3.6682464540641564</v>
      </c>
      <c r="E131" s="22">
        <v>3.5866681528286422</v>
      </c>
      <c r="F131" s="22">
        <f t="shared" ref="F131:F133" si="12">MEDIAN($E$2:$E$133)</f>
        <v>3.5730815575216481</v>
      </c>
      <c r="G131" s="22">
        <f t="shared" ref="G131:G133" si="13">IF(E131&gt;F131,1,0)</f>
        <v>1</v>
      </c>
      <c r="H131" s="22">
        <v>6.032</v>
      </c>
      <c r="I131" s="22">
        <v>6.4387499999999998</v>
      </c>
      <c r="J131" s="22">
        <f t="shared" ref="J131:J133" si="14">AVERAGE($I$2:$I$133)</f>
        <v>9.4600984848484959</v>
      </c>
      <c r="K131" s="22">
        <f t="shared" ref="K131:K133" si="15">IF(I131&gt;J131,1,0)</f>
        <v>0</v>
      </c>
      <c r="L131" s="22">
        <v>696.91600000000005</v>
      </c>
      <c r="M131" s="22">
        <v>571.50716666666665</v>
      </c>
      <c r="N131" s="22">
        <f t="shared" ref="N131:N133" si="16">MEDIAN($M$2:$M$133)</f>
        <v>2975.4450000000002</v>
      </c>
      <c r="O131" s="22">
        <f t="shared" ref="O131:O133" si="17">IF(M131&gt;N131,1,0)</f>
        <v>0</v>
      </c>
    </row>
    <row r="132" spans="1:15" x14ac:dyDescent="0.2">
      <c r="A132" s="22">
        <v>11</v>
      </c>
      <c r="B132" s="28" t="s">
        <v>86</v>
      </c>
      <c r="C132" s="22">
        <v>2021</v>
      </c>
      <c r="D132" s="22">
        <v>3.3891987892265876</v>
      </c>
      <c r="E132" s="22">
        <v>3.5866681528286422</v>
      </c>
      <c r="F132" s="22">
        <f t="shared" si="12"/>
        <v>3.5730815575216481</v>
      </c>
      <c r="G132" s="22">
        <f t="shared" si="13"/>
        <v>1</v>
      </c>
      <c r="H132" s="22">
        <v>6.1230000000000002</v>
      </c>
      <c r="I132" s="22">
        <v>6.4387499999999998</v>
      </c>
      <c r="J132" s="22">
        <f t="shared" si="14"/>
        <v>9.4600984848484959</v>
      </c>
      <c r="K132" s="22">
        <f t="shared" si="15"/>
        <v>0</v>
      </c>
      <c r="L132" s="22">
        <v>801.68700000000001</v>
      </c>
      <c r="M132" s="22">
        <v>571.50716666666665</v>
      </c>
      <c r="N132" s="22">
        <f t="shared" si="16"/>
        <v>2975.4450000000002</v>
      </c>
      <c r="O132" s="22">
        <f t="shared" si="17"/>
        <v>0</v>
      </c>
    </row>
    <row r="133" spans="1:15" x14ac:dyDescent="0.2">
      <c r="A133" s="22">
        <v>11</v>
      </c>
      <c r="B133" s="28" t="s">
        <v>86</v>
      </c>
      <c r="C133" s="22">
        <v>2022</v>
      </c>
      <c r="D133" s="22">
        <v>3.4337332433780174</v>
      </c>
      <c r="E133" s="22">
        <v>3.5866681528286422</v>
      </c>
      <c r="F133" s="22">
        <f t="shared" si="12"/>
        <v>3.5730815575216481</v>
      </c>
      <c r="G133" s="22">
        <f t="shared" si="13"/>
        <v>1</v>
      </c>
      <c r="H133" s="22">
        <v>6.2140000000000004</v>
      </c>
      <c r="I133" s="22">
        <v>6.4387499999999998</v>
      </c>
      <c r="J133" s="22">
        <f t="shared" si="14"/>
        <v>9.4600984848484959</v>
      </c>
      <c r="K133" s="22">
        <f t="shared" si="15"/>
        <v>0</v>
      </c>
      <c r="L133" s="22">
        <v>909.19600000000003</v>
      </c>
      <c r="M133" s="22">
        <v>571.50716666666665</v>
      </c>
      <c r="N133" s="22">
        <f t="shared" si="16"/>
        <v>2975.4450000000002</v>
      </c>
      <c r="O133" s="22">
        <f t="shared" si="17"/>
        <v>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252-4978-436A-A292-C9B99501AA19}">
  <dimension ref="A1:D133"/>
  <sheetViews>
    <sheetView workbookViewId="0">
      <selection activeCell="D1" sqref="D1"/>
    </sheetView>
  </sheetViews>
  <sheetFormatPr defaultColWidth="8.625" defaultRowHeight="12.75" x14ac:dyDescent="0.2"/>
  <cols>
    <col min="1" max="16384" width="8.625" style="9"/>
  </cols>
  <sheetData>
    <row r="1" spans="1:4" x14ac:dyDescent="0.2">
      <c r="A1" s="5" t="s">
        <v>0</v>
      </c>
      <c r="B1" s="5" t="s">
        <v>3</v>
      </c>
      <c r="C1" s="5" t="s">
        <v>4</v>
      </c>
      <c r="D1" s="5" t="s">
        <v>98</v>
      </c>
    </row>
    <row r="2" spans="1:4" x14ac:dyDescent="0.2">
      <c r="A2" s="5">
        <v>1</v>
      </c>
      <c r="B2" s="28" t="s">
        <v>76</v>
      </c>
      <c r="C2" s="5">
        <v>2011</v>
      </c>
      <c r="D2" s="3">
        <v>60.58</v>
      </c>
    </row>
    <row r="3" spans="1:4" x14ac:dyDescent="0.2">
      <c r="A3" s="5">
        <v>1</v>
      </c>
      <c r="B3" s="28" t="s">
        <v>76</v>
      </c>
      <c r="C3" s="5">
        <v>2012</v>
      </c>
      <c r="D3" s="3">
        <v>122.96</v>
      </c>
    </row>
    <row r="4" spans="1:4" x14ac:dyDescent="0.2">
      <c r="A4" s="5">
        <v>1</v>
      </c>
      <c r="B4" s="28" t="s">
        <v>76</v>
      </c>
      <c r="C4" s="5">
        <v>2013</v>
      </c>
      <c r="D4" s="3">
        <v>175.26</v>
      </c>
    </row>
    <row r="5" spans="1:4" x14ac:dyDescent="0.2">
      <c r="A5" s="5">
        <v>1</v>
      </c>
      <c r="B5" s="28" t="s">
        <v>76</v>
      </c>
      <c r="C5" s="5">
        <v>2014</v>
      </c>
      <c r="D5" s="3">
        <v>200.16</v>
      </c>
    </row>
    <row r="6" spans="1:4" x14ac:dyDescent="0.2">
      <c r="A6" s="5">
        <v>1</v>
      </c>
      <c r="B6" s="28" t="s">
        <v>76</v>
      </c>
      <c r="C6" s="5">
        <v>2015</v>
      </c>
      <c r="D6" s="3">
        <v>237.53</v>
      </c>
    </row>
    <row r="7" spans="1:4" x14ac:dyDescent="0.2">
      <c r="A7" s="5">
        <v>1</v>
      </c>
      <c r="B7" s="28" t="s">
        <v>76</v>
      </c>
      <c r="C7" s="5">
        <v>2016</v>
      </c>
      <c r="D7" s="3">
        <v>245.84</v>
      </c>
    </row>
    <row r="8" spans="1:4" x14ac:dyDescent="0.2">
      <c r="A8" s="5">
        <v>1</v>
      </c>
      <c r="B8" s="28" t="s">
        <v>76</v>
      </c>
      <c r="C8" s="5">
        <v>2017</v>
      </c>
      <c r="D8" s="3">
        <v>284.02999999999997</v>
      </c>
    </row>
    <row r="9" spans="1:4" x14ac:dyDescent="0.2">
      <c r="A9" s="5">
        <v>1</v>
      </c>
      <c r="B9" s="28" t="s">
        <v>76</v>
      </c>
      <c r="C9" s="5">
        <v>2018</v>
      </c>
      <c r="D9" s="3">
        <v>316.88</v>
      </c>
    </row>
    <row r="10" spans="1:4" x14ac:dyDescent="0.2">
      <c r="A10" s="5">
        <v>1</v>
      </c>
      <c r="B10" s="28" t="s">
        <v>76</v>
      </c>
      <c r="C10" s="5">
        <v>2019</v>
      </c>
      <c r="D10" s="3">
        <v>344.11</v>
      </c>
    </row>
    <row r="11" spans="1:4" x14ac:dyDescent="0.2">
      <c r="A11" s="5">
        <v>1</v>
      </c>
      <c r="B11" s="28" t="s">
        <v>76</v>
      </c>
      <c r="C11" s="5">
        <v>2020</v>
      </c>
      <c r="D11" s="3">
        <v>361.46</v>
      </c>
    </row>
    <row r="12" spans="1:4" x14ac:dyDescent="0.2">
      <c r="A12" s="5">
        <v>1</v>
      </c>
      <c r="B12" s="28" t="s">
        <v>76</v>
      </c>
      <c r="C12" s="5">
        <v>2021</v>
      </c>
      <c r="D12" s="3">
        <v>379.23</v>
      </c>
    </row>
    <row r="13" spans="1:4" x14ac:dyDescent="0.2">
      <c r="A13" s="5">
        <v>1</v>
      </c>
      <c r="B13" s="28" t="s">
        <v>76</v>
      </c>
      <c r="C13" s="5">
        <v>2022</v>
      </c>
      <c r="D13" s="3">
        <v>397.91</v>
      </c>
    </row>
    <row r="14" spans="1:4" x14ac:dyDescent="0.2">
      <c r="A14" s="5">
        <v>2</v>
      </c>
      <c r="B14" s="28" t="s">
        <v>77</v>
      </c>
      <c r="C14" s="5">
        <v>2011</v>
      </c>
      <c r="D14" s="3">
        <v>32.42</v>
      </c>
    </row>
    <row r="15" spans="1:4" x14ac:dyDescent="0.2">
      <c r="A15" s="5">
        <v>2</v>
      </c>
      <c r="B15" s="28" t="s">
        <v>77</v>
      </c>
      <c r="C15" s="5">
        <v>2012</v>
      </c>
      <c r="D15" s="3">
        <v>89.32</v>
      </c>
    </row>
    <row r="16" spans="1:4" x14ac:dyDescent="0.2">
      <c r="A16" s="5">
        <v>2</v>
      </c>
      <c r="B16" s="28" t="s">
        <v>77</v>
      </c>
      <c r="C16" s="5">
        <v>2013</v>
      </c>
      <c r="D16" s="3">
        <v>144.97999999999999</v>
      </c>
    </row>
    <row r="17" spans="1:4" x14ac:dyDescent="0.2">
      <c r="A17" s="5">
        <v>2</v>
      </c>
      <c r="B17" s="28" t="s">
        <v>77</v>
      </c>
      <c r="C17" s="5">
        <v>2014</v>
      </c>
      <c r="D17" s="3">
        <v>160.76</v>
      </c>
    </row>
    <row r="18" spans="1:4" x14ac:dyDescent="0.2">
      <c r="A18" s="5">
        <v>2</v>
      </c>
      <c r="B18" s="28" t="s">
        <v>77</v>
      </c>
      <c r="C18" s="5">
        <v>2015</v>
      </c>
      <c r="D18" s="3">
        <v>199.53</v>
      </c>
    </row>
    <row r="19" spans="1:4" x14ac:dyDescent="0.2">
      <c r="A19" s="5">
        <v>2</v>
      </c>
      <c r="B19" s="28" t="s">
        <v>77</v>
      </c>
      <c r="C19" s="5">
        <v>2016</v>
      </c>
      <c r="D19" s="3">
        <v>214.36</v>
      </c>
    </row>
    <row r="20" spans="1:4" x14ac:dyDescent="0.2">
      <c r="A20" s="5">
        <v>2</v>
      </c>
      <c r="B20" s="28" t="s">
        <v>77</v>
      </c>
      <c r="C20" s="5">
        <v>2017</v>
      </c>
      <c r="D20" s="3">
        <v>258.17</v>
      </c>
    </row>
    <row r="21" spans="1:4" x14ac:dyDescent="0.2">
      <c r="A21" s="5">
        <v>2</v>
      </c>
      <c r="B21" s="28" t="s">
        <v>77</v>
      </c>
      <c r="C21" s="5">
        <v>2018</v>
      </c>
      <c r="D21" s="3">
        <v>282.77</v>
      </c>
    </row>
    <row r="22" spans="1:4" x14ac:dyDescent="0.2">
      <c r="A22" s="5">
        <v>2</v>
      </c>
      <c r="B22" s="28" t="s">
        <v>77</v>
      </c>
      <c r="C22" s="5">
        <v>2019</v>
      </c>
      <c r="D22" s="3">
        <v>305.06</v>
      </c>
    </row>
    <row r="23" spans="1:4" x14ac:dyDescent="0.2">
      <c r="A23" s="5">
        <v>2</v>
      </c>
      <c r="B23" s="28" t="s">
        <v>77</v>
      </c>
      <c r="C23" s="5">
        <v>2020</v>
      </c>
      <c r="D23" s="3">
        <v>322.7</v>
      </c>
    </row>
    <row r="24" spans="1:4" x14ac:dyDescent="0.2">
      <c r="A24" s="5">
        <v>2</v>
      </c>
      <c r="B24" s="28" t="s">
        <v>77</v>
      </c>
      <c r="C24" s="5">
        <v>2021</v>
      </c>
      <c r="D24" s="3">
        <v>340.99</v>
      </c>
    </row>
    <row r="25" spans="1:4" x14ac:dyDescent="0.2">
      <c r="A25" s="5">
        <v>2</v>
      </c>
      <c r="B25" s="28" t="s">
        <v>77</v>
      </c>
      <c r="C25" s="5">
        <v>2022</v>
      </c>
      <c r="D25" s="3">
        <v>359.67</v>
      </c>
    </row>
    <row r="26" spans="1:4" x14ac:dyDescent="0.2">
      <c r="A26" s="5">
        <v>3</v>
      </c>
      <c r="B26" s="4" t="s">
        <v>78</v>
      </c>
      <c r="C26" s="5">
        <v>2011</v>
      </c>
      <c r="D26" s="3">
        <v>43.29</v>
      </c>
    </row>
    <row r="27" spans="1:4" x14ac:dyDescent="0.2">
      <c r="A27" s="5">
        <v>3</v>
      </c>
      <c r="B27" s="4" t="s">
        <v>78</v>
      </c>
      <c r="C27" s="5">
        <v>2012</v>
      </c>
      <c r="D27" s="3">
        <v>103.53</v>
      </c>
    </row>
    <row r="28" spans="1:4" x14ac:dyDescent="0.2">
      <c r="A28" s="5">
        <v>3</v>
      </c>
      <c r="B28" s="4" t="s">
        <v>78</v>
      </c>
      <c r="C28" s="5">
        <v>2013</v>
      </c>
      <c r="D28" s="3">
        <v>160.07</v>
      </c>
    </row>
    <row r="29" spans="1:4" x14ac:dyDescent="0.2">
      <c r="A29" s="5">
        <v>3</v>
      </c>
      <c r="B29" s="4" t="s">
        <v>78</v>
      </c>
      <c r="C29" s="5">
        <v>2014</v>
      </c>
      <c r="D29" s="3">
        <v>187.61</v>
      </c>
    </row>
    <row r="30" spans="1:4" x14ac:dyDescent="0.2">
      <c r="A30" s="5">
        <v>3</v>
      </c>
      <c r="B30" s="4" t="s">
        <v>78</v>
      </c>
      <c r="C30" s="5">
        <v>2015</v>
      </c>
      <c r="D30" s="3">
        <v>226.4</v>
      </c>
    </row>
    <row r="31" spans="1:4" x14ac:dyDescent="0.2">
      <c r="A31" s="5">
        <v>3</v>
      </c>
      <c r="B31" s="4" t="s">
        <v>78</v>
      </c>
      <c r="C31" s="5">
        <v>2016</v>
      </c>
      <c r="D31" s="3">
        <v>231.41</v>
      </c>
    </row>
    <row r="32" spans="1:4" x14ac:dyDescent="0.2">
      <c r="A32" s="5">
        <v>3</v>
      </c>
      <c r="B32" s="4" t="s">
        <v>78</v>
      </c>
      <c r="C32" s="5">
        <v>2017</v>
      </c>
      <c r="D32" s="3">
        <v>267.18</v>
      </c>
    </row>
    <row r="33" spans="1:4" x14ac:dyDescent="0.2">
      <c r="A33" s="5">
        <v>3</v>
      </c>
      <c r="B33" s="4" t="s">
        <v>78</v>
      </c>
      <c r="C33" s="5">
        <v>2018</v>
      </c>
      <c r="D33" s="3">
        <v>290.95</v>
      </c>
    </row>
    <row r="34" spans="1:4" x14ac:dyDescent="0.2">
      <c r="A34" s="5">
        <v>3</v>
      </c>
      <c r="B34" s="4" t="s">
        <v>78</v>
      </c>
      <c r="C34" s="5">
        <v>2019</v>
      </c>
      <c r="D34" s="3">
        <v>311.01</v>
      </c>
    </row>
    <row r="35" spans="1:4" x14ac:dyDescent="0.2">
      <c r="A35" s="5">
        <v>3</v>
      </c>
      <c r="B35" s="4" t="s">
        <v>78</v>
      </c>
      <c r="C35" s="5">
        <v>2020</v>
      </c>
      <c r="D35" s="3">
        <v>326.29000000000002</v>
      </c>
    </row>
    <row r="36" spans="1:4" x14ac:dyDescent="0.2">
      <c r="A36" s="5">
        <v>3</v>
      </c>
      <c r="B36" s="4" t="s">
        <v>78</v>
      </c>
      <c r="C36" s="5">
        <v>2021</v>
      </c>
      <c r="D36" s="3">
        <v>342.2</v>
      </c>
    </row>
    <row r="37" spans="1:4" x14ac:dyDescent="0.2">
      <c r="A37" s="5">
        <v>3</v>
      </c>
      <c r="B37" s="4" t="s">
        <v>78</v>
      </c>
      <c r="C37" s="5">
        <v>2022</v>
      </c>
      <c r="D37" s="3">
        <v>358.26</v>
      </c>
    </row>
    <row r="38" spans="1:4" x14ac:dyDescent="0.2">
      <c r="A38" s="5">
        <v>4</v>
      </c>
      <c r="B38" s="28" t="s">
        <v>79</v>
      </c>
      <c r="C38" s="5">
        <v>2011</v>
      </c>
      <c r="D38" s="3">
        <v>80.19</v>
      </c>
    </row>
    <row r="39" spans="1:4" x14ac:dyDescent="0.2">
      <c r="A39" s="5">
        <v>4</v>
      </c>
      <c r="B39" s="28" t="s">
        <v>79</v>
      </c>
      <c r="C39" s="5">
        <v>2012</v>
      </c>
      <c r="D39" s="3">
        <v>150.77000000000001</v>
      </c>
    </row>
    <row r="40" spans="1:4" x14ac:dyDescent="0.2">
      <c r="A40" s="5">
        <v>4</v>
      </c>
      <c r="B40" s="28" t="s">
        <v>79</v>
      </c>
      <c r="C40" s="5">
        <v>2013</v>
      </c>
      <c r="D40" s="3">
        <v>222.14</v>
      </c>
    </row>
    <row r="41" spans="1:4" x14ac:dyDescent="0.2">
      <c r="A41" s="5">
        <v>4</v>
      </c>
      <c r="B41" s="28" t="s">
        <v>79</v>
      </c>
      <c r="C41" s="5">
        <v>2014</v>
      </c>
      <c r="D41" s="3">
        <v>239.53</v>
      </c>
    </row>
    <row r="42" spans="1:4" x14ac:dyDescent="0.2">
      <c r="A42" s="5">
        <v>4</v>
      </c>
      <c r="B42" s="28" t="s">
        <v>79</v>
      </c>
      <c r="C42" s="5">
        <v>2015</v>
      </c>
      <c r="D42" s="3">
        <v>278.11</v>
      </c>
    </row>
    <row r="43" spans="1:4" x14ac:dyDescent="0.2">
      <c r="A43" s="5">
        <v>4</v>
      </c>
      <c r="B43" s="28" t="s">
        <v>79</v>
      </c>
      <c r="C43" s="5">
        <v>2016</v>
      </c>
      <c r="D43" s="3">
        <v>282.22000000000003</v>
      </c>
    </row>
    <row r="44" spans="1:4" x14ac:dyDescent="0.2">
      <c r="A44" s="5">
        <v>4</v>
      </c>
      <c r="B44" s="28" t="s">
        <v>79</v>
      </c>
      <c r="C44" s="5">
        <v>2017</v>
      </c>
      <c r="D44" s="3">
        <v>336.65</v>
      </c>
    </row>
    <row r="45" spans="1:4" x14ac:dyDescent="0.2">
      <c r="A45" s="5">
        <v>4</v>
      </c>
      <c r="B45" s="28" t="s">
        <v>79</v>
      </c>
      <c r="C45" s="5">
        <v>2018</v>
      </c>
      <c r="D45" s="3">
        <v>377.73</v>
      </c>
    </row>
    <row r="46" spans="1:4" x14ac:dyDescent="0.2">
      <c r="A46" s="5">
        <v>4</v>
      </c>
      <c r="B46" s="28" t="s">
        <v>79</v>
      </c>
      <c r="C46" s="5">
        <v>2019</v>
      </c>
      <c r="D46" s="3">
        <v>410.28</v>
      </c>
    </row>
    <row r="47" spans="1:4" x14ac:dyDescent="0.2">
      <c r="A47" s="5">
        <v>4</v>
      </c>
      <c r="B47" s="28" t="s">
        <v>79</v>
      </c>
      <c r="C47" s="5">
        <v>2020</v>
      </c>
      <c r="D47" s="3">
        <v>431.93</v>
      </c>
    </row>
    <row r="48" spans="1:4" x14ac:dyDescent="0.2">
      <c r="A48" s="5">
        <v>4</v>
      </c>
      <c r="B48" s="28" t="s">
        <v>79</v>
      </c>
      <c r="C48" s="5">
        <v>2021</v>
      </c>
      <c r="D48" s="3">
        <v>453.75</v>
      </c>
    </row>
    <row r="49" spans="1:4" x14ac:dyDescent="0.2">
      <c r="A49" s="5">
        <v>4</v>
      </c>
      <c r="B49" s="28" t="s">
        <v>79</v>
      </c>
      <c r="C49" s="5">
        <v>2022</v>
      </c>
      <c r="D49" s="3">
        <v>475.79</v>
      </c>
    </row>
    <row r="50" spans="1:4" x14ac:dyDescent="0.2">
      <c r="A50" s="5">
        <v>5</v>
      </c>
      <c r="B50" s="28" t="s">
        <v>80</v>
      </c>
      <c r="C50" s="5">
        <v>2011</v>
      </c>
      <c r="D50" s="3">
        <v>62.08</v>
      </c>
    </row>
    <row r="51" spans="1:4" x14ac:dyDescent="0.2">
      <c r="A51" s="5">
        <v>5</v>
      </c>
      <c r="B51" s="28" t="s">
        <v>80</v>
      </c>
      <c r="C51" s="5">
        <v>2012</v>
      </c>
      <c r="D51" s="3">
        <v>122.03</v>
      </c>
    </row>
    <row r="52" spans="1:4" x14ac:dyDescent="0.2">
      <c r="A52" s="5">
        <v>5</v>
      </c>
      <c r="B52" s="28" t="s">
        <v>80</v>
      </c>
      <c r="C52" s="5">
        <v>2013</v>
      </c>
      <c r="D52" s="3">
        <v>180.98</v>
      </c>
    </row>
    <row r="53" spans="1:4" x14ac:dyDescent="0.2">
      <c r="A53" s="5">
        <v>5</v>
      </c>
      <c r="B53" s="28" t="s">
        <v>80</v>
      </c>
      <c r="C53" s="5">
        <v>2014</v>
      </c>
      <c r="D53" s="3">
        <v>204.16</v>
      </c>
    </row>
    <row r="54" spans="1:4" x14ac:dyDescent="0.2">
      <c r="A54" s="5">
        <v>5</v>
      </c>
      <c r="B54" s="28" t="s">
        <v>80</v>
      </c>
      <c r="C54" s="5">
        <v>2015</v>
      </c>
      <c r="D54" s="3">
        <v>244.01</v>
      </c>
    </row>
    <row r="55" spans="1:4" x14ac:dyDescent="0.2">
      <c r="A55" s="5">
        <v>5</v>
      </c>
      <c r="B55" s="28" t="s">
        <v>80</v>
      </c>
      <c r="C55" s="5">
        <v>2016</v>
      </c>
      <c r="D55" s="3">
        <v>253.75</v>
      </c>
    </row>
    <row r="56" spans="1:4" x14ac:dyDescent="0.2">
      <c r="A56" s="5">
        <v>5</v>
      </c>
      <c r="B56" s="28" t="s">
        <v>80</v>
      </c>
      <c r="C56" s="5">
        <v>2017</v>
      </c>
      <c r="D56" s="3">
        <v>297.69</v>
      </c>
    </row>
    <row r="57" spans="1:4" x14ac:dyDescent="0.2">
      <c r="A57" s="5">
        <v>5</v>
      </c>
      <c r="B57" s="28" t="s">
        <v>80</v>
      </c>
      <c r="C57" s="5">
        <v>2018</v>
      </c>
      <c r="D57" s="3">
        <v>334.02</v>
      </c>
    </row>
    <row r="58" spans="1:4" x14ac:dyDescent="0.2">
      <c r="A58" s="5">
        <v>5</v>
      </c>
      <c r="B58" s="28" t="s">
        <v>80</v>
      </c>
      <c r="C58" s="5">
        <v>2019</v>
      </c>
      <c r="D58" s="3">
        <v>361.93</v>
      </c>
    </row>
    <row r="59" spans="1:4" x14ac:dyDescent="0.2">
      <c r="A59" s="5">
        <v>5</v>
      </c>
      <c r="B59" s="28" t="s">
        <v>80</v>
      </c>
      <c r="C59" s="5">
        <v>2020</v>
      </c>
      <c r="D59" s="3">
        <v>381.61</v>
      </c>
    </row>
    <row r="60" spans="1:4" x14ac:dyDescent="0.2">
      <c r="A60" s="5">
        <v>5</v>
      </c>
      <c r="B60" s="28" t="s">
        <v>80</v>
      </c>
      <c r="C60" s="5">
        <v>2021</v>
      </c>
      <c r="D60" s="3">
        <v>401.38</v>
      </c>
    </row>
    <row r="61" spans="1:4" x14ac:dyDescent="0.2">
      <c r="A61" s="5">
        <v>5</v>
      </c>
      <c r="B61" s="28" t="s">
        <v>80</v>
      </c>
      <c r="C61" s="5">
        <v>2022</v>
      </c>
      <c r="D61" s="3">
        <v>421.17</v>
      </c>
    </row>
    <row r="62" spans="1:4" x14ac:dyDescent="0.2">
      <c r="A62" s="5">
        <v>6</v>
      </c>
      <c r="B62" s="4" t="s">
        <v>81</v>
      </c>
      <c r="C62" s="5">
        <v>2011</v>
      </c>
      <c r="D62" s="3">
        <v>77.39</v>
      </c>
    </row>
    <row r="63" spans="1:4" x14ac:dyDescent="0.2">
      <c r="A63" s="5">
        <v>6</v>
      </c>
      <c r="B63" s="4" t="s">
        <v>81</v>
      </c>
      <c r="C63" s="5">
        <v>2012</v>
      </c>
      <c r="D63" s="3">
        <v>146.35</v>
      </c>
    </row>
    <row r="64" spans="1:4" x14ac:dyDescent="0.2">
      <c r="A64" s="5">
        <v>6</v>
      </c>
      <c r="B64" s="4" t="s">
        <v>81</v>
      </c>
      <c r="C64" s="5">
        <v>2013</v>
      </c>
      <c r="D64" s="3">
        <v>205.77</v>
      </c>
    </row>
    <row r="65" spans="1:4" x14ac:dyDescent="0.2">
      <c r="A65" s="5">
        <v>6</v>
      </c>
      <c r="B65" s="4" t="s">
        <v>81</v>
      </c>
      <c r="C65" s="5">
        <v>2014</v>
      </c>
      <c r="D65" s="3">
        <v>224.45</v>
      </c>
    </row>
    <row r="66" spans="1:4" x14ac:dyDescent="0.2">
      <c r="A66" s="5">
        <v>6</v>
      </c>
      <c r="B66" s="4" t="s">
        <v>81</v>
      </c>
      <c r="C66" s="5">
        <v>2015</v>
      </c>
      <c r="D66" s="3">
        <v>264.85000000000002</v>
      </c>
    </row>
    <row r="67" spans="1:4" x14ac:dyDescent="0.2">
      <c r="A67" s="5">
        <v>6</v>
      </c>
      <c r="B67" s="4" t="s">
        <v>81</v>
      </c>
      <c r="C67" s="5">
        <v>2016</v>
      </c>
      <c r="D67" s="3">
        <v>268.10000000000002</v>
      </c>
    </row>
    <row r="68" spans="1:4" x14ac:dyDescent="0.2">
      <c r="A68" s="5">
        <v>6</v>
      </c>
      <c r="B68" s="4" t="s">
        <v>81</v>
      </c>
      <c r="C68" s="5">
        <v>2017</v>
      </c>
      <c r="D68" s="3">
        <v>318.05</v>
      </c>
    </row>
    <row r="69" spans="1:4" x14ac:dyDescent="0.2">
      <c r="A69" s="5">
        <v>6</v>
      </c>
      <c r="B69" s="4" t="s">
        <v>81</v>
      </c>
      <c r="C69" s="5">
        <v>2018</v>
      </c>
      <c r="D69" s="3">
        <v>357.45</v>
      </c>
    </row>
    <row r="70" spans="1:4" x14ac:dyDescent="0.2">
      <c r="A70" s="5">
        <v>6</v>
      </c>
      <c r="B70" s="4" t="s">
        <v>81</v>
      </c>
      <c r="C70" s="5">
        <v>2019</v>
      </c>
      <c r="D70" s="3">
        <v>387.49</v>
      </c>
    </row>
    <row r="71" spans="1:4" x14ac:dyDescent="0.2">
      <c r="A71" s="5">
        <v>6</v>
      </c>
      <c r="B71" s="4" t="s">
        <v>81</v>
      </c>
      <c r="C71" s="5">
        <v>2020</v>
      </c>
      <c r="D71" s="3">
        <v>406.88</v>
      </c>
    </row>
    <row r="72" spans="1:4" x14ac:dyDescent="0.2">
      <c r="A72" s="5">
        <v>6</v>
      </c>
      <c r="B72" s="4" t="s">
        <v>81</v>
      </c>
      <c r="C72" s="5">
        <v>2021</v>
      </c>
      <c r="D72" s="3">
        <v>426.85</v>
      </c>
    </row>
    <row r="73" spans="1:4" x14ac:dyDescent="0.2">
      <c r="A73" s="5">
        <v>6</v>
      </c>
      <c r="B73" s="4" t="s">
        <v>81</v>
      </c>
      <c r="C73" s="5">
        <v>2022</v>
      </c>
      <c r="D73" s="3">
        <v>447.19</v>
      </c>
    </row>
    <row r="74" spans="1:4" x14ac:dyDescent="0.2">
      <c r="A74" s="5">
        <v>7</v>
      </c>
      <c r="B74" s="28" t="s">
        <v>82</v>
      </c>
      <c r="C74" s="5">
        <v>2011</v>
      </c>
      <c r="D74" s="3">
        <v>61.76</v>
      </c>
    </row>
    <row r="75" spans="1:4" x14ac:dyDescent="0.2">
      <c r="A75" s="5">
        <v>7</v>
      </c>
      <c r="B75" s="28" t="s">
        <v>82</v>
      </c>
      <c r="C75" s="5">
        <v>2012</v>
      </c>
      <c r="D75" s="3">
        <v>123.21</v>
      </c>
    </row>
    <row r="76" spans="1:4" x14ac:dyDescent="0.2">
      <c r="A76" s="5">
        <v>7</v>
      </c>
      <c r="B76" s="28" t="s">
        <v>82</v>
      </c>
      <c r="C76" s="5">
        <v>2013</v>
      </c>
      <c r="D76" s="3">
        <v>183.1</v>
      </c>
    </row>
    <row r="77" spans="1:4" x14ac:dyDescent="0.2">
      <c r="A77" s="5">
        <v>7</v>
      </c>
      <c r="B77" s="28" t="s">
        <v>82</v>
      </c>
      <c r="C77" s="5">
        <v>2014</v>
      </c>
      <c r="D77" s="3">
        <v>202.59</v>
      </c>
    </row>
    <row r="78" spans="1:4" x14ac:dyDescent="0.2">
      <c r="A78" s="5">
        <v>7</v>
      </c>
      <c r="B78" s="28" t="s">
        <v>82</v>
      </c>
      <c r="C78" s="5">
        <v>2015</v>
      </c>
      <c r="D78" s="3">
        <v>245.21</v>
      </c>
    </row>
    <row r="79" spans="1:4" x14ac:dyDescent="0.2">
      <c r="A79" s="5">
        <v>7</v>
      </c>
      <c r="B79" s="28" t="s">
        <v>82</v>
      </c>
      <c r="C79" s="5">
        <v>2016</v>
      </c>
      <c r="D79" s="3">
        <v>252.67</v>
      </c>
    </row>
    <row r="80" spans="1:4" x14ac:dyDescent="0.2">
      <c r="A80" s="5">
        <v>7</v>
      </c>
      <c r="B80" s="28" t="s">
        <v>82</v>
      </c>
      <c r="C80" s="5">
        <v>2017</v>
      </c>
      <c r="D80" s="3">
        <v>299.27999999999997</v>
      </c>
    </row>
    <row r="81" spans="1:4" x14ac:dyDescent="0.2">
      <c r="A81" s="5">
        <v>7</v>
      </c>
      <c r="B81" s="28" t="s">
        <v>82</v>
      </c>
      <c r="C81" s="5">
        <v>2018</v>
      </c>
      <c r="D81" s="3">
        <v>334.44</v>
      </c>
    </row>
    <row r="82" spans="1:4" x14ac:dyDescent="0.2">
      <c r="A82" s="5">
        <v>7</v>
      </c>
      <c r="B82" s="28" t="s">
        <v>82</v>
      </c>
      <c r="C82" s="5">
        <v>2019</v>
      </c>
      <c r="D82" s="3">
        <v>360.51</v>
      </c>
    </row>
    <row r="83" spans="1:4" x14ac:dyDescent="0.2">
      <c r="A83" s="5">
        <v>7</v>
      </c>
      <c r="B83" s="28" t="s">
        <v>82</v>
      </c>
      <c r="C83" s="5">
        <v>2020</v>
      </c>
      <c r="D83" s="3">
        <v>380.13</v>
      </c>
    </row>
    <row r="84" spans="1:4" x14ac:dyDescent="0.2">
      <c r="A84" s="5">
        <v>7</v>
      </c>
      <c r="B84" s="28" t="s">
        <v>82</v>
      </c>
      <c r="C84" s="5">
        <v>2021</v>
      </c>
      <c r="D84" s="3">
        <v>400.26</v>
      </c>
    </row>
    <row r="85" spans="1:4" x14ac:dyDescent="0.2">
      <c r="A85" s="5">
        <v>7</v>
      </c>
      <c r="B85" s="28" t="s">
        <v>82</v>
      </c>
      <c r="C85" s="5">
        <v>2022</v>
      </c>
      <c r="D85" s="3">
        <v>420.96</v>
      </c>
    </row>
    <row r="86" spans="1:4" x14ac:dyDescent="0.2">
      <c r="A86" s="5">
        <v>8</v>
      </c>
      <c r="B86" s="28" t="s">
        <v>83</v>
      </c>
      <c r="C86" s="5">
        <v>2011</v>
      </c>
      <c r="D86" s="3">
        <v>38.549999999999997</v>
      </c>
    </row>
    <row r="87" spans="1:4" x14ac:dyDescent="0.2">
      <c r="A87" s="5">
        <v>8</v>
      </c>
      <c r="B87" s="28" t="s">
        <v>83</v>
      </c>
      <c r="C87" s="5">
        <v>2012</v>
      </c>
      <c r="D87" s="3">
        <v>100.35</v>
      </c>
    </row>
    <row r="88" spans="1:4" x14ac:dyDescent="0.2">
      <c r="A88" s="5">
        <v>8</v>
      </c>
      <c r="B88" s="28" t="s">
        <v>83</v>
      </c>
      <c r="C88" s="5">
        <v>2013</v>
      </c>
      <c r="D88" s="3">
        <v>159.30000000000001</v>
      </c>
    </row>
    <row r="89" spans="1:4" x14ac:dyDescent="0.2">
      <c r="A89" s="5">
        <v>8</v>
      </c>
      <c r="B89" s="28" t="s">
        <v>83</v>
      </c>
      <c r="C89" s="5">
        <v>2014</v>
      </c>
      <c r="D89" s="3">
        <v>181.88</v>
      </c>
    </row>
    <row r="90" spans="1:4" x14ac:dyDescent="0.2">
      <c r="A90" s="5">
        <v>8</v>
      </c>
      <c r="B90" s="28" t="s">
        <v>83</v>
      </c>
      <c r="C90" s="5">
        <v>2015</v>
      </c>
      <c r="D90" s="3">
        <v>220.66</v>
      </c>
    </row>
    <row r="91" spans="1:4" x14ac:dyDescent="0.2">
      <c r="A91" s="5">
        <v>8</v>
      </c>
      <c r="B91" s="28" t="s">
        <v>83</v>
      </c>
      <c r="C91" s="5">
        <v>2016</v>
      </c>
      <c r="D91" s="3">
        <v>232.57</v>
      </c>
    </row>
    <row r="92" spans="1:4" x14ac:dyDescent="0.2">
      <c r="A92" s="5">
        <v>8</v>
      </c>
      <c r="B92" s="28" t="s">
        <v>83</v>
      </c>
      <c r="C92" s="5">
        <v>2017</v>
      </c>
      <c r="D92" s="3">
        <v>272.06</v>
      </c>
    </row>
    <row r="93" spans="1:4" x14ac:dyDescent="0.2">
      <c r="A93" s="5">
        <v>8</v>
      </c>
      <c r="B93" s="28" t="s">
        <v>83</v>
      </c>
      <c r="C93" s="5">
        <v>2018</v>
      </c>
      <c r="D93" s="3">
        <v>301.13</v>
      </c>
    </row>
    <row r="94" spans="1:4" x14ac:dyDescent="0.2">
      <c r="A94" s="5">
        <v>8</v>
      </c>
      <c r="B94" s="28" t="s">
        <v>83</v>
      </c>
      <c r="C94" s="5">
        <v>2019</v>
      </c>
      <c r="D94" s="3">
        <v>327.36</v>
      </c>
    </row>
    <row r="95" spans="1:4" x14ac:dyDescent="0.2">
      <c r="A95" s="5">
        <v>8</v>
      </c>
      <c r="B95" s="28" t="s">
        <v>83</v>
      </c>
      <c r="C95" s="5">
        <v>2020</v>
      </c>
      <c r="D95" s="3">
        <v>347.81</v>
      </c>
    </row>
    <row r="96" spans="1:4" x14ac:dyDescent="0.2">
      <c r="A96" s="5">
        <v>8</v>
      </c>
      <c r="B96" s="28" t="s">
        <v>83</v>
      </c>
      <c r="C96" s="5">
        <v>2021</v>
      </c>
      <c r="D96" s="3">
        <v>368.44</v>
      </c>
    </row>
    <row r="97" spans="1:4" x14ac:dyDescent="0.2">
      <c r="A97" s="5">
        <v>8</v>
      </c>
      <c r="B97" s="28" t="s">
        <v>83</v>
      </c>
      <c r="C97" s="5">
        <v>2022</v>
      </c>
      <c r="D97" s="3">
        <v>389.83</v>
      </c>
    </row>
    <row r="98" spans="1:4" x14ac:dyDescent="0.2">
      <c r="A98" s="5">
        <v>9</v>
      </c>
      <c r="B98" s="4" t="s">
        <v>84</v>
      </c>
      <c r="C98" s="5">
        <v>2011</v>
      </c>
      <c r="D98" s="3">
        <v>69.48</v>
      </c>
    </row>
    <row r="99" spans="1:4" x14ac:dyDescent="0.2">
      <c r="A99" s="5">
        <v>9</v>
      </c>
      <c r="B99" s="4" t="s">
        <v>84</v>
      </c>
      <c r="C99" s="5">
        <v>2012</v>
      </c>
      <c r="D99" s="3">
        <v>127.06</v>
      </c>
    </row>
    <row r="100" spans="1:4" x14ac:dyDescent="0.2">
      <c r="A100" s="5">
        <v>9</v>
      </c>
      <c r="B100" s="4" t="s">
        <v>84</v>
      </c>
      <c r="C100" s="5">
        <v>2013</v>
      </c>
      <c r="D100" s="3">
        <v>184.78</v>
      </c>
    </row>
    <row r="101" spans="1:4" x14ac:dyDescent="0.2">
      <c r="A101" s="5">
        <v>9</v>
      </c>
      <c r="B101" s="4" t="s">
        <v>84</v>
      </c>
      <c r="C101" s="5">
        <v>2014</v>
      </c>
      <c r="D101" s="3">
        <v>201.53</v>
      </c>
    </row>
    <row r="102" spans="1:4" x14ac:dyDescent="0.2">
      <c r="A102" s="5">
        <v>9</v>
      </c>
      <c r="B102" s="4" t="s">
        <v>84</v>
      </c>
      <c r="C102" s="5">
        <v>2015</v>
      </c>
      <c r="D102" s="3">
        <v>240.95</v>
      </c>
    </row>
    <row r="103" spans="1:4" x14ac:dyDescent="0.2">
      <c r="A103" s="5">
        <v>9</v>
      </c>
      <c r="B103" s="4" t="s">
        <v>84</v>
      </c>
      <c r="C103" s="5">
        <v>2016</v>
      </c>
      <c r="D103" s="3">
        <v>248</v>
      </c>
    </row>
    <row r="104" spans="1:4" x14ac:dyDescent="0.2">
      <c r="A104" s="5">
        <v>9</v>
      </c>
      <c r="B104" s="4" t="s">
        <v>84</v>
      </c>
      <c r="C104" s="5">
        <v>2017</v>
      </c>
      <c r="D104" s="3">
        <v>296.17</v>
      </c>
    </row>
    <row r="105" spans="1:4" x14ac:dyDescent="0.2">
      <c r="A105" s="5">
        <v>9</v>
      </c>
      <c r="B105" s="4" t="s">
        <v>84</v>
      </c>
      <c r="C105" s="5">
        <v>2018</v>
      </c>
      <c r="D105" s="3">
        <v>331.92</v>
      </c>
    </row>
    <row r="106" spans="1:4" x14ac:dyDescent="0.2">
      <c r="A106" s="5">
        <v>9</v>
      </c>
      <c r="B106" s="4" t="s">
        <v>84</v>
      </c>
      <c r="C106" s="5">
        <v>2019</v>
      </c>
      <c r="D106" s="3">
        <v>360.61</v>
      </c>
    </row>
    <row r="107" spans="1:4" x14ac:dyDescent="0.2">
      <c r="A107" s="5">
        <v>9</v>
      </c>
      <c r="B107" s="4" t="s">
        <v>84</v>
      </c>
      <c r="C107" s="5">
        <v>2020</v>
      </c>
      <c r="D107" s="3">
        <v>379.53</v>
      </c>
    </row>
    <row r="108" spans="1:4" x14ac:dyDescent="0.2">
      <c r="A108" s="5">
        <v>9</v>
      </c>
      <c r="B108" s="4" t="s">
        <v>84</v>
      </c>
      <c r="C108" s="5">
        <v>2021</v>
      </c>
      <c r="D108" s="3">
        <v>398.84</v>
      </c>
    </row>
    <row r="109" spans="1:4" x14ac:dyDescent="0.2">
      <c r="A109" s="5">
        <v>9</v>
      </c>
      <c r="B109" s="4" t="s">
        <v>84</v>
      </c>
      <c r="C109" s="5">
        <v>2022</v>
      </c>
      <c r="D109" s="3">
        <v>418.34</v>
      </c>
    </row>
    <row r="110" spans="1:4" x14ac:dyDescent="0.2">
      <c r="A110" s="5">
        <v>10</v>
      </c>
      <c r="B110" s="28" t="s">
        <v>85</v>
      </c>
      <c r="C110" s="5">
        <v>2011</v>
      </c>
      <c r="D110" s="3">
        <v>33.89</v>
      </c>
    </row>
    <row r="111" spans="1:4" x14ac:dyDescent="0.2">
      <c r="A111" s="5">
        <v>10</v>
      </c>
      <c r="B111" s="28" t="s">
        <v>85</v>
      </c>
      <c r="C111" s="5">
        <v>2012</v>
      </c>
      <c r="D111" s="3">
        <v>89.35</v>
      </c>
    </row>
    <row r="112" spans="1:4" x14ac:dyDescent="0.2">
      <c r="A112" s="5">
        <v>10</v>
      </c>
      <c r="B112" s="28" t="s">
        <v>85</v>
      </c>
      <c r="C112" s="5">
        <v>2013</v>
      </c>
      <c r="D112" s="3">
        <v>141.46</v>
      </c>
    </row>
    <row r="113" spans="1:4" x14ac:dyDescent="0.2">
      <c r="A113" s="5">
        <v>10</v>
      </c>
      <c r="B113" s="28" t="s">
        <v>85</v>
      </c>
      <c r="C113" s="5">
        <v>2014</v>
      </c>
      <c r="D113" s="3">
        <v>166.12</v>
      </c>
    </row>
    <row r="114" spans="1:4" x14ac:dyDescent="0.2">
      <c r="A114" s="5">
        <v>10</v>
      </c>
      <c r="B114" s="28" t="s">
        <v>85</v>
      </c>
      <c r="C114" s="5">
        <v>2015</v>
      </c>
      <c r="D114" s="3">
        <v>207.23</v>
      </c>
    </row>
    <row r="115" spans="1:4" x14ac:dyDescent="0.2">
      <c r="A115" s="5">
        <v>10</v>
      </c>
      <c r="B115" s="28" t="s">
        <v>85</v>
      </c>
      <c r="C115" s="5">
        <v>2016</v>
      </c>
      <c r="D115" s="3">
        <v>223.32</v>
      </c>
    </row>
    <row r="116" spans="1:4" x14ac:dyDescent="0.2">
      <c r="A116" s="5">
        <v>10</v>
      </c>
      <c r="B116" s="28" t="s">
        <v>85</v>
      </c>
      <c r="C116" s="5">
        <v>2017</v>
      </c>
      <c r="D116" s="3">
        <v>261.94</v>
      </c>
    </row>
    <row r="117" spans="1:4" x14ac:dyDescent="0.2">
      <c r="A117" s="5">
        <v>10</v>
      </c>
      <c r="B117" s="28" t="s">
        <v>85</v>
      </c>
      <c r="C117" s="5">
        <v>2018</v>
      </c>
      <c r="D117" s="3">
        <v>289.25</v>
      </c>
    </row>
    <row r="118" spans="1:4" x14ac:dyDescent="0.2">
      <c r="A118" s="5">
        <v>10</v>
      </c>
      <c r="B118" s="28" t="s">
        <v>85</v>
      </c>
      <c r="C118" s="5">
        <v>2019</v>
      </c>
      <c r="D118" s="3">
        <v>309.91000000000003</v>
      </c>
    </row>
    <row r="119" spans="1:4" x14ac:dyDescent="0.2">
      <c r="A119" s="5">
        <v>10</v>
      </c>
      <c r="B119" s="28" t="s">
        <v>85</v>
      </c>
      <c r="C119" s="5">
        <v>2020</v>
      </c>
      <c r="D119" s="3">
        <v>325.17</v>
      </c>
    </row>
    <row r="120" spans="1:4" x14ac:dyDescent="0.2">
      <c r="A120" s="5">
        <v>10</v>
      </c>
      <c r="B120" s="28" t="s">
        <v>85</v>
      </c>
      <c r="C120" s="5">
        <v>2021</v>
      </c>
      <c r="D120" s="3">
        <v>340.66</v>
      </c>
    </row>
    <row r="121" spans="1:4" x14ac:dyDescent="0.2">
      <c r="A121" s="5">
        <v>10</v>
      </c>
      <c r="B121" s="28" t="s">
        <v>85</v>
      </c>
      <c r="C121" s="5">
        <v>2022</v>
      </c>
      <c r="D121" s="3">
        <v>357.15</v>
      </c>
    </row>
    <row r="122" spans="1:4" x14ac:dyDescent="0.2">
      <c r="A122" s="5">
        <v>11</v>
      </c>
      <c r="B122" s="28" t="s">
        <v>86</v>
      </c>
      <c r="C122" s="5">
        <v>2011</v>
      </c>
      <c r="D122" s="3">
        <v>45.56</v>
      </c>
    </row>
    <row r="123" spans="1:4" x14ac:dyDescent="0.2">
      <c r="A123" s="5">
        <v>11</v>
      </c>
      <c r="B123" s="28" t="s">
        <v>86</v>
      </c>
      <c r="C123" s="5">
        <v>2012</v>
      </c>
      <c r="D123" s="3">
        <v>102.94</v>
      </c>
    </row>
    <row r="124" spans="1:4" x14ac:dyDescent="0.2">
      <c r="A124" s="5">
        <v>11</v>
      </c>
      <c r="B124" s="28" t="s">
        <v>86</v>
      </c>
      <c r="C124" s="5">
        <v>2013</v>
      </c>
      <c r="D124" s="3">
        <v>158.26</v>
      </c>
    </row>
    <row r="125" spans="1:4" x14ac:dyDescent="0.2">
      <c r="A125" s="5">
        <v>11</v>
      </c>
      <c r="B125" s="28" t="s">
        <v>86</v>
      </c>
      <c r="C125" s="5">
        <v>2014</v>
      </c>
      <c r="D125" s="3">
        <v>179.62</v>
      </c>
    </row>
    <row r="126" spans="1:4" x14ac:dyDescent="0.2">
      <c r="A126" s="5">
        <v>11</v>
      </c>
      <c r="B126" s="28" t="s">
        <v>86</v>
      </c>
      <c r="C126" s="5">
        <v>2015</v>
      </c>
      <c r="D126" s="3">
        <v>230.33</v>
      </c>
    </row>
    <row r="127" spans="1:4" x14ac:dyDescent="0.2">
      <c r="A127" s="5">
        <v>11</v>
      </c>
      <c r="B127" s="28" t="s">
        <v>86</v>
      </c>
      <c r="C127" s="5">
        <v>2016</v>
      </c>
      <c r="D127" s="3">
        <v>231.56</v>
      </c>
    </row>
    <row r="128" spans="1:4" x14ac:dyDescent="0.2">
      <c r="A128" s="5">
        <v>11</v>
      </c>
      <c r="B128" s="28" t="s">
        <v>86</v>
      </c>
      <c r="C128" s="5">
        <v>2017</v>
      </c>
      <c r="D128" s="3">
        <v>275.64</v>
      </c>
    </row>
    <row r="129" spans="1:4" x14ac:dyDescent="0.2">
      <c r="A129" s="5">
        <v>11</v>
      </c>
      <c r="B129" s="28" t="s">
        <v>86</v>
      </c>
      <c r="C129" s="5">
        <v>2018</v>
      </c>
      <c r="D129" s="3">
        <v>309.72000000000003</v>
      </c>
    </row>
    <row r="130" spans="1:4" x14ac:dyDescent="0.2">
      <c r="A130" s="5">
        <v>11</v>
      </c>
      <c r="B130" s="28" t="s">
        <v>86</v>
      </c>
      <c r="C130" s="5">
        <v>2019</v>
      </c>
      <c r="D130" s="3">
        <v>328.75</v>
      </c>
    </row>
    <row r="131" spans="1:4" x14ac:dyDescent="0.2">
      <c r="A131" s="5">
        <v>11</v>
      </c>
      <c r="B131" s="28" t="s">
        <v>86</v>
      </c>
      <c r="C131" s="5">
        <v>2020</v>
      </c>
      <c r="D131" s="3">
        <v>344.05</v>
      </c>
    </row>
    <row r="132" spans="1:4" x14ac:dyDescent="0.2">
      <c r="A132" s="5">
        <v>11</v>
      </c>
      <c r="B132" s="28" t="s">
        <v>86</v>
      </c>
      <c r="C132" s="5">
        <v>2021</v>
      </c>
      <c r="D132" s="3">
        <v>359.83</v>
      </c>
    </row>
    <row r="133" spans="1:4" x14ac:dyDescent="0.2">
      <c r="A133" s="5">
        <v>11</v>
      </c>
      <c r="B133" s="28" t="s">
        <v>86</v>
      </c>
      <c r="C133" s="5">
        <v>2022</v>
      </c>
      <c r="D133" s="3">
        <v>375.98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F6E0-1502-417D-8AA8-3130B922934D}">
  <dimension ref="A1:AC401"/>
  <sheetViews>
    <sheetView workbookViewId="0">
      <selection activeCell="V28" sqref="V28"/>
    </sheetView>
  </sheetViews>
  <sheetFormatPr defaultColWidth="8.625" defaultRowHeight="12.75" x14ac:dyDescent="0.2"/>
  <cols>
    <col min="1" max="1" width="2.875" style="19" bestFit="1" customWidth="1"/>
    <col min="2" max="6" width="8.625" style="19"/>
    <col min="7" max="7" width="18.375" style="19" bestFit="1" customWidth="1"/>
    <col min="8" max="9" width="8.625" style="19"/>
    <col min="10" max="10" width="34.5" style="19" bestFit="1" customWidth="1"/>
    <col min="11" max="11" width="11.375" style="19" bestFit="1" customWidth="1"/>
    <col min="12" max="12" width="25.625" style="19" bestFit="1" customWidth="1"/>
    <col min="13" max="13" width="8.625" style="19"/>
    <col min="14" max="14" width="25.625" style="19" bestFit="1" customWidth="1"/>
    <col min="15" max="16384" width="8.625" style="19"/>
  </cols>
  <sheetData>
    <row r="1" spans="1:16" ht="16.5" x14ac:dyDescent="0.3">
      <c r="A1" s="22" t="s">
        <v>0</v>
      </c>
      <c r="B1" s="28" t="s">
        <v>99</v>
      </c>
      <c r="C1" s="28" t="s">
        <v>100</v>
      </c>
      <c r="D1" s="28" t="s">
        <v>101</v>
      </c>
      <c r="E1" s="28" t="s">
        <v>102</v>
      </c>
      <c r="F1" s="28" t="s">
        <v>103</v>
      </c>
      <c r="G1" s="28" t="s">
        <v>104</v>
      </c>
      <c r="H1" s="28" t="s">
        <v>105</v>
      </c>
      <c r="I1" s="46" t="s">
        <v>106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107</v>
      </c>
    </row>
    <row r="2" spans="1:16" x14ac:dyDescent="0.2">
      <c r="A2" s="22">
        <v>1</v>
      </c>
      <c r="B2" s="28" t="s">
        <v>76</v>
      </c>
      <c r="C2" s="4">
        <v>2011</v>
      </c>
      <c r="D2" s="4">
        <v>437.1</v>
      </c>
      <c r="E2" s="4">
        <v>1445.7</v>
      </c>
      <c r="F2" s="4">
        <v>1462.7</v>
      </c>
      <c r="G2" s="21">
        <v>0.13065311612613958</v>
      </c>
      <c r="H2" s="21">
        <v>0.43213271558810346</v>
      </c>
      <c r="I2" s="21">
        <v>0.43721416828575699</v>
      </c>
      <c r="J2" s="23">
        <f>G2/SQRT(G2^2+H2^2+I2^2)</f>
        <v>0.20789324776731197</v>
      </c>
      <c r="K2" s="23">
        <f>H2/SQRT(G2^2+H2^2+I2^2)</f>
        <v>0.68760299313018292</v>
      </c>
      <c r="L2" s="23">
        <f>I2/SQRT(G2^2+H2^2+I2^2)</f>
        <v>0.69568852324238672</v>
      </c>
      <c r="M2" s="23">
        <f>ACOS(J2)</f>
        <v>1.3613756715969603</v>
      </c>
      <c r="N2" s="23">
        <f>ACOS(K2)</f>
        <v>0.81261372404850574</v>
      </c>
      <c r="O2" s="23">
        <f>ACOS(L2)</f>
        <v>0.80141838291773215</v>
      </c>
      <c r="P2" s="23">
        <f>M2*3+N2*2+O2</f>
        <v>6.5107728458056249</v>
      </c>
    </row>
    <row r="3" spans="1:16" x14ac:dyDescent="0.2">
      <c r="A3" s="22">
        <v>1</v>
      </c>
      <c r="B3" s="28" t="s">
        <v>76</v>
      </c>
      <c r="C3" s="4">
        <v>2012</v>
      </c>
      <c r="D3" s="4">
        <v>447</v>
      </c>
      <c r="E3" s="4">
        <v>1339.7</v>
      </c>
      <c r="F3" s="4">
        <v>1605.1</v>
      </c>
      <c r="G3" s="21">
        <v>0.13178843092163453</v>
      </c>
      <c r="H3" s="21">
        <v>0.39498201544902412</v>
      </c>
      <c r="I3" s="21">
        <v>0.47322955362934133</v>
      </c>
      <c r="J3" s="23">
        <f t="shared" ref="J3:J66" si="0">G3/SQRT(G3^2+H3^2+I3^2)</f>
        <v>0.2090760254398614</v>
      </c>
      <c r="K3" s="23">
        <f t="shared" ref="K3:K66" si="1">H3/SQRT(G3^2+H3^2+I3^2)</f>
        <v>0.6266200252388866</v>
      </c>
      <c r="L3" s="23">
        <f t="shared" ref="L3:L66" si="2">I3/SQRT(G3^2+H3^2+I3^2)</f>
        <v>0.75075599202130094</v>
      </c>
      <c r="M3" s="23">
        <f t="shared" ref="M3:O66" si="3">ACOS(J3)</f>
        <v>1.3601663190976729</v>
      </c>
      <c r="N3" s="23">
        <f t="shared" si="3"/>
        <v>0.89358777217035534</v>
      </c>
      <c r="O3" s="23">
        <f t="shared" si="3"/>
        <v>0.72159055347331558</v>
      </c>
      <c r="P3" s="23">
        <f t="shared" ref="P3:P66" si="4">M3*3+N3*2+O3</f>
        <v>6.5892650551070453</v>
      </c>
    </row>
    <row r="4" spans="1:16" x14ac:dyDescent="0.2">
      <c r="A4" s="22">
        <v>1</v>
      </c>
      <c r="B4" s="28" t="s">
        <v>76</v>
      </c>
      <c r="C4" s="4">
        <v>2013</v>
      </c>
      <c r="D4" s="4">
        <v>499.6</v>
      </c>
      <c r="E4" s="4">
        <v>1402.7</v>
      </c>
      <c r="F4" s="4">
        <v>1839.6</v>
      </c>
      <c r="G4" s="21">
        <v>0.13351505919452686</v>
      </c>
      <c r="H4" s="21">
        <v>0.37486303749432109</v>
      </c>
      <c r="I4" s="21">
        <v>0.49162190331115208</v>
      </c>
      <c r="J4" s="23">
        <f>G4/SQRT(G4^2+H4^2+I4^2)</f>
        <v>0.21109511487362798</v>
      </c>
      <c r="K4" s="23">
        <f t="shared" si="1"/>
        <v>0.59268037957013209</v>
      </c>
      <c r="L4" s="23">
        <f t="shared" si="2"/>
        <v>0.7772829730214692</v>
      </c>
      <c r="M4" s="23">
        <f t="shared" si="3"/>
        <v>1.3581011406734937</v>
      </c>
      <c r="N4" s="23">
        <f t="shared" si="3"/>
        <v>0.93641369016554676</v>
      </c>
      <c r="O4" s="23">
        <f t="shared" si="3"/>
        <v>0.68046066547058748</v>
      </c>
      <c r="P4" s="23">
        <f t="shared" si="4"/>
        <v>6.6275914678221621</v>
      </c>
    </row>
    <row r="5" spans="1:16" x14ac:dyDescent="0.2">
      <c r="A5" s="22">
        <v>1</v>
      </c>
      <c r="B5" s="28" t="s">
        <v>76</v>
      </c>
      <c r="C5" s="4">
        <v>2014</v>
      </c>
      <c r="D5" s="4">
        <v>418.7</v>
      </c>
      <c r="E5" s="4">
        <v>1411</v>
      </c>
      <c r="F5" s="4">
        <v>2087.3000000000002</v>
      </c>
      <c r="G5" s="21">
        <v>0.10689303038039316</v>
      </c>
      <c r="H5" s="21">
        <v>0.3602246617309165</v>
      </c>
      <c r="I5" s="21">
        <v>0.5328823078886904</v>
      </c>
      <c r="J5" s="23">
        <f t="shared" si="0"/>
        <v>0.16393721059218613</v>
      </c>
      <c r="K5" s="23">
        <f t="shared" si="1"/>
        <v>0.55246096046232296</v>
      </c>
      <c r="L5" s="23">
        <f t="shared" si="2"/>
        <v>0.81725851365911184</v>
      </c>
      <c r="M5" s="23">
        <f t="shared" si="3"/>
        <v>1.4061157774834148</v>
      </c>
      <c r="N5" s="23">
        <f t="shared" si="3"/>
        <v>0.98548254302510097</v>
      </c>
      <c r="O5" s="23">
        <f t="shared" si="3"/>
        <v>0.61415876826471461</v>
      </c>
      <c r="P5" s="23">
        <f>M5*3+N5*2+O5</f>
        <v>6.8034711867651616</v>
      </c>
    </row>
    <row r="6" spans="1:16" x14ac:dyDescent="0.2">
      <c r="A6" s="22">
        <v>1</v>
      </c>
      <c r="B6" s="28" t="s">
        <v>76</v>
      </c>
      <c r="C6" s="4">
        <v>2015</v>
      </c>
      <c r="D6" s="4">
        <v>404.1</v>
      </c>
      <c r="E6" s="4">
        <v>1236.7</v>
      </c>
      <c r="F6" s="4">
        <v>1888.4</v>
      </c>
      <c r="G6" s="21">
        <v>0.11450187011220674</v>
      </c>
      <c r="H6" s="21">
        <v>0.35041935849484301</v>
      </c>
      <c r="I6" s="21">
        <v>0.53507877139295024</v>
      </c>
      <c r="J6" s="23">
        <f t="shared" si="0"/>
        <v>0.17621643911287566</v>
      </c>
      <c r="K6" s="23">
        <f t="shared" si="1"/>
        <v>0.53928945867580635</v>
      </c>
      <c r="L6" s="23">
        <f t="shared" si="2"/>
        <v>0.82347716807907545</v>
      </c>
      <c r="M6" s="23">
        <f t="shared" si="3"/>
        <v>1.3936549177382433</v>
      </c>
      <c r="N6" s="23">
        <f t="shared" si="3"/>
        <v>1.0012031981624481</v>
      </c>
      <c r="O6" s="23">
        <f t="shared" si="3"/>
        <v>0.60328349555724992</v>
      </c>
      <c r="P6" s="23">
        <f t="shared" si="4"/>
        <v>6.7866546450968759</v>
      </c>
    </row>
    <row r="7" spans="1:16" x14ac:dyDescent="0.2">
      <c r="A7" s="22">
        <v>1</v>
      </c>
      <c r="B7" s="28" t="s">
        <v>76</v>
      </c>
      <c r="C7" s="4">
        <v>2016</v>
      </c>
      <c r="D7" s="4">
        <v>424.9</v>
      </c>
      <c r="E7" s="4">
        <v>1192.3</v>
      </c>
      <c r="F7" s="4">
        <v>1721.1</v>
      </c>
      <c r="G7" s="21">
        <v>0.12728035227511009</v>
      </c>
      <c r="H7" s="21">
        <v>0.35715783482610913</v>
      </c>
      <c r="I7" s="21">
        <v>0.51556181289878078</v>
      </c>
      <c r="J7" s="23">
        <f t="shared" si="0"/>
        <v>0.19888380749063925</v>
      </c>
      <c r="K7" s="23">
        <f t="shared" si="1"/>
        <v>0.55808228682299177</v>
      </c>
      <c r="L7" s="23">
        <f t="shared" si="2"/>
        <v>0.80559877870590535</v>
      </c>
      <c r="M7" s="23">
        <f t="shared" si="3"/>
        <v>1.3705774830351625</v>
      </c>
      <c r="N7" s="23">
        <f t="shared" si="3"/>
        <v>0.97872342254384326</v>
      </c>
      <c r="O7" s="23">
        <f t="shared" si="3"/>
        <v>0.63411088923474157</v>
      </c>
      <c r="P7" s="23">
        <f t="shared" si="4"/>
        <v>6.7032901834279146</v>
      </c>
    </row>
    <row r="8" spans="1:16" x14ac:dyDescent="0.2">
      <c r="A8" s="22">
        <v>1</v>
      </c>
      <c r="B8" s="28" t="s">
        <v>76</v>
      </c>
      <c r="C8" s="4">
        <v>2017</v>
      </c>
      <c r="D8" s="4">
        <v>449.6</v>
      </c>
      <c r="E8" s="4">
        <v>1045</v>
      </c>
      <c r="F8" s="4">
        <v>1789.5</v>
      </c>
      <c r="G8" s="21">
        <v>0.13690204317773516</v>
      </c>
      <c r="H8" s="21">
        <v>0.3181998112115953</v>
      </c>
      <c r="I8" s="21">
        <v>0.54489814561066963</v>
      </c>
      <c r="J8" s="23">
        <f t="shared" si="0"/>
        <v>0.21202652287543769</v>
      </c>
      <c r="K8" s="23">
        <f t="shared" si="1"/>
        <v>0.49281075712818595</v>
      </c>
      <c r="L8" s="23">
        <f t="shared" si="2"/>
        <v>0.84390894725443899</v>
      </c>
      <c r="M8" s="23">
        <f t="shared" si="3"/>
        <v>1.3571481617969949</v>
      </c>
      <c r="N8" s="23">
        <f t="shared" si="3"/>
        <v>1.0554792692741575</v>
      </c>
      <c r="O8" s="23">
        <f t="shared" si="3"/>
        <v>0.56626812511281233</v>
      </c>
      <c r="P8" s="23">
        <f t="shared" si="4"/>
        <v>6.7486711490521119</v>
      </c>
    </row>
    <row r="9" spans="1:16" x14ac:dyDescent="0.2">
      <c r="A9" s="22">
        <v>1</v>
      </c>
      <c r="B9" s="28" t="s">
        <v>76</v>
      </c>
      <c r="C9" s="4">
        <v>2018</v>
      </c>
      <c r="D9" s="4">
        <v>322.39999999999998</v>
      </c>
      <c r="E9" s="4">
        <v>931.8</v>
      </c>
      <c r="F9" s="4">
        <v>1886.2</v>
      </c>
      <c r="G9" s="21">
        <v>0.10266208126353331</v>
      </c>
      <c r="H9" s="21">
        <v>0.29671379442109286</v>
      </c>
      <c r="I9" s="21">
        <v>0.60062412431537393</v>
      </c>
      <c r="J9" s="23">
        <f t="shared" si="0"/>
        <v>0.15147767945263246</v>
      </c>
      <c r="K9" s="23">
        <f t="shared" si="1"/>
        <v>0.43780056362891728</v>
      </c>
      <c r="L9" s="23">
        <f t="shared" si="2"/>
        <v>0.88621959982492371</v>
      </c>
      <c r="M9" s="23">
        <f t="shared" si="3"/>
        <v>1.4187332947308189</v>
      </c>
      <c r="N9" s="23">
        <f t="shared" si="3"/>
        <v>1.1176454549996566</v>
      </c>
      <c r="O9" s="23">
        <f t="shared" si="3"/>
        <v>0.48167629280211988</v>
      </c>
      <c r="P9" s="23">
        <f t="shared" si="4"/>
        <v>6.9731670869938895</v>
      </c>
    </row>
    <row r="10" spans="1:16" x14ac:dyDescent="0.2">
      <c r="A10" s="22">
        <v>1</v>
      </c>
      <c r="B10" s="28" t="s">
        <v>76</v>
      </c>
      <c r="C10" s="4">
        <v>2019</v>
      </c>
      <c r="D10" s="4">
        <v>333.3</v>
      </c>
      <c r="E10" s="4">
        <v>952.8</v>
      </c>
      <c r="F10" s="4">
        <v>2136.8000000000002</v>
      </c>
      <c r="G10" s="21">
        <v>9.7373572117210552E-2</v>
      </c>
      <c r="H10" s="21">
        <v>0.27836045458529313</v>
      </c>
      <c r="I10" s="21">
        <v>0.62426597329749633</v>
      </c>
      <c r="J10" s="23">
        <f t="shared" si="0"/>
        <v>0.14103610222873397</v>
      </c>
      <c r="K10" s="23">
        <f t="shared" si="1"/>
        <v>0.4031779124018533</v>
      </c>
      <c r="L10" s="23">
        <f t="shared" si="2"/>
        <v>0.90418824855193147</v>
      </c>
      <c r="M10" s="23">
        <f t="shared" si="3"/>
        <v>1.4292884267003858</v>
      </c>
      <c r="N10" s="23">
        <f t="shared" si="3"/>
        <v>1.1558094594958832</v>
      </c>
      <c r="O10" s="23">
        <f t="shared" si="3"/>
        <v>0.44132090491060993</v>
      </c>
      <c r="P10" s="23">
        <f t="shared" si="4"/>
        <v>7.0408051040035335</v>
      </c>
    </row>
    <row r="11" spans="1:16" x14ac:dyDescent="0.2">
      <c r="A11" s="22">
        <v>1</v>
      </c>
      <c r="B11" s="28" t="s">
        <v>76</v>
      </c>
      <c r="C11" s="4">
        <v>2020</v>
      </c>
      <c r="D11" s="4">
        <v>351.5</v>
      </c>
      <c r="E11" s="4">
        <v>980.4</v>
      </c>
      <c r="F11" s="4">
        <v>1939.2</v>
      </c>
      <c r="G11" s="21">
        <v>0.1074562073920088</v>
      </c>
      <c r="H11" s="21">
        <v>0.29971569196906234</v>
      </c>
      <c r="I11" s="21">
        <v>0.59282810063892877</v>
      </c>
      <c r="J11" s="23">
        <f t="shared" si="0"/>
        <v>0.15968642342118755</v>
      </c>
      <c r="K11" s="23">
        <f t="shared" si="1"/>
        <v>0.44539564586666358</v>
      </c>
      <c r="L11" s="23">
        <f t="shared" si="2"/>
        <v>0.88097841336661997</v>
      </c>
      <c r="M11" s="23">
        <f t="shared" si="3"/>
        <v>1.4104233347756345</v>
      </c>
      <c r="N11" s="23">
        <f t="shared" si="3"/>
        <v>1.1091802169244533</v>
      </c>
      <c r="O11" s="23">
        <f t="shared" si="3"/>
        <v>0.49287024718560901</v>
      </c>
      <c r="P11" s="23">
        <f t="shared" si="4"/>
        <v>6.9425006853614191</v>
      </c>
    </row>
    <row r="12" spans="1:16" x14ac:dyDescent="0.2">
      <c r="A12" s="22">
        <v>1</v>
      </c>
      <c r="B12" s="28" t="s">
        <v>76</v>
      </c>
      <c r="C12" s="4">
        <v>2021</v>
      </c>
      <c r="D12" s="4">
        <v>365.8</v>
      </c>
      <c r="E12" s="4">
        <v>1583.9</v>
      </c>
      <c r="F12" s="4">
        <v>2500.9</v>
      </c>
      <c r="G12" s="21">
        <v>8.2191165236147931E-2</v>
      </c>
      <c r="H12" s="21">
        <v>0.35588459982923648</v>
      </c>
      <c r="I12" s="21">
        <v>0.56192423493461552</v>
      </c>
      <c r="J12" s="23">
        <f t="shared" si="0"/>
        <v>0.12263676724501039</v>
      </c>
      <c r="K12" s="23">
        <f t="shared" si="1"/>
        <v>0.53101250858220872</v>
      </c>
      <c r="L12" s="23">
        <f t="shared" si="2"/>
        <v>0.83844256753156499</v>
      </c>
      <c r="M12" s="23">
        <f t="shared" si="3"/>
        <v>1.4478500553143772</v>
      </c>
      <c r="N12" s="23">
        <f t="shared" si="3"/>
        <v>1.011001316032796</v>
      </c>
      <c r="O12" s="23">
        <f t="shared" si="3"/>
        <v>0.57637714497639014</v>
      </c>
      <c r="P12" s="23">
        <f t="shared" si="4"/>
        <v>6.9419299429851131</v>
      </c>
    </row>
    <row r="13" spans="1:16" x14ac:dyDescent="0.2">
      <c r="A13" s="22">
        <v>1</v>
      </c>
      <c r="B13" s="28" t="s">
        <v>76</v>
      </c>
      <c r="C13" s="4">
        <v>2022</v>
      </c>
      <c r="D13" s="4">
        <v>393.8</v>
      </c>
      <c r="E13" s="4">
        <v>1778.3</v>
      </c>
      <c r="F13" s="4">
        <v>2479.8000000000002</v>
      </c>
      <c r="G13" s="21">
        <v>8.4653582407188468E-2</v>
      </c>
      <c r="H13" s="21">
        <v>0.38227390958533075</v>
      </c>
      <c r="I13" s="21">
        <v>0.53307250800748085</v>
      </c>
      <c r="J13" s="23">
        <f t="shared" si="0"/>
        <v>0.12798917909371005</v>
      </c>
      <c r="K13" s="23">
        <f t="shared" si="1"/>
        <v>0.57796637171748233</v>
      </c>
      <c r="L13" s="23">
        <f t="shared" si="2"/>
        <v>0.80596131619243816</v>
      </c>
      <c r="M13" s="23">
        <f t="shared" si="3"/>
        <v>1.4424551097136722</v>
      </c>
      <c r="N13" s="23">
        <f t="shared" si="3"/>
        <v>0.95456184823016776</v>
      </c>
      <c r="O13" s="23">
        <f t="shared" si="3"/>
        <v>0.6334987170156744</v>
      </c>
      <c r="P13" s="23">
        <f t="shared" si="4"/>
        <v>6.8699877426170275</v>
      </c>
    </row>
    <row r="14" spans="1:16" x14ac:dyDescent="0.2">
      <c r="A14" s="22">
        <v>2</v>
      </c>
      <c r="B14" s="28" t="s">
        <v>77</v>
      </c>
      <c r="C14" s="4">
        <v>2011</v>
      </c>
      <c r="D14" s="4">
        <v>61.1</v>
      </c>
      <c r="E14" s="4">
        <v>813.7</v>
      </c>
      <c r="F14" s="4">
        <v>576.5</v>
      </c>
      <c r="G14" s="21">
        <v>4.2100186040101975E-2</v>
      </c>
      <c r="H14" s="21">
        <v>0.56066974436711914</v>
      </c>
      <c r="I14" s="21">
        <v>0.39723006959277884</v>
      </c>
      <c r="J14" s="23">
        <f t="shared" si="0"/>
        <v>6.1155274182906609E-2</v>
      </c>
      <c r="K14" s="23">
        <f t="shared" si="1"/>
        <v>0.81443611460934717</v>
      </c>
      <c r="L14" s="23">
        <f t="shared" si="2"/>
        <v>0.57702153136572276</v>
      </c>
      <c r="M14" s="23">
        <f t="shared" si="3"/>
        <v>1.5096028685234897</v>
      </c>
      <c r="N14" s="23">
        <f t="shared" si="3"/>
        <v>0.61903958757064081</v>
      </c>
      <c r="O14" s="23">
        <f t="shared" si="3"/>
        <v>0.95571918080354112</v>
      </c>
      <c r="P14" s="23">
        <f t="shared" si="4"/>
        <v>6.7226069615152921</v>
      </c>
    </row>
    <row r="15" spans="1:16" x14ac:dyDescent="0.2">
      <c r="A15" s="22">
        <v>2</v>
      </c>
      <c r="B15" s="28" t="s">
        <v>77</v>
      </c>
      <c r="C15" s="4">
        <v>2012</v>
      </c>
      <c r="D15" s="4">
        <v>70.900000000000006</v>
      </c>
      <c r="E15" s="4">
        <v>876.3</v>
      </c>
      <c r="F15" s="4">
        <v>674.7</v>
      </c>
      <c r="G15" s="21">
        <v>4.3714162402120969E-2</v>
      </c>
      <c r="H15" s="21">
        <v>0.54029224983044577</v>
      </c>
      <c r="I15" s="21">
        <v>0.41599358776743328</v>
      </c>
      <c r="J15" s="23">
        <f t="shared" si="0"/>
        <v>6.397654434158323E-2</v>
      </c>
      <c r="K15" s="23">
        <f t="shared" si="1"/>
        <v>0.79072843168588702</v>
      </c>
      <c r="L15" s="23">
        <f t="shared" si="2"/>
        <v>0.60881487259895928</v>
      </c>
      <c r="M15" s="23">
        <f t="shared" si="3"/>
        <v>1.5067760592266719</v>
      </c>
      <c r="N15" s="23">
        <f t="shared" si="3"/>
        <v>0.65879831919100518</v>
      </c>
      <c r="O15" s="23">
        <f t="shared" si="3"/>
        <v>0.91623049138464185</v>
      </c>
      <c r="P15" s="23">
        <f t="shared" si="4"/>
        <v>6.754155307446668</v>
      </c>
    </row>
    <row r="16" spans="1:16" x14ac:dyDescent="0.2">
      <c r="A16" s="22">
        <v>2</v>
      </c>
      <c r="B16" s="28" t="s">
        <v>77</v>
      </c>
      <c r="C16" s="4">
        <v>2013</v>
      </c>
      <c r="D16" s="4">
        <v>77.900000000000006</v>
      </c>
      <c r="E16" s="4">
        <v>911.4</v>
      </c>
      <c r="F16" s="4">
        <v>752.5</v>
      </c>
      <c r="G16" s="21">
        <v>4.4723848891950857E-2</v>
      </c>
      <c r="H16" s="21">
        <v>0.52325180847399244</v>
      </c>
      <c r="I16" s="21">
        <v>0.43202434263405676</v>
      </c>
      <c r="J16" s="23">
        <f t="shared" si="0"/>
        <v>6.57676842783365E-2</v>
      </c>
      <c r="K16" s="23">
        <f t="shared" si="1"/>
        <v>0.76945657832189851</v>
      </c>
      <c r="L16" s="23">
        <f t="shared" si="2"/>
        <v>0.63530401051923258</v>
      </c>
      <c r="M16" s="23">
        <f t="shared" si="3"/>
        <v>1.5049811381994729</v>
      </c>
      <c r="N16" s="23">
        <f t="shared" si="3"/>
        <v>0.69280643750278192</v>
      </c>
      <c r="O16" s="23">
        <f t="shared" si="3"/>
        <v>0.88239420813510072</v>
      </c>
      <c r="P16" s="23">
        <f t="shared" si="4"/>
        <v>6.7829504977390833</v>
      </c>
    </row>
    <row r="17" spans="1:16" x14ac:dyDescent="0.2">
      <c r="A17" s="22">
        <v>2</v>
      </c>
      <c r="B17" s="28" t="s">
        <v>77</v>
      </c>
      <c r="C17" s="4">
        <v>2014</v>
      </c>
      <c r="D17" s="4">
        <v>75.2</v>
      </c>
      <c r="E17" s="4">
        <v>1008.3</v>
      </c>
      <c r="F17" s="4">
        <v>968.2</v>
      </c>
      <c r="G17" s="21">
        <v>3.6652532046595514E-2</v>
      </c>
      <c r="H17" s="21">
        <v>0.49144611785348735</v>
      </c>
      <c r="I17" s="21">
        <v>0.47190135009991718</v>
      </c>
      <c r="J17" s="23">
        <f t="shared" si="0"/>
        <v>5.3717914947958391E-2</v>
      </c>
      <c r="K17" s="23">
        <f t="shared" si="1"/>
        <v>0.72026294736737284</v>
      </c>
      <c r="L17" s="23">
        <f t="shared" si="2"/>
        <v>0.69161815495496426</v>
      </c>
      <c r="M17" s="23">
        <f t="shared" si="3"/>
        <v>1.5170525433772508</v>
      </c>
      <c r="N17" s="23">
        <f t="shared" si="3"/>
        <v>0.76661503249122809</v>
      </c>
      <c r="O17" s="23">
        <f t="shared" si="3"/>
        <v>0.80706927553572438</v>
      </c>
      <c r="P17" s="23">
        <f t="shared" si="4"/>
        <v>6.8914569706499336</v>
      </c>
    </row>
    <row r="18" spans="1:16" x14ac:dyDescent="0.2">
      <c r="A18" s="22">
        <v>2</v>
      </c>
      <c r="B18" s="28" t="s">
        <v>77</v>
      </c>
      <c r="C18" s="4">
        <v>2015</v>
      </c>
      <c r="D18" s="4">
        <v>77.3</v>
      </c>
      <c r="E18" s="4">
        <v>986.4</v>
      </c>
      <c r="F18" s="4">
        <v>1064</v>
      </c>
      <c r="G18" s="21">
        <v>3.6330309724115245E-2</v>
      </c>
      <c r="H18" s="21">
        <v>0.46359919161535934</v>
      </c>
      <c r="I18" s="21">
        <v>0.50007049866052544</v>
      </c>
      <c r="J18" s="23">
        <f t="shared" si="0"/>
        <v>5.3202199967659479E-2</v>
      </c>
      <c r="K18" s="23">
        <f t="shared" si="1"/>
        <v>0.67889586090684739</v>
      </c>
      <c r="L18" s="23">
        <f t="shared" si="2"/>
        <v>0.73230453771784831</v>
      </c>
      <c r="M18" s="23">
        <f t="shared" si="3"/>
        <v>1.5175689968977202</v>
      </c>
      <c r="N18" s="23">
        <f t="shared" si="3"/>
        <v>0.82453853574630498</v>
      </c>
      <c r="O18" s="23">
        <f t="shared" si="3"/>
        <v>0.74909634294424832</v>
      </c>
      <c r="P18" s="23">
        <f t="shared" si="4"/>
        <v>6.9508804051300181</v>
      </c>
    </row>
    <row r="19" spans="1:16" x14ac:dyDescent="0.2">
      <c r="A19" s="22">
        <v>2</v>
      </c>
      <c r="B19" s="28" t="s">
        <v>77</v>
      </c>
      <c r="C19" s="4">
        <v>2016</v>
      </c>
      <c r="D19" s="4">
        <v>88.6</v>
      </c>
      <c r="E19" s="4">
        <v>738.6</v>
      </c>
      <c r="F19" s="4">
        <v>1165.3</v>
      </c>
      <c r="G19" s="21">
        <v>4.4466750313676286E-2</v>
      </c>
      <c r="H19" s="21">
        <v>0.37069008782936014</v>
      </c>
      <c r="I19" s="21">
        <v>0.58484316185696361</v>
      </c>
      <c r="J19" s="23">
        <f t="shared" si="0"/>
        <v>6.4086836830716323E-2</v>
      </c>
      <c r="K19" s="23">
        <f t="shared" si="1"/>
        <v>0.5342498609838271</v>
      </c>
      <c r="L19" s="23">
        <f t="shared" si="2"/>
        <v>0.84289380314710749</v>
      </c>
      <c r="M19" s="23">
        <f t="shared" si="3"/>
        <v>1.5066655399370539</v>
      </c>
      <c r="N19" s="23">
        <f t="shared" si="3"/>
        <v>1.007176224237917</v>
      </c>
      <c r="O19" s="23">
        <f t="shared" si="3"/>
        <v>0.56815752686859411</v>
      </c>
      <c r="P19" s="23">
        <f t="shared" si="4"/>
        <v>7.1025065951555897</v>
      </c>
    </row>
    <row r="20" spans="1:16" x14ac:dyDescent="0.2">
      <c r="A20" s="22">
        <v>2</v>
      </c>
      <c r="B20" s="28" t="s">
        <v>77</v>
      </c>
      <c r="C20" s="4">
        <v>2017</v>
      </c>
      <c r="D20" s="4">
        <v>86</v>
      </c>
      <c r="E20" s="4">
        <v>827.2</v>
      </c>
      <c r="F20" s="4">
        <v>1472.3</v>
      </c>
      <c r="G20" s="21">
        <v>3.6051142318172288E-2</v>
      </c>
      <c r="H20" s="21">
        <v>0.34676168518130374</v>
      </c>
      <c r="I20" s="21">
        <v>0.61718717250052402</v>
      </c>
      <c r="J20" s="23">
        <f t="shared" si="0"/>
        <v>5.0858884742188783E-2</v>
      </c>
      <c r="K20" s="23">
        <f t="shared" si="1"/>
        <v>0.48919150533416939</v>
      </c>
      <c r="L20" s="23">
        <f t="shared" si="2"/>
        <v>0.87069227913865754</v>
      </c>
      <c r="M20" s="23">
        <f t="shared" si="3"/>
        <v>1.5199154910055444</v>
      </c>
      <c r="N20" s="23">
        <f t="shared" si="3"/>
        <v>1.0596338003638985</v>
      </c>
      <c r="O20" s="23">
        <f t="shared" si="3"/>
        <v>0.51418819214386202</v>
      </c>
      <c r="P20" s="23">
        <f t="shared" si="4"/>
        <v>7.1932022658882921</v>
      </c>
    </row>
    <row r="21" spans="1:16" x14ac:dyDescent="0.2">
      <c r="A21" s="22">
        <v>2</v>
      </c>
      <c r="B21" s="28" t="s">
        <v>77</v>
      </c>
      <c r="C21" s="4">
        <v>2018</v>
      </c>
      <c r="D21" s="4">
        <v>91.7</v>
      </c>
      <c r="E21" s="4">
        <v>829</v>
      </c>
      <c r="F21" s="4">
        <v>1627.8</v>
      </c>
      <c r="G21" s="21">
        <v>3.5981950166764767E-2</v>
      </c>
      <c r="H21" s="21">
        <v>0.32528938591328233</v>
      </c>
      <c r="I21" s="21">
        <v>0.63872866391995287</v>
      </c>
      <c r="J21" s="23">
        <f t="shared" si="0"/>
        <v>5.0135624661000279E-2</v>
      </c>
      <c r="K21" s="23">
        <f t="shared" si="1"/>
        <v>0.45324354246422277</v>
      </c>
      <c r="L21" s="23">
        <f t="shared" si="2"/>
        <v>0.88997567964205282</v>
      </c>
      <c r="M21" s="23">
        <f t="shared" si="3"/>
        <v>1.5206396750167646</v>
      </c>
      <c r="N21" s="23">
        <f t="shared" si="3"/>
        <v>1.1003955796330369</v>
      </c>
      <c r="O21" s="23">
        <f t="shared" si="3"/>
        <v>0.4735044932315271</v>
      </c>
      <c r="P21" s="23">
        <f t="shared" si="4"/>
        <v>7.2362146775478946</v>
      </c>
    </row>
    <row r="22" spans="1:16" x14ac:dyDescent="0.2">
      <c r="A22" s="22">
        <v>2</v>
      </c>
      <c r="B22" s="28" t="s">
        <v>77</v>
      </c>
      <c r="C22" s="4">
        <v>2019</v>
      </c>
      <c r="D22" s="4">
        <v>103.9</v>
      </c>
      <c r="E22" s="4">
        <v>858.6</v>
      </c>
      <c r="F22" s="4">
        <v>1687.4</v>
      </c>
      <c r="G22" s="21">
        <v>3.9209026755726635E-2</v>
      </c>
      <c r="H22" s="21">
        <v>0.3240122268764859</v>
      </c>
      <c r="I22" s="21">
        <v>0.63677874636778753</v>
      </c>
      <c r="J22" s="23">
        <f t="shared" si="0"/>
        <v>5.4795828939504888E-2</v>
      </c>
      <c r="K22" s="23">
        <f t="shared" si="1"/>
        <v>0.45281711960980647</v>
      </c>
      <c r="L22" s="23">
        <f t="shared" si="2"/>
        <v>0.88991801494244993</v>
      </c>
      <c r="M22" s="23">
        <f t="shared" si="3"/>
        <v>1.5159730392352568</v>
      </c>
      <c r="N22" s="23">
        <f t="shared" si="3"/>
        <v>1.1008739029127328</v>
      </c>
      <c r="O22" s="23">
        <f t="shared" si="3"/>
        <v>0.47363093308918103</v>
      </c>
      <c r="P22" s="23">
        <f t="shared" si="4"/>
        <v>7.2232978566204178</v>
      </c>
    </row>
    <row r="23" spans="1:16" x14ac:dyDescent="0.2">
      <c r="A23" s="22">
        <v>2</v>
      </c>
      <c r="B23" s="28" t="s">
        <v>77</v>
      </c>
      <c r="C23" s="4">
        <v>2020</v>
      </c>
      <c r="D23" s="4">
        <v>136.6</v>
      </c>
      <c r="E23" s="4">
        <v>773.8</v>
      </c>
      <c r="F23" s="4">
        <v>1348.1</v>
      </c>
      <c r="G23" s="21">
        <v>6.0482621208766879E-2</v>
      </c>
      <c r="H23" s="21">
        <v>0.34261678104936905</v>
      </c>
      <c r="I23" s="21">
        <v>0.59690059774186399</v>
      </c>
      <c r="J23" s="23">
        <f t="shared" si="0"/>
        <v>8.7542528773325856E-2</v>
      </c>
      <c r="K23" s="23">
        <f t="shared" si="1"/>
        <v>0.49590343166031881</v>
      </c>
      <c r="L23" s="23">
        <f t="shared" si="2"/>
        <v>0.86395375577833511</v>
      </c>
      <c r="M23" s="23">
        <f t="shared" si="3"/>
        <v>1.4831415941053567</v>
      </c>
      <c r="N23" s="23">
        <f t="shared" si="3"/>
        <v>1.0519214366322345</v>
      </c>
      <c r="O23" s="23">
        <f t="shared" si="3"/>
        <v>0.527727322047153</v>
      </c>
      <c r="P23" s="23">
        <f t="shared" si="4"/>
        <v>7.0809949776276921</v>
      </c>
    </row>
    <row r="24" spans="1:16" x14ac:dyDescent="0.2">
      <c r="A24" s="22">
        <v>2</v>
      </c>
      <c r="B24" s="28" t="s">
        <v>77</v>
      </c>
      <c r="C24" s="4">
        <v>2021</v>
      </c>
      <c r="D24" s="4">
        <v>152.69999999999999</v>
      </c>
      <c r="E24" s="4">
        <v>1071.7</v>
      </c>
      <c r="F24" s="4">
        <v>1519.5</v>
      </c>
      <c r="G24" s="21">
        <v>5.5650716133969894E-2</v>
      </c>
      <c r="H24" s="21">
        <v>0.39057545828929624</v>
      </c>
      <c r="I24" s="21">
        <v>0.55377382557673382</v>
      </c>
      <c r="J24" s="23">
        <f t="shared" si="0"/>
        <v>8.1847108822973955E-2</v>
      </c>
      <c r="K24" s="23">
        <f t="shared" si="1"/>
        <v>0.57443056008894033</v>
      </c>
      <c r="L24" s="23">
        <f t="shared" si="2"/>
        <v>0.81445109270798244</v>
      </c>
      <c r="M24" s="23">
        <f t="shared" si="3"/>
        <v>1.488857559791787</v>
      </c>
      <c r="N24" s="23">
        <f t="shared" si="3"/>
        <v>0.95888801493906139</v>
      </c>
      <c r="O24" s="23">
        <f t="shared" si="3"/>
        <v>0.61901377406524094</v>
      </c>
      <c r="P24" s="23">
        <f t="shared" si="4"/>
        <v>7.0033624833187247</v>
      </c>
    </row>
    <row r="25" spans="1:16" x14ac:dyDescent="0.2">
      <c r="A25" s="22">
        <v>2</v>
      </c>
      <c r="B25" s="28" t="s">
        <v>77</v>
      </c>
      <c r="C25" s="4">
        <v>2022</v>
      </c>
      <c r="D25" s="4">
        <v>178.3</v>
      </c>
      <c r="E25" s="4">
        <v>1119.7</v>
      </c>
      <c r="F25" s="4">
        <v>1549.9</v>
      </c>
      <c r="G25" s="21">
        <v>6.2607535376944412E-2</v>
      </c>
      <c r="H25" s="21">
        <v>0.39316689490501772</v>
      </c>
      <c r="I25" s="21">
        <v>0.54422556971803782</v>
      </c>
      <c r="J25" s="23">
        <f t="shared" si="0"/>
        <v>9.2848100253958343E-2</v>
      </c>
      <c r="K25" s="23">
        <f t="shared" si="1"/>
        <v>0.58307357181355668</v>
      </c>
      <c r="L25" s="23">
        <f t="shared" si="2"/>
        <v>0.80709630164671919</v>
      </c>
      <c r="M25" s="23">
        <f t="shared" si="3"/>
        <v>1.4778143026686825</v>
      </c>
      <c r="N25" s="23">
        <f t="shared" si="3"/>
        <v>0.94828951630418357</v>
      </c>
      <c r="O25" s="23">
        <f t="shared" si="3"/>
        <v>0.63157889867507944</v>
      </c>
      <c r="P25" s="23">
        <f t="shared" si="4"/>
        <v>6.9616008392894946</v>
      </c>
    </row>
    <row r="26" spans="1:16" x14ac:dyDescent="0.2">
      <c r="A26" s="22">
        <v>3</v>
      </c>
      <c r="B26" s="4" t="s">
        <v>78</v>
      </c>
      <c r="C26" s="4">
        <v>2011</v>
      </c>
      <c r="D26" s="4">
        <v>7.2</v>
      </c>
      <c r="E26" s="4">
        <v>2410.4</v>
      </c>
      <c r="F26" s="4">
        <v>1101.7</v>
      </c>
      <c r="G26" s="21">
        <v>2.0458613928906314E-3</v>
      </c>
      <c r="H26" s="21">
        <v>0.68490893075327475</v>
      </c>
      <c r="I26" s="21">
        <v>0.31304520785383455</v>
      </c>
      <c r="J26" s="23">
        <f t="shared" si="0"/>
        <v>2.7167252574270728E-3</v>
      </c>
      <c r="K26" s="23">
        <f t="shared" si="1"/>
        <v>0.90949924451419673</v>
      </c>
      <c r="L26" s="23">
        <f t="shared" si="2"/>
        <v>0.41569669668158421</v>
      </c>
      <c r="M26" s="23">
        <f t="shared" si="3"/>
        <v>1.5680795981956164</v>
      </c>
      <c r="N26" s="23">
        <f t="shared" si="3"/>
        <v>0.42871844846570428</v>
      </c>
      <c r="O26" s="23">
        <f t="shared" si="3"/>
        <v>1.142087638938359</v>
      </c>
      <c r="P26" s="23">
        <f t="shared" si="4"/>
        <v>6.7037633304566162</v>
      </c>
    </row>
    <row r="27" spans="1:16" x14ac:dyDescent="0.2">
      <c r="A27" s="22">
        <v>3</v>
      </c>
      <c r="B27" s="4" t="s">
        <v>78</v>
      </c>
      <c r="C27" s="4">
        <v>2012</v>
      </c>
      <c r="D27" s="4">
        <v>7.9</v>
      </c>
      <c r="E27" s="4">
        <v>2626</v>
      </c>
      <c r="F27" s="4">
        <v>1305.3</v>
      </c>
      <c r="G27" s="21">
        <v>2.0054833468724615E-3</v>
      </c>
      <c r="H27" s="21">
        <v>0.6666328188464663</v>
      </c>
      <c r="I27" s="21">
        <v>0.33136169780666125</v>
      </c>
      <c r="J27" s="23">
        <f t="shared" si="0"/>
        <v>2.6939173451571816E-3</v>
      </c>
      <c r="K27" s="23">
        <f t="shared" si="1"/>
        <v>0.89547176561807063</v>
      </c>
      <c r="L27" s="23">
        <f t="shared" si="2"/>
        <v>0.44511016590299607</v>
      </c>
      <c r="M27" s="23">
        <f t="shared" si="3"/>
        <v>1.56810240619135</v>
      </c>
      <c r="N27" s="23">
        <f t="shared" si="3"/>
        <v>0.46130638568409177</v>
      </c>
      <c r="O27" s="23">
        <f t="shared" si="3"/>
        <v>1.109499044731775</v>
      </c>
      <c r="P27" s="23">
        <f t="shared" si="4"/>
        <v>6.7364190346740083</v>
      </c>
    </row>
    <row r="28" spans="1:16" x14ac:dyDescent="0.2">
      <c r="A28" s="22">
        <v>3</v>
      </c>
      <c r="B28" s="4" t="s">
        <v>78</v>
      </c>
      <c r="C28" s="4">
        <v>2013</v>
      </c>
      <c r="D28" s="4">
        <v>8.6999999999999993</v>
      </c>
      <c r="E28" s="4">
        <v>3065.7</v>
      </c>
      <c r="F28" s="4">
        <v>1479.7</v>
      </c>
      <c r="G28" s="21">
        <v>1.9103664829494302E-3</v>
      </c>
      <c r="H28" s="21">
        <v>0.67317362376759404</v>
      </c>
      <c r="I28" s="21">
        <v>0.32491600974945656</v>
      </c>
      <c r="J28" s="23">
        <f t="shared" si="0"/>
        <v>2.5557187280892671E-3</v>
      </c>
      <c r="K28" s="23">
        <f t="shared" si="1"/>
        <v>0.9005824028394559</v>
      </c>
      <c r="L28" s="23">
        <f t="shared" si="2"/>
        <v>0.43467781631651597</v>
      </c>
      <c r="M28" s="23">
        <f t="shared" si="3"/>
        <v>1.5682406052846019</v>
      </c>
      <c r="N28" s="23">
        <f t="shared" si="3"/>
        <v>0.44968883953010041</v>
      </c>
      <c r="O28" s="23">
        <f t="shared" si="3"/>
        <v>1.1211158298481441</v>
      </c>
      <c r="P28" s="23">
        <f t="shared" si="4"/>
        <v>6.72521532476215</v>
      </c>
    </row>
    <row r="29" spans="1:16" x14ac:dyDescent="0.2">
      <c r="A29" s="22">
        <v>3</v>
      </c>
      <c r="B29" s="4" t="s">
        <v>78</v>
      </c>
      <c r="C29" s="4">
        <v>2014</v>
      </c>
      <c r="D29" s="4">
        <v>14.6</v>
      </c>
      <c r="E29" s="4">
        <v>3127.3</v>
      </c>
      <c r="F29" s="4">
        <v>1890.4</v>
      </c>
      <c r="G29" s="21">
        <v>2.9012578741331001E-3</v>
      </c>
      <c r="H29" s="21">
        <v>0.6214454623134551</v>
      </c>
      <c r="I29" s="21">
        <v>0.37565327981241181</v>
      </c>
      <c r="J29" s="23">
        <f t="shared" si="0"/>
        <v>3.9953048665378665E-3</v>
      </c>
      <c r="K29" s="23">
        <f t="shared" si="1"/>
        <v>0.85578882939204604</v>
      </c>
      <c r="L29" s="23">
        <f t="shared" si="2"/>
        <v>0.51730988491117691</v>
      </c>
      <c r="M29" s="23">
        <f t="shared" si="3"/>
        <v>1.5668010112991326</v>
      </c>
      <c r="N29" s="23">
        <f t="shared" si="3"/>
        <v>0.54372258221619707</v>
      </c>
      <c r="O29" s="23">
        <f t="shared" si="3"/>
        <v>1.0270917724155839</v>
      </c>
      <c r="P29" s="23">
        <f t="shared" si="4"/>
        <v>6.8149399707453764</v>
      </c>
    </row>
    <row r="30" spans="1:16" x14ac:dyDescent="0.2">
      <c r="A30" s="22">
        <v>3</v>
      </c>
      <c r="B30" s="4" t="s">
        <v>78</v>
      </c>
      <c r="C30" s="4">
        <v>2015</v>
      </c>
      <c r="D30" s="4">
        <v>15.2</v>
      </c>
      <c r="E30" s="4">
        <v>2803.3</v>
      </c>
      <c r="F30" s="4">
        <v>2105.1</v>
      </c>
      <c r="G30" s="21">
        <v>3.0871719879762773E-3</v>
      </c>
      <c r="H30" s="21">
        <v>0.56935981801933544</v>
      </c>
      <c r="I30" s="21">
        <v>0.42755300999268825</v>
      </c>
      <c r="J30" s="23">
        <f t="shared" si="0"/>
        <v>4.3357544574885746E-3</v>
      </c>
      <c r="K30" s="23">
        <f t="shared" si="1"/>
        <v>0.79963292570248168</v>
      </c>
      <c r="L30" s="23">
        <f t="shared" si="2"/>
        <v>0.60047346766178933</v>
      </c>
      <c r="M30" s="23">
        <f t="shared" si="3"/>
        <v>1.5664605587528202</v>
      </c>
      <c r="N30" s="23">
        <f t="shared" si="3"/>
        <v>0.64411265000550399</v>
      </c>
      <c r="O30" s="23">
        <f t="shared" si="3"/>
        <v>0.92670325198089254</v>
      </c>
      <c r="P30" s="23">
        <f t="shared" si="4"/>
        <v>6.9143102282503612</v>
      </c>
    </row>
    <row r="31" spans="1:16" x14ac:dyDescent="0.2">
      <c r="A31" s="22">
        <v>3</v>
      </c>
      <c r="B31" s="4" t="s">
        <v>78</v>
      </c>
      <c r="C31" s="4">
        <v>2016</v>
      </c>
      <c r="D31" s="4">
        <v>14.5</v>
      </c>
      <c r="E31" s="4">
        <v>1838.6</v>
      </c>
      <c r="F31" s="4">
        <v>2192.6999999999998</v>
      </c>
      <c r="G31" s="21">
        <v>3.5839636165900441E-3</v>
      </c>
      <c r="H31" s="21">
        <v>0.45444658658361758</v>
      </c>
      <c r="I31" s="21">
        <v>0.54196944979979234</v>
      </c>
      <c r="J31" s="23">
        <f t="shared" si="0"/>
        <v>5.0671451629399492E-3</v>
      </c>
      <c r="K31" s="23">
        <f t="shared" si="1"/>
        <v>0.64251400666078562</v>
      </c>
      <c r="L31" s="23">
        <f t="shared" si="2"/>
        <v>0.76625718612265004</v>
      </c>
      <c r="M31" s="23">
        <f t="shared" si="3"/>
        <v>1.5657291599477365</v>
      </c>
      <c r="N31" s="23">
        <f t="shared" si="3"/>
        <v>0.87302173588483045</v>
      </c>
      <c r="O31" s="23">
        <f t="shared" si="3"/>
        <v>0.69780066613334357</v>
      </c>
      <c r="P31" s="23">
        <f t="shared" si="4"/>
        <v>7.141031617746215</v>
      </c>
    </row>
    <row r="32" spans="1:16" x14ac:dyDescent="0.2">
      <c r="A32" s="22">
        <v>3</v>
      </c>
      <c r="B32" s="4" t="s">
        <v>78</v>
      </c>
      <c r="C32" s="4">
        <v>2017</v>
      </c>
      <c r="D32" s="4">
        <v>10.5</v>
      </c>
      <c r="E32" s="4">
        <v>2155.1999999999998</v>
      </c>
      <c r="F32" s="4">
        <v>2480.9</v>
      </c>
      <c r="G32" s="21">
        <v>2.2597167821633022E-3</v>
      </c>
      <c r="H32" s="21">
        <v>0.46382301037317603</v>
      </c>
      <c r="I32" s="21">
        <v>0.53391727284466062</v>
      </c>
      <c r="J32" s="23">
        <f t="shared" si="0"/>
        <v>3.1950686503251979E-3</v>
      </c>
      <c r="K32" s="23">
        <f t="shared" si="1"/>
        <v>0.65581066239817776</v>
      </c>
      <c r="L32" s="23">
        <f t="shared" si="2"/>
        <v>0.75491864900874139</v>
      </c>
      <c r="M32" s="23">
        <f t="shared" si="3"/>
        <v>1.5676012527084227</v>
      </c>
      <c r="N32" s="23">
        <f t="shared" si="3"/>
        <v>0.85554037538689021</v>
      </c>
      <c r="O32" s="23">
        <f t="shared" si="3"/>
        <v>0.71526626113685121</v>
      </c>
      <c r="P32" s="23">
        <f t="shared" si="4"/>
        <v>7.1291507700359</v>
      </c>
    </row>
    <row r="33" spans="1:16" x14ac:dyDescent="0.2">
      <c r="A33" s="22">
        <v>3</v>
      </c>
      <c r="B33" s="4" t="s">
        <v>78</v>
      </c>
      <c r="C33" s="4">
        <v>2018</v>
      </c>
      <c r="D33" s="4">
        <v>10.7</v>
      </c>
      <c r="E33" s="4">
        <v>2388.1</v>
      </c>
      <c r="F33" s="4">
        <v>2629.4</v>
      </c>
      <c r="G33" s="21">
        <v>2.1279980907680678E-3</v>
      </c>
      <c r="H33" s="21">
        <v>0.47494133089375917</v>
      </c>
      <c r="I33" s="21">
        <v>0.52293067101547275</v>
      </c>
      <c r="J33" s="23">
        <f t="shared" si="0"/>
        <v>3.0123663216517359E-3</v>
      </c>
      <c r="K33" s="23">
        <f t="shared" si="1"/>
        <v>0.6723207488538796</v>
      </c>
      <c r="L33" s="23">
        <f t="shared" si="2"/>
        <v>0.74025383235056785</v>
      </c>
      <c r="M33" s="23">
        <f t="shared" si="3"/>
        <v>1.5677839559173481</v>
      </c>
      <c r="N33" s="23">
        <f t="shared" si="3"/>
        <v>0.833456939053145</v>
      </c>
      <c r="O33" s="23">
        <f t="shared" si="3"/>
        <v>0.7373485041636344</v>
      </c>
      <c r="P33" s="23">
        <f t="shared" si="4"/>
        <v>7.1076142500219683</v>
      </c>
    </row>
    <row r="34" spans="1:16" x14ac:dyDescent="0.2">
      <c r="A34" s="22">
        <v>3</v>
      </c>
      <c r="B34" s="4" t="s">
        <v>78</v>
      </c>
      <c r="C34" s="4">
        <v>2019</v>
      </c>
      <c r="D34" s="4">
        <v>10.199999999999999</v>
      </c>
      <c r="E34" s="4">
        <v>2536.5</v>
      </c>
      <c r="F34" s="4">
        <v>2721.3</v>
      </c>
      <c r="G34" s="21">
        <v>1.9362186788154897E-3</v>
      </c>
      <c r="H34" s="21">
        <v>0.48149202733485191</v>
      </c>
      <c r="I34" s="21">
        <v>0.51657175398633259</v>
      </c>
      <c r="J34" s="23">
        <f t="shared" si="0"/>
        <v>2.7418354308148501E-3</v>
      </c>
      <c r="K34" s="23">
        <f t="shared" si="1"/>
        <v>0.68182995786881051</v>
      </c>
      <c r="L34" s="23">
        <f t="shared" si="2"/>
        <v>0.73150556449769144</v>
      </c>
      <c r="M34" s="23">
        <f t="shared" si="3"/>
        <v>1.5680544879287051</v>
      </c>
      <c r="N34" s="23">
        <f t="shared" si="3"/>
        <v>0.82053498466759145</v>
      </c>
      <c r="O34" s="23">
        <f t="shared" si="3"/>
        <v>0.75026887838566259</v>
      </c>
      <c r="P34" s="23">
        <f t="shared" si="4"/>
        <v>7.0955023115069604</v>
      </c>
    </row>
    <row r="35" spans="1:16" x14ac:dyDescent="0.2">
      <c r="A35" s="22">
        <v>3</v>
      </c>
      <c r="B35" s="4" t="s">
        <v>78</v>
      </c>
      <c r="C35" s="4">
        <v>2020</v>
      </c>
      <c r="D35" s="4">
        <v>6.8</v>
      </c>
      <c r="E35" s="4">
        <v>1964.7</v>
      </c>
      <c r="F35" s="4">
        <v>2052.4</v>
      </c>
      <c r="G35" s="21">
        <v>1.6899028305872412E-3</v>
      </c>
      <c r="H35" s="21">
        <v>0.48825766047864011</v>
      </c>
      <c r="I35" s="21">
        <v>0.5100524366907726</v>
      </c>
      <c r="J35" s="23">
        <f t="shared" si="0"/>
        <v>2.3933518592489759E-3</v>
      </c>
      <c r="K35" s="23">
        <f t="shared" si="1"/>
        <v>0.6915027055685975</v>
      </c>
      <c r="L35" s="23">
        <f t="shared" si="2"/>
        <v>0.72236990528273493</v>
      </c>
      <c r="M35" s="23">
        <f t="shared" si="3"/>
        <v>1.5684029726507354</v>
      </c>
      <c r="N35" s="23">
        <f t="shared" si="3"/>
        <v>0.80722910720220431</v>
      </c>
      <c r="O35" s="23">
        <f t="shared" si="3"/>
        <v>0.7635729531886617</v>
      </c>
      <c r="P35" s="23">
        <f t="shared" si="4"/>
        <v>7.0832400855452757</v>
      </c>
    </row>
    <row r="36" spans="1:16" x14ac:dyDescent="0.2">
      <c r="A36" s="22">
        <v>3</v>
      </c>
      <c r="B36" s="4" t="s">
        <v>78</v>
      </c>
      <c r="C36" s="4">
        <v>2021</v>
      </c>
      <c r="D36" s="4">
        <v>9.1</v>
      </c>
      <c r="E36" s="4">
        <v>2145.1999999999998</v>
      </c>
      <c r="F36" s="4">
        <v>3020.7</v>
      </c>
      <c r="G36" s="21">
        <v>1.7584541062801932E-3</v>
      </c>
      <c r="H36" s="21">
        <v>0.41453140096618352</v>
      </c>
      <c r="I36" s="21">
        <v>0.58371014492753615</v>
      </c>
      <c r="J36" s="23">
        <f t="shared" si="0"/>
        <v>2.4561788802123239E-3</v>
      </c>
      <c r="K36" s="23">
        <f t="shared" si="1"/>
        <v>0.57901043228917326</v>
      </c>
      <c r="L36" s="23">
        <f t="shared" si="2"/>
        <v>0.81531643334696324</v>
      </c>
      <c r="M36" s="23">
        <f t="shared" si="3"/>
        <v>1.5683401454450656</v>
      </c>
      <c r="N36" s="23">
        <f t="shared" si="3"/>
        <v>0.95328187670706699</v>
      </c>
      <c r="O36" s="23">
        <f t="shared" si="3"/>
        <v>0.61752083969951987</v>
      </c>
      <c r="P36" s="23">
        <f t="shared" si="4"/>
        <v>7.2291050294488501</v>
      </c>
    </row>
    <row r="37" spans="1:16" x14ac:dyDescent="0.2">
      <c r="A37" s="22">
        <v>3</v>
      </c>
      <c r="B37" s="4" t="s">
        <v>78</v>
      </c>
      <c r="C37" s="4">
        <v>2022</v>
      </c>
      <c r="D37" s="4">
        <v>5.5</v>
      </c>
      <c r="E37" s="4">
        <v>2905</v>
      </c>
      <c r="F37" s="4">
        <v>2634.2</v>
      </c>
      <c r="G37" s="21">
        <v>9.9193824733529324E-4</v>
      </c>
      <c r="H37" s="21">
        <v>0.52392374700164124</v>
      </c>
      <c r="I37" s="21">
        <v>0.47508431475102347</v>
      </c>
      <c r="J37" s="23">
        <f t="shared" si="0"/>
        <v>1.4025289839310288E-3</v>
      </c>
      <c r="K37" s="23">
        <f t="shared" si="1"/>
        <v>0.74079030878538887</v>
      </c>
      <c r="L37" s="23">
        <f t="shared" si="2"/>
        <v>0.671734881722021</v>
      </c>
      <c r="M37" s="23">
        <f t="shared" si="3"/>
        <v>1.5693937973511489</v>
      </c>
      <c r="N37" s="23">
        <f t="shared" si="3"/>
        <v>0.73655021409873278</v>
      </c>
      <c r="O37" s="23">
        <f t="shared" si="3"/>
        <v>0.83424808920899751</v>
      </c>
      <c r="P37" s="23">
        <f t="shared" si="4"/>
        <v>7.01552990945991</v>
      </c>
    </row>
    <row r="38" spans="1:16" x14ac:dyDescent="0.2">
      <c r="A38" s="22">
        <v>4</v>
      </c>
      <c r="B38" s="28" t="s">
        <v>79</v>
      </c>
      <c r="C38" s="4">
        <v>2011</v>
      </c>
      <c r="D38" s="4">
        <v>540.9</v>
      </c>
      <c r="E38" s="4">
        <v>3961.9</v>
      </c>
      <c r="F38" s="4">
        <v>3526.3</v>
      </c>
      <c r="G38" s="21">
        <v>6.7367450897360848E-2</v>
      </c>
      <c r="H38" s="21">
        <v>0.49344260253328515</v>
      </c>
      <c r="I38" s="21">
        <v>0.43918994656935395</v>
      </c>
      <c r="J38" s="23">
        <f t="shared" si="0"/>
        <v>0.10145518827135779</v>
      </c>
      <c r="K38" s="23">
        <f t="shared" si="1"/>
        <v>0.74312314736974006</v>
      </c>
      <c r="L38" s="23">
        <f t="shared" si="2"/>
        <v>0.66141880273856346</v>
      </c>
      <c r="M38" s="23">
        <f t="shared" si="3"/>
        <v>1.4691662783680348</v>
      </c>
      <c r="N38" s="23">
        <f t="shared" si="3"/>
        <v>0.73307068267833408</v>
      </c>
      <c r="O38" s="23">
        <f t="shared" si="3"/>
        <v>0.84808744540119207</v>
      </c>
      <c r="P38" s="23">
        <f t="shared" si="4"/>
        <v>6.7217276458619644</v>
      </c>
    </row>
    <row r="39" spans="1:16" x14ac:dyDescent="0.2">
      <c r="A39" s="22">
        <v>4</v>
      </c>
      <c r="B39" s="28" t="s">
        <v>79</v>
      </c>
      <c r="C39" s="4">
        <v>2012</v>
      </c>
      <c r="D39" s="4">
        <v>648.70000000000005</v>
      </c>
      <c r="E39" s="4">
        <v>4362.8</v>
      </c>
      <c r="F39" s="4">
        <v>3960.6</v>
      </c>
      <c r="G39" s="21">
        <v>7.230191371027965E-2</v>
      </c>
      <c r="H39" s="21">
        <v>0.48626297076492681</v>
      </c>
      <c r="I39" s="21">
        <v>0.44143511552479348</v>
      </c>
      <c r="J39" s="23">
        <f t="shared" si="0"/>
        <v>0.1094298185046642</v>
      </c>
      <c r="K39" s="23">
        <f t="shared" si="1"/>
        <v>0.73596487154639878</v>
      </c>
      <c r="L39" s="23">
        <f t="shared" si="2"/>
        <v>0.66811737192781395</v>
      </c>
      <c r="M39" s="23">
        <f t="shared" si="3"/>
        <v>1.4611469213468908</v>
      </c>
      <c r="N39" s="23">
        <f t="shared" si="3"/>
        <v>0.74370557266263182</v>
      </c>
      <c r="O39" s="23">
        <f t="shared" si="3"/>
        <v>0.83912064690441324</v>
      </c>
      <c r="P39" s="23">
        <f t="shared" si="4"/>
        <v>6.7099725562703494</v>
      </c>
    </row>
    <row r="40" spans="1:16" x14ac:dyDescent="0.2">
      <c r="A40" s="22">
        <v>4</v>
      </c>
      <c r="B40" s="28" t="s">
        <v>79</v>
      </c>
      <c r="C40" s="4">
        <v>2013</v>
      </c>
      <c r="D40" s="4">
        <v>715.7</v>
      </c>
      <c r="E40" s="4">
        <v>4593.8999999999996</v>
      </c>
      <c r="F40" s="4">
        <v>4386.6000000000004</v>
      </c>
      <c r="G40" s="21">
        <v>7.3812421360945527E-2</v>
      </c>
      <c r="H40" s="21">
        <v>0.4737835440688104</v>
      </c>
      <c r="I40" s="21">
        <v>0.45240403457024403</v>
      </c>
      <c r="J40" s="23">
        <f t="shared" si="0"/>
        <v>0.11196707217031103</v>
      </c>
      <c r="K40" s="23">
        <f t="shared" si="1"/>
        <v>0.71868874227077229</v>
      </c>
      <c r="L40" s="23">
        <f t="shared" si="2"/>
        <v>0.68625787170921659</v>
      </c>
      <c r="M40" s="23">
        <f t="shared" si="3"/>
        <v>1.4585939766724891</v>
      </c>
      <c r="N40" s="23">
        <f t="shared" si="3"/>
        <v>0.76888165154487731</v>
      </c>
      <c r="O40" s="23">
        <f t="shared" si="3"/>
        <v>0.81446466559521968</v>
      </c>
      <c r="P40" s="23">
        <f t="shared" si="4"/>
        <v>6.7280098987024415</v>
      </c>
    </row>
    <row r="41" spans="1:16" x14ac:dyDescent="0.2">
      <c r="A41" s="22">
        <v>4</v>
      </c>
      <c r="B41" s="28" t="s">
        <v>79</v>
      </c>
      <c r="C41" s="4">
        <v>2014</v>
      </c>
      <c r="D41" s="4">
        <v>794.5</v>
      </c>
      <c r="E41" s="4">
        <v>5089</v>
      </c>
      <c r="F41" s="4">
        <v>5404.5</v>
      </c>
      <c r="G41" s="21">
        <v>7.0384479092841956E-2</v>
      </c>
      <c r="H41" s="21">
        <v>0.4508327427356485</v>
      </c>
      <c r="I41" s="21">
        <v>0.47878277817150955</v>
      </c>
      <c r="J41" s="23">
        <f t="shared" si="0"/>
        <v>0.10641898223740497</v>
      </c>
      <c r="K41" s="23">
        <f t="shared" si="1"/>
        <v>0.6816440536263737</v>
      </c>
      <c r="L41" s="23">
        <f t="shared" si="2"/>
        <v>0.72390357394846461</v>
      </c>
      <c r="M41" s="23">
        <f t="shared" si="3"/>
        <v>1.4641754481157576</v>
      </c>
      <c r="N41" s="23">
        <f t="shared" si="3"/>
        <v>0.82078909199728789</v>
      </c>
      <c r="O41" s="23">
        <f t="shared" si="3"/>
        <v>0.76135251140264981</v>
      </c>
      <c r="P41" s="23">
        <f t="shared" si="4"/>
        <v>6.7954570397444982</v>
      </c>
    </row>
    <row r="42" spans="1:16" x14ac:dyDescent="0.2">
      <c r="A42" s="22">
        <v>4</v>
      </c>
      <c r="B42" s="28" t="s">
        <v>79</v>
      </c>
      <c r="C42" s="4">
        <v>2015</v>
      </c>
      <c r="D42" s="4">
        <v>790</v>
      </c>
      <c r="E42" s="4">
        <v>5522.4</v>
      </c>
      <c r="F42" s="4">
        <v>6110</v>
      </c>
      <c r="G42" s="21">
        <v>6.3594796496651215E-2</v>
      </c>
      <c r="H42" s="21">
        <v>0.44455177743431218</v>
      </c>
      <c r="I42" s="21">
        <v>0.49185342606903659</v>
      </c>
      <c r="J42" s="23">
        <f t="shared" si="0"/>
        <v>9.5483982698471026E-2</v>
      </c>
      <c r="K42" s="23">
        <f t="shared" si="1"/>
        <v>0.66746929880257766</v>
      </c>
      <c r="L42" s="23">
        <f t="shared" si="2"/>
        <v>0.73849004340209867</v>
      </c>
      <c r="M42" s="23">
        <f t="shared" si="3"/>
        <v>1.4751666546254012</v>
      </c>
      <c r="N42" s="23">
        <f t="shared" si="3"/>
        <v>0.83999130726342053</v>
      </c>
      <c r="O42" s="23">
        <f t="shared" si="3"/>
        <v>0.73996813668609995</v>
      </c>
      <c r="P42" s="23">
        <f t="shared" si="4"/>
        <v>6.8454507150891448</v>
      </c>
    </row>
    <row r="43" spans="1:16" x14ac:dyDescent="0.2">
      <c r="A43" s="22">
        <v>4</v>
      </c>
      <c r="B43" s="28" t="s">
        <v>79</v>
      </c>
      <c r="C43" s="4">
        <v>2016</v>
      </c>
      <c r="D43" s="4">
        <v>776.8</v>
      </c>
      <c r="E43" s="4">
        <v>5730.7</v>
      </c>
      <c r="F43" s="4">
        <v>6772.9</v>
      </c>
      <c r="G43" s="21">
        <v>5.8492214089937052E-2</v>
      </c>
      <c r="H43" s="21">
        <v>0.43151561699948798</v>
      </c>
      <c r="I43" s="21">
        <v>0.50999216891057497</v>
      </c>
      <c r="J43" s="23">
        <f t="shared" si="0"/>
        <v>8.7222273882477497E-2</v>
      </c>
      <c r="K43" s="23">
        <f t="shared" si="1"/>
        <v>0.64346638122851929</v>
      </c>
      <c r="L43" s="23">
        <f t="shared" si="2"/>
        <v>0.76048885012697198</v>
      </c>
      <c r="M43" s="23">
        <f t="shared" si="3"/>
        <v>1.4834630787270717</v>
      </c>
      <c r="N43" s="23">
        <f t="shared" si="3"/>
        <v>0.87177822291775686</v>
      </c>
      <c r="O43" s="23">
        <f t="shared" si="3"/>
        <v>0.7067307144919992</v>
      </c>
      <c r="P43" s="23">
        <f t="shared" si="4"/>
        <v>6.9006763965087279</v>
      </c>
    </row>
    <row r="44" spans="1:16" x14ac:dyDescent="0.2">
      <c r="A44" s="22">
        <v>4</v>
      </c>
      <c r="B44" s="28" t="s">
        <v>79</v>
      </c>
      <c r="C44" s="4">
        <v>2017</v>
      </c>
      <c r="D44" s="4">
        <v>720</v>
      </c>
      <c r="E44" s="4">
        <v>6046.8</v>
      </c>
      <c r="F44" s="4">
        <v>7424.4</v>
      </c>
      <c r="G44" s="21">
        <v>5.0735667174023336E-2</v>
      </c>
      <c r="H44" s="21">
        <v>0.42609504481650601</v>
      </c>
      <c r="I44" s="21">
        <v>0.5231692880094706</v>
      </c>
      <c r="J44" s="23">
        <f t="shared" si="0"/>
        <v>7.498214114642382E-2</v>
      </c>
      <c r="K44" s="23">
        <f t="shared" si="1"/>
        <v>0.62972501539471604</v>
      </c>
      <c r="L44" s="23">
        <f t="shared" si="2"/>
        <v>0.7731908454548736</v>
      </c>
      <c r="M44" s="23">
        <f t="shared" si="3"/>
        <v>1.4957437450006188</v>
      </c>
      <c r="N44" s="23">
        <f t="shared" si="3"/>
        <v>0.88959715444242649</v>
      </c>
      <c r="O44" s="23">
        <f t="shared" si="3"/>
        <v>0.68693898996665914</v>
      </c>
      <c r="P44" s="23">
        <f t="shared" si="4"/>
        <v>6.9533645338533692</v>
      </c>
    </row>
    <row r="45" spans="1:16" x14ac:dyDescent="0.2">
      <c r="A45" s="22">
        <v>4</v>
      </c>
      <c r="B45" s="28" t="s">
        <v>79</v>
      </c>
      <c r="C45" s="4">
        <v>2018</v>
      </c>
      <c r="D45" s="4">
        <v>723</v>
      </c>
      <c r="E45" s="4">
        <v>6600.4</v>
      </c>
      <c r="F45" s="4">
        <v>8178.7</v>
      </c>
      <c r="G45" s="21">
        <v>4.6638842479406022E-2</v>
      </c>
      <c r="H45" s="21">
        <v>0.42577457247727729</v>
      </c>
      <c r="I45" s="21">
        <v>0.52758658504331679</v>
      </c>
      <c r="J45" s="23">
        <f t="shared" si="0"/>
        <v>6.8630571315290531E-2</v>
      </c>
      <c r="K45" s="23">
        <f t="shared" si="1"/>
        <v>0.62654111052481831</v>
      </c>
      <c r="L45" s="23">
        <f t="shared" si="2"/>
        <v>0.77636079338363306</v>
      </c>
      <c r="M45" s="23">
        <f t="shared" si="3"/>
        <v>1.5021117641877311</v>
      </c>
      <c r="N45" s="23">
        <f t="shared" si="3"/>
        <v>0.89368902839740372</v>
      </c>
      <c r="O45" s="23">
        <f t="shared" si="3"/>
        <v>0.68192509336612506</v>
      </c>
      <c r="P45" s="23">
        <f t="shared" si="4"/>
        <v>6.9756384427241258</v>
      </c>
    </row>
    <row r="46" spans="1:16" x14ac:dyDescent="0.2">
      <c r="A46" s="22">
        <v>4</v>
      </c>
      <c r="B46" s="28" t="s">
        <v>79</v>
      </c>
      <c r="C46" s="4">
        <v>2019</v>
      </c>
      <c r="D46" s="4">
        <v>684.9</v>
      </c>
      <c r="E46" s="4">
        <v>4939.8</v>
      </c>
      <c r="F46" s="4">
        <v>7820.2</v>
      </c>
      <c r="G46" s="21">
        <v>5.0941249098171056E-2</v>
      </c>
      <c r="H46" s="21">
        <v>0.36741069104270024</v>
      </c>
      <c r="I46" s="21">
        <v>0.58164805985912871</v>
      </c>
      <c r="J46" s="23">
        <f t="shared" si="0"/>
        <v>7.3843401775594147E-2</v>
      </c>
      <c r="K46" s="23">
        <f t="shared" si="1"/>
        <v>0.53259108788301934</v>
      </c>
      <c r="L46" s="23">
        <f t="shared" si="2"/>
        <v>0.84314523370638239</v>
      </c>
      <c r="M46" s="23">
        <f t="shared" si="3"/>
        <v>1.4968856503367296</v>
      </c>
      <c r="N46" s="23">
        <f t="shared" si="3"/>
        <v>1.0091372968265353</v>
      </c>
      <c r="O46" s="23">
        <f t="shared" si="3"/>
        <v>0.5676900821054609</v>
      </c>
      <c r="P46" s="23">
        <f t="shared" si="4"/>
        <v>7.0766216267687208</v>
      </c>
    </row>
    <row r="47" spans="1:16" x14ac:dyDescent="0.2">
      <c r="A47" s="22">
        <v>4</v>
      </c>
      <c r="B47" s="28" t="s">
        <v>79</v>
      </c>
      <c r="C47" s="4">
        <v>2020</v>
      </c>
      <c r="D47" s="4">
        <v>828.3</v>
      </c>
      <c r="E47" s="4">
        <v>4519.6000000000004</v>
      </c>
      <c r="F47" s="4">
        <v>7563.9</v>
      </c>
      <c r="G47" s="21">
        <v>6.4150621911739647E-2</v>
      </c>
      <c r="H47" s="21">
        <v>0.35003640081166071</v>
      </c>
      <c r="I47" s="21">
        <v>0.58581297727659976</v>
      </c>
      <c r="J47" s="23">
        <f t="shared" si="0"/>
        <v>9.3591458844152028E-2</v>
      </c>
      <c r="K47" s="23">
        <f t="shared" si="1"/>
        <v>0.51067965398047754</v>
      </c>
      <c r="L47" s="23">
        <f t="shared" si="2"/>
        <v>0.85466188041927027</v>
      </c>
      <c r="M47" s="23">
        <f t="shared" si="3"/>
        <v>1.4770676929905555</v>
      </c>
      <c r="N47" s="23">
        <f t="shared" si="3"/>
        <v>1.0348212161783263</v>
      </c>
      <c r="O47" s="23">
        <f t="shared" si="3"/>
        <v>0.54589708739641285</v>
      </c>
      <c r="P47" s="23">
        <f t="shared" si="4"/>
        <v>7.0467425987247321</v>
      </c>
    </row>
    <row r="48" spans="1:16" x14ac:dyDescent="0.2">
      <c r="A48" s="22">
        <v>4</v>
      </c>
      <c r="B48" s="28" t="s">
        <v>79</v>
      </c>
      <c r="C48" s="4">
        <v>2021</v>
      </c>
      <c r="D48" s="4">
        <v>896.4</v>
      </c>
      <c r="E48" s="4">
        <v>6613.4</v>
      </c>
      <c r="F48" s="4">
        <v>7644.5</v>
      </c>
      <c r="G48" s="21">
        <v>5.9151527949162945E-2</v>
      </c>
      <c r="H48" s="21">
        <v>0.43640418891007832</v>
      </c>
      <c r="I48" s="21">
        <v>0.50444428314075873</v>
      </c>
      <c r="J48" s="23">
        <f t="shared" si="0"/>
        <v>8.8333933546803287E-2</v>
      </c>
      <c r="K48" s="23">
        <f t="shared" si="1"/>
        <v>0.65170419022582415</v>
      </c>
      <c r="L48" s="23">
        <f t="shared" si="2"/>
        <v>0.75331186412152795</v>
      </c>
      <c r="M48" s="23">
        <f t="shared" si="3"/>
        <v>1.4823471114287095</v>
      </c>
      <c r="N48" s="23">
        <f t="shared" si="3"/>
        <v>0.86096718359329916</v>
      </c>
      <c r="O48" s="23">
        <f t="shared" si="3"/>
        <v>0.71771286366851506</v>
      </c>
      <c r="P48" s="23">
        <f t="shared" si="4"/>
        <v>6.8866885651412417</v>
      </c>
    </row>
    <row r="49" spans="1:16" x14ac:dyDescent="0.2">
      <c r="A49" s="22">
        <v>4</v>
      </c>
      <c r="B49" s="28" t="s">
        <v>79</v>
      </c>
      <c r="C49" s="4">
        <v>2022</v>
      </c>
      <c r="D49" s="4">
        <v>945.7</v>
      </c>
      <c r="E49" s="4">
        <v>7022.3</v>
      </c>
      <c r="F49" s="4">
        <v>8205.9</v>
      </c>
      <c r="G49" s="21">
        <v>5.8470746078558671E-2</v>
      </c>
      <c r="H49" s="21">
        <v>0.43417481250656925</v>
      </c>
      <c r="I49" s="21">
        <v>0.50735444141487207</v>
      </c>
      <c r="J49" s="23">
        <f t="shared" si="0"/>
        <v>8.7227505072445671E-2</v>
      </c>
      <c r="K49" s="23">
        <f t="shared" si="1"/>
        <v>0.64770826781245128</v>
      </c>
      <c r="L49" s="23">
        <f t="shared" si="2"/>
        <v>0.75687869712803402</v>
      </c>
      <c r="M49" s="23">
        <f t="shared" si="3"/>
        <v>1.4834578275229062</v>
      </c>
      <c r="N49" s="23">
        <f t="shared" si="3"/>
        <v>0.86622371336435811</v>
      </c>
      <c r="O49" s="23">
        <f t="shared" si="3"/>
        <v>0.71227239244386276</v>
      </c>
      <c r="P49" s="23">
        <f t="shared" si="4"/>
        <v>6.895093301741297</v>
      </c>
    </row>
    <row r="50" spans="1:16" x14ac:dyDescent="0.2">
      <c r="A50" s="22">
        <v>5</v>
      </c>
      <c r="B50" s="28" t="s">
        <v>80</v>
      </c>
      <c r="C50" s="4">
        <v>2011</v>
      </c>
      <c r="D50" s="4">
        <v>135.6</v>
      </c>
      <c r="E50" s="4">
        <v>2297</v>
      </c>
      <c r="F50" s="4">
        <v>1820.6</v>
      </c>
      <c r="G50" s="21">
        <v>3.1881877174833068E-2</v>
      </c>
      <c r="H50" s="21">
        <v>0.54006395184802036</v>
      </c>
      <c r="I50" s="21">
        <v>0.4280541709771466</v>
      </c>
      <c r="J50" s="23">
        <f t="shared" si="0"/>
        <v>4.6214555185965761E-2</v>
      </c>
      <c r="K50" s="23">
        <f t="shared" si="1"/>
        <v>0.78285275267082122</v>
      </c>
      <c r="L50" s="23">
        <f t="shared" si="2"/>
        <v>0.62048834197322456</v>
      </c>
      <c r="M50" s="23">
        <f t="shared" si="3"/>
        <v>1.5245653050514738</v>
      </c>
      <c r="N50" s="23">
        <f t="shared" si="3"/>
        <v>0.67155874914584834</v>
      </c>
      <c r="O50" s="23">
        <f t="shared" si="3"/>
        <v>0.90143106301597797</v>
      </c>
      <c r="P50" s="23">
        <f t="shared" si="4"/>
        <v>6.8182444764620955</v>
      </c>
    </row>
    <row r="51" spans="1:16" x14ac:dyDescent="0.2">
      <c r="A51" s="22">
        <v>5</v>
      </c>
      <c r="B51" s="28" t="s">
        <v>80</v>
      </c>
      <c r="C51" s="4">
        <v>2012</v>
      </c>
      <c r="D51" s="4">
        <v>220.4</v>
      </c>
      <c r="E51" s="4">
        <v>2439.1999999999998</v>
      </c>
      <c r="F51" s="4">
        <v>2063.4</v>
      </c>
      <c r="G51" s="21">
        <v>4.6665255134448448E-2</v>
      </c>
      <c r="H51" s="21">
        <v>0.51645140800338762</v>
      </c>
      <c r="I51" s="21">
        <v>0.43688333686216391</v>
      </c>
      <c r="J51" s="23">
        <f t="shared" si="0"/>
        <v>6.8821615534582645E-2</v>
      </c>
      <c r="K51" s="23">
        <f t="shared" si="1"/>
        <v>0.76165918607964589</v>
      </c>
      <c r="L51" s="23">
        <f t="shared" si="2"/>
        <v>0.64431271095307541</v>
      </c>
      <c r="M51" s="23">
        <f t="shared" si="3"/>
        <v>1.501920267186269</v>
      </c>
      <c r="N51" s="23">
        <f t="shared" si="3"/>
        <v>0.70492649091270743</v>
      </c>
      <c r="O51" s="23">
        <f t="shared" si="3"/>
        <v>0.87067208065675716</v>
      </c>
      <c r="P51" s="23">
        <f t="shared" si="4"/>
        <v>6.7862858640409787</v>
      </c>
    </row>
    <row r="52" spans="1:16" x14ac:dyDescent="0.2">
      <c r="A52" s="22">
        <v>5</v>
      </c>
      <c r="B52" s="28" t="s">
        <v>80</v>
      </c>
      <c r="C52" s="4">
        <v>2013</v>
      </c>
      <c r="D52" s="4">
        <v>225.6</v>
      </c>
      <c r="E52" s="4">
        <v>2432.1999999999998</v>
      </c>
      <c r="F52" s="4">
        <v>2263.5</v>
      </c>
      <c r="G52" s="21">
        <v>4.5841545932985193E-2</v>
      </c>
      <c r="H52" s="21">
        <v>0.49421900717290151</v>
      </c>
      <c r="I52" s="21">
        <v>0.45993944689411342</v>
      </c>
      <c r="J52" s="23">
        <f t="shared" si="0"/>
        <v>6.7744618520700323E-2</v>
      </c>
      <c r="K52" s="23">
        <f t="shared" si="1"/>
        <v>0.73035665410481976</v>
      </c>
      <c r="L52" s="23">
        <f t="shared" si="2"/>
        <v>0.67969833342910102</v>
      </c>
      <c r="M52" s="23">
        <f t="shared" si="3"/>
        <v>1.502999783862214</v>
      </c>
      <c r="N52" s="23">
        <f t="shared" si="3"/>
        <v>0.75195238470132197</v>
      </c>
      <c r="O52" s="23">
        <f t="shared" si="3"/>
        <v>0.82344504519767792</v>
      </c>
      <c r="P52" s="23">
        <f t="shared" si="4"/>
        <v>6.836349166186964</v>
      </c>
    </row>
    <row r="53" spans="1:16" x14ac:dyDescent="0.2">
      <c r="A53" s="22">
        <v>5</v>
      </c>
      <c r="B53" s="28" t="s">
        <v>80</v>
      </c>
      <c r="C53" s="4">
        <v>2014</v>
      </c>
      <c r="D53" s="4">
        <v>316.2</v>
      </c>
      <c r="E53" s="4">
        <v>2894.7</v>
      </c>
      <c r="F53" s="4">
        <v>2379.3000000000002</v>
      </c>
      <c r="G53" s="21">
        <v>5.6563271439304494E-2</v>
      </c>
      <c r="H53" s="21">
        <v>0.51781689384995166</v>
      </c>
      <c r="I53" s="21">
        <v>0.42561983471074383</v>
      </c>
      <c r="J53" s="23">
        <f t="shared" si="0"/>
        <v>8.408759950548754E-2</v>
      </c>
      <c r="K53" s="23">
        <f t="shared" si="1"/>
        <v>0.76979245505545468</v>
      </c>
      <c r="L53" s="23">
        <f t="shared" si="2"/>
        <v>0.63273126345163355</v>
      </c>
      <c r="M53" s="23">
        <f t="shared" si="3"/>
        <v>1.4866093172846442</v>
      </c>
      <c r="N53" s="23">
        <f t="shared" si="3"/>
        <v>0.69228039449184109</v>
      </c>
      <c r="O53" s="23">
        <f t="shared" si="3"/>
        <v>0.88572110430974926</v>
      </c>
      <c r="P53" s="23">
        <f t="shared" si="4"/>
        <v>6.7301098451473642</v>
      </c>
    </row>
    <row r="54" spans="1:16" x14ac:dyDescent="0.2">
      <c r="A54" s="22">
        <v>5</v>
      </c>
      <c r="B54" s="28" t="s">
        <v>80</v>
      </c>
      <c r="C54" s="4">
        <v>2015</v>
      </c>
      <c r="D54" s="4">
        <v>409.5</v>
      </c>
      <c r="E54" s="4">
        <v>3071.5</v>
      </c>
      <c r="F54" s="4">
        <v>2620.6999999999998</v>
      </c>
      <c r="G54" s="21">
        <v>6.7112444072963268E-2</v>
      </c>
      <c r="H54" s="21">
        <v>0.50338430273530332</v>
      </c>
      <c r="I54" s="21">
        <v>0.42950325319173344</v>
      </c>
      <c r="J54" s="23">
        <f t="shared" si="0"/>
        <v>0.10090409867847654</v>
      </c>
      <c r="K54" s="23">
        <f t="shared" si="1"/>
        <v>0.75684234210241941</v>
      </c>
      <c r="L54" s="23">
        <f t="shared" si="2"/>
        <v>0.6457615907367118</v>
      </c>
      <c r="M54" s="23">
        <f t="shared" si="3"/>
        <v>1.469720210653368</v>
      </c>
      <c r="N54" s="23">
        <f t="shared" si="3"/>
        <v>0.71232801719377625</v>
      </c>
      <c r="O54" s="23">
        <f t="shared" si="3"/>
        <v>0.86877601552879213</v>
      </c>
      <c r="P54" s="23">
        <f t="shared" si="4"/>
        <v>6.7025926818764487</v>
      </c>
    </row>
    <row r="55" spans="1:16" x14ac:dyDescent="0.2">
      <c r="A55" s="22">
        <v>5</v>
      </c>
      <c r="B55" s="28" t="s">
        <v>80</v>
      </c>
      <c r="C55" s="4">
        <v>2016</v>
      </c>
      <c r="D55" s="4">
        <v>434.5</v>
      </c>
      <c r="E55" s="4">
        <v>3290.6</v>
      </c>
      <c r="F55" s="4">
        <v>2881.6</v>
      </c>
      <c r="G55" s="21">
        <v>6.576657029984713E-2</v>
      </c>
      <c r="H55" s="21">
        <v>0.49807014091755342</v>
      </c>
      <c r="I55" s="21">
        <v>0.43616328878259947</v>
      </c>
      <c r="J55" s="23">
        <f t="shared" si="0"/>
        <v>9.8851003264866955E-2</v>
      </c>
      <c r="K55" s="23">
        <f t="shared" si="1"/>
        <v>0.74862856465678063</v>
      </c>
      <c r="L55" s="23">
        <f t="shared" si="2"/>
        <v>0.65557894363185409</v>
      </c>
      <c r="M55" s="23">
        <f t="shared" si="3"/>
        <v>1.4717836240537781</v>
      </c>
      <c r="N55" s="23">
        <f t="shared" si="3"/>
        <v>0.72480523301881117</v>
      </c>
      <c r="O55" s="23">
        <f t="shared" si="3"/>
        <v>0.85584727707790031</v>
      </c>
      <c r="P55" s="23">
        <f t="shared" si="4"/>
        <v>6.7208086152768569</v>
      </c>
    </row>
    <row r="56" spans="1:16" x14ac:dyDescent="0.2">
      <c r="A56" s="22">
        <v>5</v>
      </c>
      <c r="B56" s="28" t="s">
        <v>80</v>
      </c>
      <c r="C56" s="4">
        <v>2017</v>
      </c>
      <c r="D56" s="4">
        <v>440.7</v>
      </c>
      <c r="E56" s="4">
        <v>3163.7</v>
      </c>
      <c r="F56" s="4">
        <v>3329</v>
      </c>
      <c r="G56" s="21">
        <v>6.3561888827992047E-2</v>
      </c>
      <c r="H56" s="21">
        <v>0.45629849712983528</v>
      </c>
      <c r="I56" s="21">
        <v>0.4801396140421727</v>
      </c>
      <c r="J56" s="23">
        <f t="shared" si="0"/>
        <v>9.5521598079345862E-2</v>
      </c>
      <c r="K56" s="23">
        <f t="shared" si="1"/>
        <v>0.68573106386118998</v>
      </c>
      <c r="L56" s="23">
        <f t="shared" si="2"/>
        <v>0.72155979125514491</v>
      </c>
      <c r="M56" s="23">
        <f t="shared" si="3"/>
        <v>1.4751288665212305</v>
      </c>
      <c r="N56" s="23">
        <f t="shared" si="3"/>
        <v>0.81518869390649518</v>
      </c>
      <c r="O56" s="23">
        <f t="shared" si="3"/>
        <v>0.7647437573675705</v>
      </c>
      <c r="P56" s="23">
        <f t="shared" si="4"/>
        <v>6.820507744744253</v>
      </c>
    </row>
    <row r="57" spans="1:16" x14ac:dyDescent="0.2">
      <c r="A57" s="22">
        <v>5</v>
      </c>
      <c r="B57" s="28" t="s">
        <v>80</v>
      </c>
      <c r="C57" s="4">
        <v>2018</v>
      </c>
      <c r="D57" s="4">
        <v>454</v>
      </c>
      <c r="E57" s="4">
        <v>3473.4</v>
      </c>
      <c r="F57" s="4">
        <v>3627.4</v>
      </c>
      <c r="G57" s="21">
        <v>6.0094244718589505E-2</v>
      </c>
      <c r="H57" s="21">
        <v>0.45976068195054798</v>
      </c>
      <c r="I57" s="21">
        <v>0.48014507333086248</v>
      </c>
      <c r="J57" s="23">
        <f t="shared" si="0"/>
        <v>9.0031433236573991E-2</v>
      </c>
      <c r="K57" s="23">
        <f t="shared" si="1"/>
        <v>0.68879995639629088</v>
      </c>
      <c r="L57" s="23">
        <f t="shared" si="2"/>
        <v>0.71933925313292613</v>
      </c>
      <c r="M57" s="23">
        <f t="shared" si="3"/>
        <v>1.4806428204154729</v>
      </c>
      <c r="N57" s="23">
        <f t="shared" si="3"/>
        <v>0.81096392199955492</v>
      </c>
      <c r="O57" s="23">
        <f t="shared" si="3"/>
        <v>0.76794565861076369</v>
      </c>
      <c r="P57" s="23">
        <f t="shared" si="4"/>
        <v>6.8318019638562921</v>
      </c>
    </row>
    <row r="58" spans="1:16" x14ac:dyDescent="0.2">
      <c r="A58" s="22">
        <v>5</v>
      </c>
      <c r="B58" s="28" t="s">
        <v>80</v>
      </c>
      <c r="C58" s="4">
        <v>2019</v>
      </c>
      <c r="D58" s="4">
        <v>433.7</v>
      </c>
      <c r="E58" s="4">
        <v>3678.3</v>
      </c>
      <c r="F58" s="4">
        <v>3609.4</v>
      </c>
      <c r="G58" s="21">
        <v>5.6168570466495711E-2</v>
      </c>
      <c r="H58" s="21">
        <v>0.47637734089672862</v>
      </c>
      <c r="I58" s="21">
        <v>0.46745408863677573</v>
      </c>
      <c r="J58" s="23">
        <f t="shared" si="0"/>
        <v>8.3861377465498599E-2</v>
      </c>
      <c r="K58" s="23">
        <f t="shared" si="1"/>
        <v>0.71124580293138928</v>
      </c>
      <c r="L58" s="23">
        <f t="shared" si="2"/>
        <v>0.6979231169563539</v>
      </c>
      <c r="M58" s="23">
        <f t="shared" si="3"/>
        <v>1.4868363411951955</v>
      </c>
      <c r="N58" s="23">
        <f t="shared" si="3"/>
        <v>0.77952743631941412</v>
      </c>
      <c r="O58" s="23">
        <f t="shared" si="3"/>
        <v>0.79830291887696014</v>
      </c>
      <c r="P58" s="23">
        <f t="shared" si="4"/>
        <v>6.8178668151013753</v>
      </c>
    </row>
    <row r="59" spans="1:16" x14ac:dyDescent="0.2">
      <c r="A59" s="22">
        <v>5</v>
      </c>
      <c r="B59" s="28" t="s">
        <v>80</v>
      </c>
      <c r="C59" s="4">
        <v>2020</v>
      </c>
      <c r="D59" s="4">
        <v>540.1</v>
      </c>
      <c r="E59" s="4">
        <v>3911</v>
      </c>
      <c r="F59" s="4">
        <v>3770.3</v>
      </c>
      <c r="G59" s="21">
        <v>6.5694407278565681E-2</v>
      </c>
      <c r="H59" s="21">
        <v>0.4757097331354756</v>
      </c>
      <c r="I59" s="21">
        <v>0.45859585958595855</v>
      </c>
      <c r="J59" s="23">
        <f t="shared" si="0"/>
        <v>9.8934031792676458E-2</v>
      </c>
      <c r="K59" s="23">
        <f t="shared" si="1"/>
        <v>0.71640621799881066</v>
      </c>
      <c r="L59" s="23">
        <f t="shared" si="2"/>
        <v>0.69063317916668787</v>
      </c>
      <c r="M59" s="23">
        <f t="shared" si="3"/>
        <v>1.4717001865252564</v>
      </c>
      <c r="N59" s="23">
        <f t="shared" si="3"/>
        <v>0.77215874717550148</v>
      </c>
      <c r="O59" s="23">
        <f t="shared" si="3"/>
        <v>0.80843212168134182</v>
      </c>
      <c r="P59" s="23">
        <f t="shared" si="4"/>
        <v>6.7678501756081149</v>
      </c>
    </row>
    <row r="60" spans="1:16" x14ac:dyDescent="0.2">
      <c r="A60" s="22">
        <v>5</v>
      </c>
      <c r="B60" s="28" t="s">
        <v>80</v>
      </c>
      <c r="C60" s="4">
        <v>2021</v>
      </c>
      <c r="D60" s="4">
        <v>281.60000000000002</v>
      </c>
      <c r="E60" s="4">
        <v>3500.1</v>
      </c>
      <c r="F60" s="4">
        <v>4641.1000000000004</v>
      </c>
      <c r="G60" s="21">
        <v>3.3433062639502312E-2</v>
      </c>
      <c r="H60" s="21">
        <v>0.41555064824049015</v>
      </c>
      <c r="I60" s="21">
        <v>0.55101628912000766</v>
      </c>
      <c r="J60" s="23">
        <f t="shared" si="0"/>
        <v>4.8386731253946019E-2</v>
      </c>
      <c r="K60" s="23">
        <f t="shared" si="1"/>
        <v>0.6014147658449448</v>
      </c>
      <c r="L60" s="23">
        <f t="shared" si="2"/>
        <v>0.79747037792148023</v>
      </c>
      <c r="M60" s="23">
        <f t="shared" si="3"/>
        <v>1.5223906945070216</v>
      </c>
      <c r="N60" s="23">
        <f t="shared" si="3"/>
        <v>0.92552558542230812</v>
      </c>
      <c r="O60" s="23">
        <f t="shared" si="3"/>
        <v>0.64770537409599827</v>
      </c>
      <c r="P60" s="23">
        <f t="shared" si="4"/>
        <v>7.0659286284616796</v>
      </c>
    </row>
    <row r="61" spans="1:16" x14ac:dyDescent="0.2">
      <c r="A61" s="22">
        <v>5</v>
      </c>
      <c r="B61" s="28" t="s">
        <v>80</v>
      </c>
      <c r="C61" s="4">
        <v>2022</v>
      </c>
      <c r="D61" s="4">
        <v>294.60000000000002</v>
      </c>
      <c r="E61" s="4">
        <v>3687.9</v>
      </c>
      <c r="F61" s="4">
        <v>5020.3999999999996</v>
      </c>
      <c r="G61" s="21">
        <v>3.2722789323440228E-2</v>
      </c>
      <c r="H61" s="21">
        <v>0.40963467327194575</v>
      </c>
      <c r="I61" s="21">
        <v>0.557642537404614</v>
      </c>
      <c r="J61" s="23">
        <f t="shared" si="0"/>
        <v>4.7239321929095163E-2</v>
      </c>
      <c r="K61" s="23">
        <f t="shared" si="1"/>
        <v>0.59135741799833685</v>
      </c>
      <c r="L61" s="23">
        <f t="shared" si="2"/>
        <v>0.80502475157104314</v>
      </c>
      <c r="M61" s="23">
        <f t="shared" si="3"/>
        <v>1.5235394176863908</v>
      </c>
      <c r="N61" s="23">
        <f t="shared" si="3"/>
        <v>0.93805523679860514</v>
      </c>
      <c r="O61" s="23">
        <f t="shared" si="3"/>
        <v>0.63507913715603759</v>
      </c>
      <c r="P61" s="23">
        <f t="shared" si="4"/>
        <v>7.0818078638124202</v>
      </c>
    </row>
    <row r="62" spans="1:16" x14ac:dyDescent="0.2">
      <c r="A62" s="22">
        <v>6</v>
      </c>
      <c r="B62" s="4" t="s">
        <v>81</v>
      </c>
      <c r="C62" s="4">
        <v>2011</v>
      </c>
      <c r="D62" s="4">
        <v>3.8</v>
      </c>
      <c r="E62" s="4">
        <v>2196.8000000000002</v>
      </c>
      <c r="F62" s="4">
        <v>3417.9</v>
      </c>
      <c r="G62" s="21">
        <v>6.763371006496395E-4</v>
      </c>
      <c r="H62" s="21">
        <v>0.39099403755450746</v>
      </c>
      <c r="I62" s="21">
        <v>0.60832962534484292</v>
      </c>
      <c r="J62" s="23">
        <f t="shared" si="0"/>
        <v>9.3526904949738695E-4</v>
      </c>
      <c r="K62" s="23">
        <f t="shared" si="1"/>
        <v>0.54068395998312102</v>
      </c>
      <c r="L62" s="23">
        <f t="shared" si="2"/>
        <v>0.84122528533608398</v>
      </c>
      <c r="M62" s="23">
        <f t="shared" si="3"/>
        <v>1.5698610576090481</v>
      </c>
      <c r="N62" s="23">
        <f t="shared" si="3"/>
        <v>0.99954637803947555</v>
      </c>
      <c r="O62" s="23">
        <f t="shared" si="3"/>
        <v>0.57125091033861952</v>
      </c>
      <c r="P62" s="23">
        <f t="shared" si="4"/>
        <v>7.2799268392447161</v>
      </c>
    </row>
    <row r="63" spans="1:16" x14ac:dyDescent="0.2">
      <c r="A63" s="22">
        <v>6</v>
      </c>
      <c r="B63" s="4" t="s">
        <v>81</v>
      </c>
      <c r="C63" s="4">
        <v>2012</v>
      </c>
      <c r="D63" s="4">
        <v>4.2</v>
      </c>
      <c r="E63" s="4">
        <v>2248.1999999999998</v>
      </c>
      <c r="F63" s="4">
        <v>3693.9</v>
      </c>
      <c r="G63" s="21">
        <v>7.0632157812421179E-4</v>
      </c>
      <c r="H63" s="21">
        <v>0.37808385046163162</v>
      </c>
      <c r="I63" s="21">
        <v>0.62120982796024427</v>
      </c>
      <c r="J63" s="23">
        <f t="shared" si="0"/>
        <v>9.7126201820479962E-4</v>
      </c>
      <c r="K63" s="23">
        <f t="shared" si="1"/>
        <v>0.51990268317334054</v>
      </c>
      <c r="L63" s="23">
        <f t="shared" si="2"/>
        <v>0.85422494501112123</v>
      </c>
      <c r="M63" s="23">
        <f t="shared" si="3"/>
        <v>1.5698250646239851</v>
      </c>
      <c r="N63" s="23">
        <f t="shared" si="3"/>
        <v>1.0240593040971837</v>
      </c>
      <c r="O63" s="23">
        <f t="shared" si="3"/>
        <v>0.54673808475511021</v>
      </c>
      <c r="P63" s="23">
        <f t="shared" si="4"/>
        <v>7.3043318868214326</v>
      </c>
    </row>
    <row r="64" spans="1:16" x14ac:dyDescent="0.2">
      <c r="A64" s="22">
        <v>6</v>
      </c>
      <c r="B64" s="4" t="s">
        <v>81</v>
      </c>
      <c r="C64" s="4">
        <v>2013</v>
      </c>
      <c r="D64" s="4">
        <v>3.9</v>
      </c>
      <c r="E64" s="4">
        <v>2318</v>
      </c>
      <c r="F64" s="4">
        <v>3983.8</v>
      </c>
      <c r="G64" s="21">
        <v>6.1848803463532981E-4</v>
      </c>
      <c r="H64" s="21">
        <v>0.36760391391915248</v>
      </c>
      <c r="I64" s="21">
        <v>0.63177759804621214</v>
      </c>
      <c r="J64" s="23">
        <f t="shared" si="0"/>
        <v>8.461522003163556E-4</v>
      </c>
      <c r="K64" s="23">
        <f t="shared" si="1"/>
        <v>0.50291815393161865</v>
      </c>
      <c r="L64" s="23">
        <f t="shared" si="2"/>
        <v>0.8643336245180252</v>
      </c>
      <c r="M64" s="23">
        <f t="shared" si="3"/>
        <v>1.5699501744936097</v>
      </c>
      <c r="N64" s="23">
        <f t="shared" si="3"/>
        <v>1.0438246668195315</v>
      </c>
      <c r="O64" s="23">
        <f t="shared" si="3"/>
        <v>0.52697248352133852</v>
      </c>
      <c r="P64" s="23">
        <f t="shared" si="4"/>
        <v>7.3244723406412309</v>
      </c>
    </row>
    <row r="65" spans="1:16" x14ac:dyDescent="0.2">
      <c r="A65" s="22">
        <v>6</v>
      </c>
      <c r="B65" s="4" t="s">
        <v>81</v>
      </c>
      <c r="C65" s="4">
        <v>2014</v>
      </c>
      <c r="D65" s="4">
        <v>4.3</v>
      </c>
      <c r="E65" s="4">
        <v>2278.4</v>
      </c>
      <c r="F65" s="4">
        <v>3966.2</v>
      </c>
      <c r="G65" s="21">
        <v>6.8812110931523946E-4</v>
      </c>
      <c r="H65" s="21">
        <v>0.36460817103810272</v>
      </c>
      <c r="I65" s="21">
        <v>0.63470370785258201</v>
      </c>
      <c r="J65" s="23">
        <f t="shared" si="0"/>
        <v>9.4008740030830835E-4</v>
      </c>
      <c r="K65" s="23">
        <f t="shared" si="1"/>
        <v>0.49811514717731392</v>
      </c>
      <c r="L65" s="23">
        <f t="shared" si="2"/>
        <v>0.8671103830471657</v>
      </c>
      <c r="M65" s="23">
        <f t="shared" si="3"/>
        <v>1.5698562392561188</v>
      </c>
      <c r="N65" s="23">
        <f t="shared" si="3"/>
        <v>1.0493726277713216</v>
      </c>
      <c r="O65" s="23">
        <f t="shared" si="3"/>
        <v>0.5214247220852577</v>
      </c>
      <c r="P65" s="23">
        <f t="shared" si="4"/>
        <v>7.3297386953962578</v>
      </c>
    </row>
    <row r="66" spans="1:16" x14ac:dyDescent="0.2">
      <c r="A66" s="22">
        <v>6</v>
      </c>
      <c r="B66" s="4" t="s">
        <v>81</v>
      </c>
      <c r="C66" s="4">
        <v>2015</v>
      </c>
      <c r="D66" s="4">
        <v>4.4000000000000004</v>
      </c>
      <c r="E66" s="4">
        <v>2436.1999999999998</v>
      </c>
      <c r="F66" s="4">
        <v>4319.1000000000004</v>
      </c>
      <c r="G66" s="21">
        <v>6.5091646078968004E-4</v>
      </c>
      <c r="H66" s="21">
        <v>0.36040060949450414</v>
      </c>
      <c r="I66" s="21">
        <v>0.63894847404470612</v>
      </c>
      <c r="J66" s="23">
        <f t="shared" si="0"/>
        <v>8.8731113653081302E-4</v>
      </c>
      <c r="K66" s="23">
        <f t="shared" si="1"/>
        <v>0.49128804336735599</v>
      </c>
      <c r="L66" s="23">
        <f t="shared" si="2"/>
        <v>0.87099671131596235</v>
      </c>
      <c r="M66" s="23">
        <f t="shared" si="3"/>
        <v>1.5699090155419326</v>
      </c>
      <c r="N66" s="23">
        <f t="shared" si="3"/>
        <v>1.0572283749173867</v>
      </c>
      <c r="O66" s="23">
        <f t="shared" si="3"/>
        <v>0.51356887183697553</v>
      </c>
      <c r="P66" s="23">
        <f t="shared" si="4"/>
        <v>7.3377526682975462</v>
      </c>
    </row>
    <row r="67" spans="1:16" x14ac:dyDescent="0.2">
      <c r="A67" s="22">
        <v>6</v>
      </c>
      <c r="B67" s="4" t="s">
        <v>81</v>
      </c>
      <c r="C67" s="4">
        <v>2016</v>
      </c>
      <c r="D67" s="4">
        <v>4.4000000000000004</v>
      </c>
      <c r="E67" s="4">
        <v>2571.1</v>
      </c>
      <c r="F67" s="4">
        <v>4887.8999999999996</v>
      </c>
      <c r="G67" s="21">
        <v>5.8954363962805169E-4</v>
      </c>
      <c r="H67" s="21">
        <v>0.34449446632901898</v>
      </c>
      <c r="I67" s="21">
        <v>0.65491599003135303</v>
      </c>
      <c r="J67" s="23">
        <f t="shared" ref="J67:J130" si="5">G67/SQRT(G67^2+H67^2+I67^2)</f>
        <v>7.9668660353232222E-4</v>
      </c>
      <c r="K67" s="23">
        <f t="shared" ref="K67:K130" si="6">H67/SQRT(G67^2+H67^2+I67^2)</f>
        <v>0.46553657416862576</v>
      </c>
      <c r="L67" s="23">
        <f t="shared" ref="L67:L130" si="7">I67/SQRT(G67^2+H67^2+I67^2)</f>
        <v>0.88502828395582656</v>
      </c>
      <c r="M67" s="23">
        <f t="shared" ref="M67:O130" si="8">ACOS(J67)</f>
        <v>1.5699996401070868</v>
      </c>
      <c r="N67" s="23">
        <f t="shared" si="8"/>
        <v>1.086555533309423</v>
      </c>
      <c r="O67" s="23">
        <f t="shared" si="8"/>
        <v>0.48424156373895655</v>
      </c>
      <c r="P67" s="23">
        <f t="shared" ref="P67:P130" si="9">M67*3+N67*2+O67</f>
        <v>7.3673515506790634</v>
      </c>
    </row>
    <row r="68" spans="1:16" x14ac:dyDescent="0.2">
      <c r="A68" s="22">
        <v>6</v>
      </c>
      <c r="B68" s="4" t="s">
        <v>81</v>
      </c>
      <c r="C68" s="4">
        <v>2017</v>
      </c>
      <c r="D68" s="4">
        <v>4.9000000000000004</v>
      </c>
      <c r="E68" s="4">
        <v>2854.9</v>
      </c>
      <c r="F68" s="4">
        <v>5634.9</v>
      </c>
      <c r="G68" s="21">
        <v>5.7683025886729367E-4</v>
      </c>
      <c r="H68" s="21">
        <v>0.33608014408984421</v>
      </c>
      <c r="I68" s="21">
        <v>0.66334302565128833</v>
      </c>
      <c r="J68" s="23">
        <f t="shared" si="5"/>
        <v>7.7570325377224897E-4</v>
      </c>
      <c r="K68" s="23">
        <f t="shared" si="6"/>
        <v>0.45195004473354972</v>
      </c>
      <c r="L68" s="23">
        <f t="shared" si="7"/>
        <v>0.89204291115943779</v>
      </c>
      <c r="M68" s="23">
        <f t="shared" si="8"/>
        <v>1.5700206234633323</v>
      </c>
      <c r="N68" s="23">
        <f t="shared" si="8"/>
        <v>1.1018461524327177</v>
      </c>
      <c r="O68" s="23">
        <f t="shared" si="8"/>
        <v>0.46895092061270205</v>
      </c>
      <c r="P68" s="23">
        <f t="shared" si="9"/>
        <v>7.3827050958681344</v>
      </c>
    </row>
    <row r="69" spans="1:16" x14ac:dyDescent="0.2">
      <c r="A69" s="22">
        <v>6</v>
      </c>
      <c r="B69" s="4" t="s">
        <v>81</v>
      </c>
      <c r="C69" s="4">
        <v>2018</v>
      </c>
      <c r="D69" s="4">
        <v>2.9</v>
      </c>
      <c r="E69" s="4">
        <v>3002.4</v>
      </c>
      <c r="F69" s="4">
        <v>6177.2</v>
      </c>
      <c r="G69" s="21">
        <v>3.1581813231690715E-4</v>
      </c>
      <c r="H69" s="21">
        <v>0.32696977947182143</v>
      </c>
      <c r="I69" s="21">
        <v>0.67271440239586167</v>
      </c>
      <c r="J69" s="23">
        <f t="shared" si="5"/>
        <v>4.2223562000478549E-4</v>
      </c>
      <c r="K69" s="23">
        <f t="shared" si="6"/>
        <v>0.43714490534564421</v>
      </c>
      <c r="L69" s="23">
        <f t="shared" si="7"/>
        <v>0.89939099030812442</v>
      </c>
      <c r="M69" s="23">
        <f t="shared" si="8"/>
        <v>1.5703740911623456</v>
      </c>
      <c r="N69" s="23">
        <f t="shared" si="8"/>
        <v>1.1183745866859927</v>
      </c>
      <c r="O69" s="23">
        <f t="shared" si="8"/>
        <v>0.45242196683716696</v>
      </c>
      <c r="P69" s="23">
        <f t="shared" si="9"/>
        <v>7.4002934136961889</v>
      </c>
    </row>
    <row r="70" spans="1:16" x14ac:dyDescent="0.2">
      <c r="A70" s="22">
        <v>6</v>
      </c>
      <c r="B70" s="4" t="s">
        <v>81</v>
      </c>
      <c r="C70" s="4">
        <v>2019</v>
      </c>
      <c r="D70" s="4">
        <v>9.9</v>
      </c>
      <c r="E70" s="4">
        <v>3199.4</v>
      </c>
      <c r="F70" s="4">
        <v>7197.1</v>
      </c>
      <c r="G70" s="21">
        <v>9.5133763837638367E-4</v>
      </c>
      <c r="H70" s="21">
        <v>0.30744541820418203</v>
      </c>
      <c r="I70" s="21">
        <v>0.69160324415744157</v>
      </c>
      <c r="J70" s="23">
        <f t="shared" si="5"/>
        <v>1.2569515208800941E-3</v>
      </c>
      <c r="K70" s="23">
        <f t="shared" si="6"/>
        <v>0.40621118140442158</v>
      </c>
      <c r="L70" s="23">
        <f t="shared" si="7"/>
        <v>0.91377836271981072</v>
      </c>
      <c r="M70" s="23">
        <f t="shared" si="8"/>
        <v>1.5695393749430342</v>
      </c>
      <c r="N70" s="23">
        <f t="shared" si="8"/>
        <v>1.1524924221249013</v>
      </c>
      <c r="O70" s="23">
        <f t="shared" si="8"/>
        <v>0.41830603287309343</v>
      </c>
      <c r="P70" s="23">
        <f t="shared" si="9"/>
        <v>7.4319090019519987</v>
      </c>
    </row>
    <row r="71" spans="1:16" x14ac:dyDescent="0.2">
      <c r="A71" s="22">
        <v>6</v>
      </c>
      <c r="B71" s="4" t="s">
        <v>81</v>
      </c>
      <c r="C71" s="4">
        <v>2020</v>
      </c>
      <c r="D71" s="4">
        <v>9.1999999999999993</v>
      </c>
      <c r="E71" s="4">
        <v>2755.7</v>
      </c>
      <c r="F71" s="4">
        <v>6306.6</v>
      </c>
      <c r="G71" s="21">
        <v>1.0141652427933638E-3</v>
      </c>
      <c r="H71" s="21">
        <v>0.30377556082235568</v>
      </c>
      <c r="I71" s="21">
        <v>0.69521027393485091</v>
      </c>
      <c r="J71" s="23">
        <f t="shared" si="5"/>
        <v>1.3367466522151098E-3</v>
      </c>
      <c r="K71" s="23">
        <f t="shared" si="6"/>
        <v>0.40039921190317146</v>
      </c>
      <c r="L71" s="23">
        <f t="shared" si="7"/>
        <v>0.91633983009345776</v>
      </c>
      <c r="M71" s="23">
        <f t="shared" si="8"/>
        <v>1.5694595797445776</v>
      </c>
      <c r="N71" s="23">
        <f t="shared" si="8"/>
        <v>1.1588438634077347</v>
      </c>
      <c r="O71" s="23">
        <f t="shared" si="8"/>
        <v>0.41195489848825195</v>
      </c>
      <c r="P71" s="23">
        <f t="shared" si="9"/>
        <v>7.4380213645374536</v>
      </c>
    </row>
    <row r="72" spans="1:16" x14ac:dyDescent="0.2">
      <c r="A72" s="22">
        <v>6</v>
      </c>
      <c r="B72" s="4" t="s">
        <v>81</v>
      </c>
      <c r="C72" s="4">
        <v>2021</v>
      </c>
      <c r="D72" s="4">
        <v>8.1999999999999993</v>
      </c>
      <c r="E72" s="4">
        <v>2612.9</v>
      </c>
      <c r="F72" s="4">
        <v>7000.3</v>
      </c>
      <c r="G72" s="21">
        <v>8.5226682187623424E-4</v>
      </c>
      <c r="H72" s="21">
        <v>0.27157170474151371</v>
      </c>
      <c r="I72" s="21">
        <v>0.72757602843661007</v>
      </c>
      <c r="J72" s="23">
        <f t="shared" si="5"/>
        <v>1.0974232349037531E-3</v>
      </c>
      <c r="K72" s="23">
        <f t="shared" si="6"/>
        <v>0.34968989883902635</v>
      </c>
      <c r="L72" s="23">
        <f t="shared" si="7"/>
        <v>0.93686486235326116</v>
      </c>
      <c r="M72" s="23">
        <f t="shared" si="8"/>
        <v>1.5696989033397146</v>
      </c>
      <c r="N72" s="23">
        <f t="shared" si="8"/>
        <v>1.2135562421946389</v>
      </c>
      <c r="O72" s="23">
        <f t="shared" si="8"/>
        <v>0.35724192264910859</v>
      </c>
      <c r="P72" s="23">
        <f t="shared" si="9"/>
        <v>7.4934511170575293</v>
      </c>
    </row>
    <row r="73" spans="1:16" x14ac:dyDescent="0.2">
      <c r="A73" s="22">
        <v>6</v>
      </c>
      <c r="B73" s="4" t="s">
        <v>81</v>
      </c>
      <c r="C73" s="4">
        <v>2022</v>
      </c>
      <c r="D73" s="4">
        <v>8.1999999999999993</v>
      </c>
      <c r="E73" s="4">
        <v>2457.4</v>
      </c>
      <c r="F73" s="4">
        <v>6584</v>
      </c>
      <c r="G73" s="21">
        <v>9.0611739745403096E-4</v>
      </c>
      <c r="H73" s="21">
        <v>0.27154791371994341</v>
      </c>
      <c r="I73" s="21">
        <v>0.72754596888260248</v>
      </c>
      <c r="J73" s="23">
        <f t="shared" si="5"/>
        <v>1.1668187658994567E-3</v>
      </c>
      <c r="K73" s="23">
        <f t="shared" si="6"/>
        <v>0.34967566284406404</v>
      </c>
      <c r="L73" s="23">
        <f t="shared" si="7"/>
        <v>0.93687009203439309</v>
      </c>
      <c r="M73" s="23">
        <f t="shared" si="8"/>
        <v>1.5696295077642328</v>
      </c>
      <c r="N73" s="23">
        <f t="shared" si="8"/>
        <v>1.2135714374969679</v>
      </c>
      <c r="O73" s="23">
        <f t="shared" si="8"/>
        <v>0.35722696722669589</v>
      </c>
      <c r="P73" s="23">
        <f t="shared" si="9"/>
        <v>7.4932583655133298</v>
      </c>
    </row>
    <row r="74" spans="1:16" x14ac:dyDescent="0.2">
      <c r="A74" s="22">
        <v>7</v>
      </c>
      <c r="B74" s="28" t="s">
        <v>82</v>
      </c>
      <c r="C74" s="4">
        <v>2011</v>
      </c>
      <c r="D74" s="4">
        <v>350.4</v>
      </c>
      <c r="E74" s="4">
        <v>2022.2</v>
      </c>
      <c r="F74" s="4">
        <v>2164.1999999999998</v>
      </c>
      <c r="G74" s="21">
        <v>7.7235055545759129E-2</v>
      </c>
      <c r="H74" s="21">
        <v>0.44573267501322528</v>
      </c>
      <c r="I74" s="21">
        <v>0.47703226944101573</v>
      </c>
      <c r="J74" s="23">
        <f t="shared" si="5"/>
        <v>0.11748184188101382</v>
      </c>
      <c r="K74" s="23">
        <f t="shared" si="6"/>
        <v>0.67800165711126192</v>
      </c>
      <c r="L74" s="23">
        <f t="shared" si="7"/>
        <v>0.7256113076452344</v>
      </c>
      <c r="M74" s="23">
        <f t="shared" si="8"/>
        <v>1.4530425454506664</v>
      </c>
      <c r="N74" s="23">
        <f t="shared" si="8"/>
        <v>0.82575572319588686</v>
      </c>
      <c r="O74" s="23">
        <f t="shared" si="8"/>
        <v>0.75887395491661058</v>
      </c>
      <c r="P74" s="23">
        <f t="shared" si="9"/>
        <v>6.7695130376603831</v>
      </c>
    </row>
    <row r="75" spans="1:16" x14ac:dyDescent="0.2">
      <c r="A75" s="22">
        <v>7</v>
      </c>
      <c r="B75" s="28" t="s">
        <v>82</v>
      </c>
      <c r="C75" s="4">
        <v>2012</v>
      </c>
      <c r="D75" s="4">
        <v>369.7</v>
      </c>
      <c r="E75" s="4">
        <v>2180.4</v>
      </c>
      <c r="F75" s="4">
        <v>2397.4</v>
      </c>
      <c r="G75" s="21">
        <v>7.4724608388074779E-2</v>
      </c>
      <c r="H75" s="21">
        <v>0.44070742799393636</v>
      </c>
      <c r="I75" s="21">
        <v>0.48456796361798893</v>
      </c>
      <c r="J75" s="23">
        <f t="shared" si="5"/>
        <v>0.11334760121846134</v>
      </c>
      <c r="K75" s="23">
        <f t="shared" si="6"/>
        <v>0.66849637461924027</v>
      </c>
      <c r="L75" s="23">
        <f t="shared" si="7"/>
        <v>0.73502715488541859</v>
      </c>
      <c r="M75" s="23">
        <f t="shared" si="8"/>
        <v>1.457204602612902</v>
      </c>
      <c r="N75" s="23">
        <f t="shared" si="8"/>
        <v>0.83861115638806172</v>
      </c>
      <c r="O75" s="23">
        <f t="shared" si="8"/>
        <v>0.74508959745012016</v>
      </c>
      <c r="P75" s="23">
        <f t="shared" si="9"/>
        <v>6.7939257180649495</v>
      </c>
    </row>
    <row r="76" spans="1:16" x14ac:dyDescent="0.2">
      <c r="A76" s="22">
        <v>7</v>
      </c>
      <c r="B76" s="28" t="s">
        <v>82</v>
      </c>
      <c r="C76" s="4">
        <v>2013</v>
      </c>
      <c r="D76" s="4">
        <v>378.1</v>
      </c>
      <c r="E76" s="4">
        <v>2258.1999999999998</v>
      </c>
      <c r="F76" s="4">
        <v>2621.5</v>
      </c>
      <c r="G76" s="21">
        <v>7.1912206626345634E-2</v>
      </c>
      <c r="H76" s="21">
        <v>0.42949522614021074</v>
      </c>
      <c r="I76" s="21">
        <v>0.4985925672334437</v>
      </c>
      <c r="J76" s="23">
        <f t="shared" si="5"/>
        <v>0.10863019039407946</v>
      </c>
      <c r="K76" s="23">
        <f t="shared" si="6"/>
        <v>0.64879316569137846</v>
      </c>
      <c r="L76" s="23">
        <f t="shared" si="7"/>
        <v>0.75317123543527975</v>
      </c>
      <c r="M76" s="23">
        <f t="shared" si="8"/>
        <v>1.4619513450848447</v>
      </c>
      <c r="N76" s="23">
        <f t="shared" si="8"/>
        <v>0.86479889097959806</v>
      </c>
      <c r="O76" s="23">
        <f t="shared" si="8"/>
        <v>0.71792666826098617</v>
      </c>
      <c r="P76" s="23">
        <f t="shared" si="9"/>
        <v>6.8333784854747162</v>
      </c>
    </row>
    <row r="77" spans="1:16" x14ac:dyDescent="0.2">
      <c r="A77" s="22">
        <v>7</v>
      </c>
      <c r="B77" s="28" t="s">
        <v>82</v>
      </c>
      <c r="C77" s="4">
        <v>2014</v>
      </c>
      <c r="D77" s="4">
        <v>427.6</v>
      </c>
      <c r="E77" s="4">
        <v>2004.5</v>
      </c>
      <c r="F77" s="4">
        <v>3005.7</v>
      </c>
      <c r="G77" s="21">
        <v>7.8634741991246468E-2</v>
      </c>
      <c r="H77" s="21">
        <v>0.36862334032145355</v>
      </c>
      <c r="I77" s="21">
        <v>0.55274191768730008</v>
      </c>
      <c r="J77" s="23">
        <f t="shared" si="5"/>
        <v>0.11753688406298524</v>
      </c>
      <c r="K77" s="23">
        <f t="shared" si="6"/>
        <v>0.55098850351789963</v>
      </c>
      <c r="L77" s="23">
        <f t="shared" si="7"/>
        <v>0.82619413570653588</v>
      </c>
      <c r="M77" s="23">
        <f t="shared" si="8"/>
        <v>1.4529871192635733</v>
      </c>
      <c r="N77" s="23">
        <f t="shared" si="8"/>
        <v>0.98724802384812593</v>
      </c>
      <c r="O77" s="23">
        <f t="shared" si="8"/>
        <v>0.59847783808188815</v>
      </c>
      <c r="P77" s="23">
        <f t="shared" si="9"/>
        <v>6.9319352435688595</v>
      </c>
    </row>
    <row r="78" spans="1:16" x14ac:dyDescent="0.2">
      <c r="A78" s="22">
        <v>7</v>
      </c>
      <c r="B78" s="28" t="s">
        <v>82</v>
      </c>
      <c r="C78" s="4">
        <v>2015</v>
      </c>
      <c r="D78" s="4">
        <v>462</v>
      </c>
      <c r="E78" s="4">
        <v>2164.1999999999998</v>
      </c>
      <c r="F78" s="4">
        <v>3390.4</v>
      </c>
      <c r="G78" s="21">
        <v>7.6787554432736091E-2</v>
      </c>
      <c r="H78" s="21">
        <v>0.35970481667386889</v>
      </c>
      <c r="I78" s="21">
        <v>0.5635076288933949</v>
      </c>
      <c r="J78" s="23">
        <f t="shared" si="5"/>
        <v>0.11411054170648773</v>
      </c>
      <c r="K78" s="23">
        <f t="shared" si="6"/>
        <v>0.5345411999159756</v>
      </c>
      <c r="L78" s="23">
        <f t="shared" si="7"/>
        <v>0.83740342121574896</v>
      </c>
      <c r="M78" s="23">
        <f t="shared" si="8"/>
        <v>1.4564366796683483</v>
      </c>
      <c r="N78" s="23">
        <f t="shared" si="8"/>
        <v>1.006831540101516</v>
      </c>
      <c r="O78" s="23">
        <f t="shared" si="8"/>
        <v>0.57828108329144545</v>
      </c>
      <c r="P78" s="23">
        <f t="shared" si="9"/>
        <v>6.9612542024995223</v>
      </c>
    </row>
    <row r="79" spans="1:16" x14ac:dyDescent="0.2">
      <c r="A79" s="22">
        <v>7</v>
      </c>
      <c r="B79" s="28" t="s">
        <v>82</v>
      </c>
      <c r="C79" s="4">
        <v>2016</v>
      </c>
      <c r="D79" s="4">
        <v>499.3</v>
      </c>
      <c r="E79" s="4">
        <v>2292.6</v>
      </c>
      <c r="F79" s="4">
        <v>3805.9</v>
      </c>
      <c r="G79" s="21">
        <v>7.5676740731759076E-2</v>
      </c>
      <c r="H79" s="21">
        <v>0.34747946285125342</v>
      </c>
      <c r="I79" s="21">
        <v>0.57684379641698746</v>
      </c>
      <c r="J79" s="23">
        <f t="shared" si="5"/>
        <v>0.11167426542189808</v>
      </c>
      <c r="K79" s="23">
        <f t="shared" si="6"/>
        <v>0.51276671521378636</v>
      </c>
      <c r="L79" s="23">
        <f t="shared" si="7"/>
        <v>0.85123390099980345</v>
      </c>
      <c r="M79" s="23">
        <f t="shared" si="8"/>
        <v>1.4588886313777001</v>
      </c>
      <c r="N79" s="23">
        <f t="shared" si="8"/>
        <v>1.0323919996739024</v>
      </c>
      <c r="O79" s="23">
        <f t="shared" si="8"/>
        <v>0.55246425356560058</v>
      </c>
      <c r="P79" s="23">
        <f t="shared" si="9"/>
        <v>6.9939141470465049</v>
      </c>
    </row>
    <row r="80" spans="1:16" x14ac:dyDescent="0.2">
      <c r="A80" s="22">
        <v>7</v>
      </c>
      <c r="B80" s="28" t="s">
        <v>82</v>
      </c>
      <c r="C80" s="4">
        <v>2017</v>
      </c>
      <c r="D80" s="4">
        <v>517.70000000000005</v>
      </c>
      <c r="E80" s="4">
        <v>2203.6</v>
      </c>
      <c r="F80" s="4">
        <v>4320.1000000000004</v>
      </c>
      <c r="G80" s="21">
        <v>7.3522310904081581E-2</v>
      </c>
      <c r="H80" s="21">
        <v>0.31294912943448744</v>
      </c>
      <c r="I80" s="21">
        <v>0.61352855966143094</v>
      </c>
      <c r="J80" s="23">
        <f t="shared" si="5"/>
        <v>0.10614685707630565</v>
      </c>
      <c r="K80" s="23">
        <f t="shared" si="6"/>
        <v>0.45181613724811104</v>
      </c>
      <c r="L80" s="23">
        <f t="shared" si="7"/>
        <v>0.88577368602539686</v>
      </c>
      <c r="M80" s="23">
        <f t="shared" si="8"/>
        <v>1.4644491233937635</v>
      </c>
      <c r="N80" s="23">
        <f t="shared" si="8"/>
        <v>1.101996259946505</v>
      </c>
      <c r="O80" s="23">
        <f t="shared" si="8"/>
        <v>0.48263795342803206</v>
      </c>
      <c r="P80" s="23">
        <f t="shared" si="9"/>
        <v>7.0799778435023324</v>
      </c>
    </row>
    <row r="81" spans="1:16" x14ac:dyDescent="0.2">
      <c r="A81" s="22">
        <v>7</v>
      </c>
      <c r="B81" s="28" t="s">
        <v>82</v>
      </c>
      <c r="C81" s="4">
        <v>2018</v>
      </c>
      <c r="D81" s="4">
        <v>530.4</v>
      </c>
      <c r="E81" s="4">
        <v>2232.5</v>
      </c>
      <c r="F81" s="4">
        <v>4761</v>
      </c>
      <c r="G81" s="21">
        <v>7.0495354802695406E-2</v>
      </c>
      <c r="H81" s="21">
        <v>0.29672111537899232</v>
      </c>
      <c r="I81" s="21">
        <v>0.63278352981831232</v>
      </c>
      <c r="J81" s="23">
        <f t="shared" si="5"/>
        <v>0.10035721498986591</v>
      </c>
      <c r="K81" s="23">
        <f t="shared" si="6"/>
        <v>0.42241229725655294</v>
      </c>
      <c r="L81" s="23">
        <f t="shared" si="7"/>
        <v>0.90083088342147744</v>
      </c>
      <c r="M81" s="23">
        <f t="shared" si="8"/>
        <v>1.4702698845753577</v>
      </c>
      <c r="N81" s="23">
        <f t="shared" si="8"/>
        <v>1.1346912584220761</v>
      </c>
      <c r="O81" s="23">
        <f t="shared" si="8"/>
        <v>0.44911686736441991</v>
      </c>
      <c r="P81" s="23">
        <f t="shared" si="9"/>
        <v>7.1293090379346449</v>
      </c>
    </row>
    <row r="82" spans="1:16" x14ac:dyDescent="0.2">
      <c r="A82" s="22">
        <v>7</v>
      </c>
      <c r="B82" s="28" t="s">
        <v>82</v>
      </c>
      <c r="C82" s="4">
        <v>2019</v>
      </c>
      <c r="D82" s="4">
        <v>596.6</v>
      </c>
      <c r="E82" s="4">
        <v>2365.5</v>
      </c>
      <c r="F82" s="4">
        <v>5231.8999999999996</v>
      </c>
      <c r="G82" s="21">
        <v>7.2809372711740303E-2</v>
      </c>
      <c r="H82" s="21">
        <v>0.28868684403221867</v>
      </c>
      <c r="I82" s="21">
        <v>0.63850378325604096</v>
      </c>
      <c r="J82" s="23">
        <f t="shared" si="5"/>
        <v>0.10334815670292087</v>
      </c>
      <c r="K82" s="23">
        <f t="shared" si="6"/>
        <v>0.40977214998451106</v>
      </c>
      <c r="L82" s="23">
        <f t="shared" si="7"/>
        <v>0.90631448383173263</v>
      </c>
      <c r="M82" s="23">
        <f t="shared" si="8"/>
        <v>1.4672633059659024</v>
      </c>
      <c r="N82" s="23">
        <f t="shared" si="8"/>
        <v>1.1485920627032464</v>
      </c>
      <c r="O82" s="23">
        <f t="shared" si="8"/>
        <v>0.43631646676220881</v>
      </c>
      <c r="P82" s="23">
        <f t="shared" si="9"/>
        <v>7.135290510066409</v>
      </c>
    </row>
    <row r="83" spans="1:16" x14ac:dyDescent="0.2">
      <c r="A83" s="22">
        <v>7</v>
      </c>
      <c r="B83" s="28" t="s">
        <v>82</v>
      </c>
      <c r="C83" s="4">
        <v>2020</v>
      </c>
      <c r="D83" s="4">
        <v>617</v>
      </c>
      <c r="E83" s="4">
        <v>2584.9</v>
      </c>
      <c r="F83" s="4">
        <v>5222.3</v>
      </c>
      <c r="G83" s="21">
        <v>7.3241376035706643E-2</v>
      </c>
      <c r="H83" s="21">
        <v>0.30684219273046698</v>
      </c>
      <c r="I83" s="21">
        <v>0.61991643123382634</v>
      </c>
      <c r="J83" s="23">
        <f t="shared" si="5"/>
        <v>0.10529743997479354</v>
      </c>
      <c r="K83" s="23">
        <f t="shared" si="6"/>
        <v>0.44113995557673236</v>
      </c>
      <c r="L83" s="23">
        <f t="shared" si="7"/>
        <v>0.89123957987093094</v>
      </c>
      <c r="M83" s="23">
        <f t="shared" si="8"/>
        <v>1.4653033277311263</v>
      </c>
      <c r="N83" s="23">
        <f t="shared" si="8"/>
        <v>1.1139278165860385</v>
      </c>
      <c r="O83" s="23">
        <f t="shared" si="8"/>
        <v>0.47072528990409501</v>
      </c>
      <c r="P83" s="23">
        <f t="shared" si="9"/>
        <v>7.0944909062695505</v>
      </c>
    </row>
    <row r="84" spans="1:16" x14ac:dyDescent="0.2">
      <c r="A84" s="22">
        <v>7</v>
      </c>
      <c r="B84" s="28" t="s">
        <v>82</v>
      </c>
      <c r="C84" s="4">
        <v>2021</v>
      </c>
      <c r="D84" s="4">
        <v>523.79999999999995</v>
      </c>
      <c r="E84" s="4">
        <v>3741.3</v>
      </c>
      <c r="F84" s="4">
        <v>5576.1</v>
      </c>
      <c r="G84" s="21">
        <v>5.322521643701987E-2</v>
      </c>
      <c r="H84" s="21">
        <v>0.38016705279843921</v>
      </c>
      <c r="I84" s="21">
        <v>0.56660773076454085</v>
      </c>
      <c r="J84" s="23">
        <f t="shared" si="5"/>
        <v>7.7769092459251024E-2</v>
      </c>
      <c r="K84" s="23">
        <f t="shared" si="6"/>
        <v>0.55547442844176387</v>
      </c>
      <c r="L84" s="23">
        <f t="shared" si="7"/>
        <v>0.82788895849948385</v>
      </c>
      <c r="M84" s="23">
        <f t="shared" si="8"/>
        <v>1.4929486285559244</v>
      </c>
      <c r="N84" s="23">
        <f t="shared" si="8"/>
        <v>0.98186292299796518</v>
      </c>
      <c r="O84" s="23">
        <f t="shared" si="8"/>
        <v>0.5954628859519715</v>
      </c>
      <c r="P84" s="23">
        <f t="shared" si="9"/>
        <v>7.0380346176156756</v>
      </c>
    </row>
    <row r="85" spans="1:16" x14ac:dyDescent="0.2">
      <c r="A85" s="22">
        <v>7</v>
      </c>
      <c r="B85" s="28" t="s">
        <v>82</v>
      </c>
      <c r="C85" s="4">
        <v>2022</v>
      </c>
      <c r="D85" s="4">
        <v>536.29999999999995</v>
      </c>
      <c r="E85" s="4">
        <v>4078.5</v>
      </c>
      <c r="F85" s="4">
        <v>5767.5</v>
      </c>
      <c r="G85" s="21">
        <v>5.1655220904809146E-2</v>
      </c>
      <c r="H85" s="21">
        <v>0.39283203143812068</v>
      </c>
      <c r="I85" s="21">
        <v>0.55551274765707026</v>
      </c>
      <c r="J85" s="23">
        <f t="shared" si="5"/>
        <v>7.5703718922505214E-2</v>
      </c>
      <c r="K85" s="23">
        <f t="shared" si="6"/>
        <v>0.57571810111026955</v>
      </c>
      <c r="L85" s="23">
        <f t="shared" si="7"/>
        <v>0.81413611576645328</v>
      </c>
      <c r="M85" s="23">
        <f t="shared" si="8"/>
        <v>1.4950201104089429</v>
      </c>
      <c r="N85" s="23">
        <f t="shared" si="8"/>
        <v>0.95731419814465335</v>
      </c>
      <c r="O85" s="23">
        <f t="shared" si="8"/>
        <v>0.61955641378906245</v>
      </c>
      <c r="P85" s="23">
        <f t="shared" si="9"/>
        <v>7.0192451413051984</v>
      </c>
    </row>
    <row r="86" spans="1:16" x14ac:dyDescent="0.2">
      <c r="A86" s="22">
        <v>8</v>
      </c>
      <c r="B86" s="28" t="s">
        <v>83</v>
      </c>
      <c r="C86" s="4">
        <v>2011</v>
      </c>
      <c r="D86" s="4">
        <v>361.4</v>
      </c>
      <c r="E86" s="4">
        <v>1866</v>
      </c>
      <c r="F86" s="4">
        <v>2056.6</v>
      </c>
      <c r="G86" s="21">
        <v>8.4360410830999058E-2</v>
      </c>
      <c r="H86" s="21">
        <v>0.43557422969187676</v>
      </c>
      <c r="I86" s="21">
        <v>0.48006535947712414</v>
      </c>
      <c r="J86" s="23">
        <f t="shared" si="5"/>
        <v>0.12905357366440132</v>
      </c>
      <c r="K86" s="23">
        <f t="shared" si="6"/>
        <v>0.66633638200822598</v>
      </c>
      <c r="L86" s="23">
        <f t="shared" si="7"/>
        <v>0.73439839401828377</v>
      </c>
      <c r="M86" s="23">
        <f t="shared" si="8"/>
        <v>1.441381813967366</v>
      </c>
      <c r="N86" s="23">
        <f t="shared" si="8"/>
        <v>0.84151170617201509</v>
      </c>
      <c r="O86" s="23">
        <f t="shared" si="8"/>
        <v>0.74601645633459956</v>
      </c>
      <c r="P86" s="23">
        <f t="shared" si="9"/>
        <v>6.7531853105807276</v>
      </c>
    </row>
    <row r="87" spans="1:16" x14ac:dyDescent="0.2">
      <c r="A87" s="22">
        <v>8</v>
      </c>
      <c r="B87" s="28" t="s">
        <v>83</v>
      </c>
      <c r="C87" s="4">
        <v>2012</v>
      </c>
      <c r="D87" s="4">
        <v>416.3</v>
      </c>
      <c r="E87" s="4">
        <v>1815.9</v>
      </c>
      <c r="F87" s="4">
        <v>2250.6999999999998</v>
      </c>
      <c r="G87" s="21">
        <v>9.2863994289410889E-2</v>
      </c>
      <c r="H87" s="21">
        <v>0.4050726092484776</v>
      </c>
      <c r="I87" s="21">
        <v>0.50206339646211162</v>
      </c>
      <c r="J87" s="23">
        <f t="shared" si="5"/>
        <v>0.14248455360851298</v>
      </c>
      <c r="K87" s="23">
        <f t="shared" si="6"/>
        <v>0.62151741748186085</v>
      </c>
      <c r="L87" s="23">
        <f t="shared" si="7"/>
        <v>0.7703338573304831</v>
      </c>
      <c r="M87" s="23">
        <f t="shared" si="8"/>
        <v>1.4278251980518248</v>
      </c>
      <c r="N87" s="23">
        <f t="shared" si="8"/>
        <v>0.90011814537399781</v>
      </c>
      <c r="O87" s="23">
        <f t="shared" si="8"/>
        <v>0.6914317584307158</v>
      </c>
      <c r="P87" s="23">
        <f t="shared" si="9"/>
        <v>6.7751436433341858</v>
      </c>
    </row>
    <row r="88" spans="1:16" x14ac:dyDescent="0.2">
      <c r="A88" s="22">
        <v>8</v>
      </c>
      <c r="B88" s="28" t="s">
        <v>83</v>
      </c>
      <c r="C88" s="4">
        <v>2013</v>
      </c>
      <c r="D88" s="4">
        <v>450.6</v>
      </c>
      <c r="E88" s="4">
        <v>2026.2</v>
      </c>
      <c r="F88" s="4">
        <v>2551.1999999999998</v>
      </c>
      <c r="G88" s="21">
        <v>8.9618138424821012E-2</v>
      </c>
      <c r="H88" s="21">
        <v>0.40298329355608592</v>
      </c>
      <c r="I88" s="21">
        <v>0.507398568019093</v>
      </c>
      <c r="J88" s="23">
        <f t="shared" si="5"/>
        <v>0.13700448883959737</v>
      </c>
      <c r="K88" s="23">
        <f t="shared" si="6"/>
        <v>0.61606412624676465</v>
      </c>
      <c r="L88" s="23">
        <f t="shared" si="7"/>
        <v>0.77568986224496383</v>
      </c>
      <c r="M88" s="23">
        <f t="shared" si="8"/>
        <v>1.4333595758009106</v>
      </c>
      <c r="N88" s="23">
        <f t="shared" si="8"/>
        <v>0.90706013762725335</v>
      </c>
      <c r="O88" s="23">
        <f t="shared" si="8"/>
        <v>0.68298887877622283</v>
      </c>
      <c r="P88" s="23">
        <f t="shared" si="9"/>
        <v>6.7971878814334623</v>
      </c>
    </row>
    <row r="89" spans="1:16" x14ac:dyDescent="0.2">
      <c r="A89" s="22">
        <v>8</v>
      </c>
      <c r="B89" s="28" t="s">
        <v>83</v>
      </c>
      <c r="C89" s="4">
        <v>2014</v>
      </c>
      <c r="D89" s="4">
        <v>480.8</v>
      </c>
      <c r="E89" s="4">
        <v>2299.3000000000002</v>
      </c>
      <c r="F89" s="4">
        <v>3200.2</v>
      </c>
      <c r="G89" s="21">
        <v>8.0397304483052684E-2</v>
      </c>
      <c r="H89" s="21">
        <v>0.38447903951306794</v>
      </c>
      <c r="I89" s="21">
        <v>0.53512365600387934</v>
      </c>
      <c r="J89" s="23">
        <f t="shared" si="5"/>
        <v>0.12111473226438686</v>
      </c>
      <c r="K89" s="23">
        <f t="shared" si="6"/>
        <v>0.57919946733674044</v>
      </c>
      <c r="L89" s="23">
        <f t="shared" si="7"/>
        <v>0.80613844881965646</v>
      </c>
      <c r="M89" s="23">
        <f t="shared" si="8"/>
        <v>1.4493835218844096</v>
      </c>
      <c r="N89" s="23">
        <f t="shared" si="8"/>
        <v>0.95305000384282512</v>
      </c>
      <c r="O89" s="23">
        <f t="shared" si="8"/>
        <v>0.63319942944532437</v>
      </c>
      <c r="P89" s="23">
        <f t="shared" si="9"/>
        <v>6.8874500027842034</v>
      </c>
    </row>
    <row r="90" spans="1:16" x14ac:dyDescent="0.2">
      <c r="A90" s="22">
        <v>8</v>
      </c>
      <c r="B90" s="28" t="s">
        <v>83</v>
      </c>
      <c r="C90" s="4">
        <v>2015</v>
      </c>
      <c r="D90" s="4">
        <v>512.70000000000005</v>
      </c>
      <c r="E90" s="4">
        <v>2625.4</v>
      </c>
      <c r="F90" s="4">
        <v>3937.4</v>
      </c>
      <c r="G90" s="21">
        <v>7.2461310154759387E-2</v>
      </c>
      <c r="H90" s="21">
        <v>0.37105504911313691</v>
      </c>
      <c r="I90" s="21">
        <v>0.55648364073210377</v>
      </c>
      <c r="J90" s="23">
        <f t="shared" si="5"/>
        <v>0.10770745714667262</v>
      </c>
      <c r="K90" s="23">
        <f t="shared" si="6"/>
        <v>0.55154117026111626</v>
      </c>
      <c r="L90" s="23">
        <f t="shared" si="7"/>
        <v>0.82716470015468857</v>
      </c>
      <c r="M90" s="23">
        <f t="shared" si="8"/>
        <v>1.4628795244223975</v>
      </c>
      <c r="N90" s="23">
        <f t="shared" si="8"/>
        <v>0.98658561622059404</v>
      </c>
      <c r="O90" s="23">
        <f t="shared" si="8"/>
        <v>0.59675291972365652</v>
      </c>
      <c r="P90" s="23">
        <f t="shared" si="9"/>
        <v>6.9585627254320368</v>
      </c>
    </row>
    <row r="91" spans="1:16" x14ac:dyDescent="0.2">
      <c r="A91" s="22">
        <v>8</v>
      </c>
      <c r="B91" s="28" t="s">
        <v>83</v>
      </c>
      <c r="C91" s="4">
        <v>2016</v>
      </c>
      <c r="D91" s="4">
        <v>584.5</v>
      </c>
      <c r="E91" s="4">
        <v>2853.1</v>
      </c>
      <c r="F91" s="4">
        <v>4562.1000000000004</v>
      </c>
      <c r="G91" s="21">
        <v>7.3065239946497981E-2</v>
      </c>
      <c r="H91" s="21">
        <v>0.35665087440779025</v>
      </c>
      <c r="I91" s="21">
        <v>0.57028388564571175</v>
      </c>
      <c r="J91" s="23">
        <f t="shared" si="5"/>
        <v>0.10799183113099492</v>
      </c>
      <c r="K91" s="23">
        <f t="shared" si="6"/>
        <v>0.52713685782693176</v>
      </c>
      <c r="L91" s="23">
        <f t="shared" si="7"/>
        <v>0.84289056082585467</v>
      </c>
      <c r="M91" s="23">
        <f t="shared" si="8"/>
        <v>1.4625934820136144</v>
      </c>
      <c r="N91" s="23">
        <f t="shared" si="8"/>
        <v>1.0155685691854917</v>
      </c>
      <c r="O91" s="23">
        <f t="shared" si="8"/>
        <v>0.56816355256408424</v>
      </c>
      <c r="P91" s="23">
        <f t="shared" si="9"/>
        <v>6.9870811369759105</v>
      </c>
    </row>
    <row r="92" spans="1:16" x14ac:dyDescent="0.2">
      <c r="A92" s="22">
        <v>8</v>
      </c>
      <c r="B92" s="28" t="s">
        <v>83</v>
      </c>
      <c r="C92" s="4">
        <v>2017</v>
      </c>
      <c r="D92" s="4">
        <v>598.1</v>
      </c>
      <c r="E92" s="4">
        <v>3179.9</v>
      </c>
      <c r="F92" s="4">
        <v>5606</v>
      </c>
      <c r="G92" s="21">
        <v>6.3736146632566076E-2</v>
      </c>
      <c r="H92" s="21">
        <v>0.33886402387041775</v>
      </c>
      <c r="I92" s="21">
        <v>0.5973998294970162</v>
      </c>
      <c r="J92" s="23">
        <f t="shared" si="5"/>
        <v>9.2402510641982974E-2</v>
      </c>
      <c r="K92" s="23">
        <f t="shared" si="6"/>
        <v>0.49127360573556539</v>
      </c>
      <c r="L92" s="23">
        <f t="shared" si="7"/>
        <v>0.86609007634000423</v>
      </c>
      <c r="M92" s="23">
        <f t="shared" si="8"/>
        <v>1.4782618161287948</v>
      </c>
      <c r="N92" s="23">
        <f t="shared" si="8"/>
        <v>1.0572449508201642</v>
      </c>
      <c r="O92" s="23">
        <f t="shared" si="8"/>
        <v>0.52346941599481833</v>
      </c>
      <c r="P92" s="23">
        <f t="shared" si="9"/>
        <v>7.0727447660215317</v>
      </c>
    </row>
    <row r="93" spans="1:16" x14ac:dyDescent="0.2">
      <c r="A93" s="22">
        <v>8</v>
      </c>
      <c r="B93" s="28" t="s">
        <v>83</v>
      </c>
      <c r="C93" s="4">
        <v>2018</v>
      </c>
      <c r="D93" s="4">
        <v>652.79999999999995</v>
      </c>
      <c r="E93" s="4">
        <v>3490.8</v>
      </c>
      <c r="F93" s="4">
        <v>6516.3</v>
      </c>
      <c r="G93" s="21">
        <v>6.1238848394450214E-2</v>
      </c>
      <c r="H93" s="21">
        <v>0.32747023893282295</v>
      </c>
      <c r="I93" s="21">
        <v>0.61129091267272673</v>
      </c>
      <c r="J93" s="23">
        <f t="shared" si="5"/>
        <v>8.7964379359888725E-2</v>
      </c>
      <c r="K93" s="23">
        <f t="shared" si="6"/>
        <v>0.4703830506579344</v>
      </c>
      <c r="L93" s="23">
        <f t="shared" si="7"/>
        <v>0.87806722613793353</v>
      </c>
      <c r="M93" s="23">
        <f t="shared" si="8"/>
        <v>1.4827181098081939</v>
      </c>
      <c r="N93" s="23">
        <f t="shared" si="8"/>
        <v>1.0810715287124446</v>
      </c>
      <c r="O93" s="23">
        <f t="shared" si="8"/>
        <v>0.49898813568279854</v>
      </c>
      <c r="P93" s="23">
        <f t="shared" si="9"/>
        <v>7.1092855225322698</v>
      </c>
    </row>
    <row r="94" spans="1:16" x14ac:dyDescent="0.2">
      <c r="A94" s="22">
        <v>8</v>
      </c>
      <c r="B94" s="28" t="s">
        <v>83</v>
      </c>
      <c r="C94" s="4">
        <v>2019</v>
      </c>
      <c r="D94" s="4">
        <v>670.7</v>
      </c>
      <c r="E94" s="4">
        <v>3618.7</v>
      </c>
      <c r="F94" s="4">
        <v>7119.9</v>
      </c>
      <c r="G94" s="21">
        <v>5.8785376841699322E-2</v>
      </c>
      <c r="H94" s="21">
        <v>0.31717107973320013</v>
      </c>
      <c r="I94" s="21">
        <v>0.6240435434251006</v>
      </c>
      <c r="J94" s="23">
        <f t="shared" si="5"/>
        <v>8.3682175619373037E-2</v>
      </c>
      <c r="K94" s="23">
        <f t="shared" si="6"/>
        <v>0.45149946162788906</v>
      </c>
      <c r="L94" s="23">
        <f t="shared" si="7"/>
        <v>0.88833863454953632</v>
      </c>
      <c r="M94" s="23">
        <f t="shared" si="8"/>
        <v>1.4870161751639022</v>
      </c>
      <c r="N94" s="23">
        <f t="shared" si="8"/>
        <v>1.1023512013584975</v>
      </c>
      <c r="O94" s="23">
        <f t="shared" si="8"/>
        <v>0.47708196013831494</v>
      </c>
      <c r="P94" s="23">
        <f t="shared" si="9"/>
        <v>7.1428328883470167</v>
      </c>
    </row>
    <row r="95" spans="1:16" x14ac:dyDescent="0.2">
      <c r="A95" s="22">
        <v>8</v>
      </c>
      <c r="B95" s="28" t="s">
        <v>83</v>
      </c>
      <c r="C95" s="4">
        <v>2020</v>
      </c>
      <c r="D95" s="4">
        <v>675.9</v>
      </c>
      <c r="E95" s="4">
        <v>3379.6</v>
      </c>
      <c r="F95" s="4">
        <v>6405.8</v>
      </c>
      <c r="G95" s="21">
        <v>6.4609560953227618E-2</v>
      </c>
      <c r="H95" s="21">
        <v>0.3230573638075574</v>
      </c>
      <c r="I95" s="21">
        <v>0.6123330752392151</v>
      </c>
      <c r="J95" s="23">
        <f t="shared" si="5"/>
        <v>9.2918465918372189E-2</v>
      </c>
      <c r="K95" s="23">
        <f t="shared" si="6"/>
        <v>0.46460607696069034</v>
      </c>
      <c r="L95" s="23">
        <f t="shared" si="7"/>
        <v>0.88062895247804196</v>
      </c>
      <c r="M95" s="23">
        <f t="shared" si="8"/>
        <v>1.4777436314930237</v>
      </c>
      <c r="N95" s="23">
        <f t="shared" si="8"/>
        <v>1.087606618186139</v>
      </c>
      <c r="O95" s="23">
        <f t="shared" si="8"/>
        <v>0.49360831375995562</v>
      </c>
      <c r="P95" s="23">
        <f t="shared" si="9"/>
        <v>7.1020524446113056</v>
      </c>
    </row>
    <row r="96" spans="1:16" x14ac:dyDescent="0.2">
      <c r="A96" s="22">
        <v>8</v>
      </c>
      <c r="B96" s="28" t="s">
        <v>83</v>
      </c>
      <c r="C96" s="4">
        <v>2021</v>
      </c>
      <c r="D96" s="4">
        <v>796.6</v>
      </c>
      <c r="E96" s="4">
        <v>3822.2</v>
      </c>
      <c r="F96" s="4">
        <v>6222.8</v>
      </c>
      <c r="G96" s="21">
        <v>7.3476239669421489E-2</v>
      </c>
      <c r="H96" s="21">
        <v>0.35254943919716641</v>
      </c>
      <c r="I96" s="21">
        <v>0.57397432113341207</v>
      </c>
      <c r="J96" s="23">
        <f t="shared" si="5"/>
        <v>0.10843664353151922</v>
      </c>
      <c r="K96" s="23">
        <f t="shared" si="6"/>
        <v>0.52029442493870537</v>
      </c>
      <c r="L96" s="23">
        <f t="shared" si="7"/>
        <v>0.84707449832781545</v>
      </c>
      <c r="M96" s="23">
        <f t="shared" si="8"/>
        <v>1.4621460420614676</v>
      </c>
      <c r="N96" s="23">
        <f t="shared" si="8"/>
        <v>1.0236006471437549</v>
      </c>
      <c r="O96" s="23">
        <f t="shared" si="8"/>
        <v>0.5603399255099164</v>
      </c>
      <c r="P96" s="23">
        <f t="shared" si="9"/>
        <v>6.9939793459818294</v>
      </c>
    </row>
    <row r="97" spans="1:16" x14ac:dyDescent="0.2">
      <c r="A97" s="22">
        <v>8</v>
      </c>
      <c r="B97" s="28" t="s">
        <v>83</v>
      </c>
      <c r="C97" s="4">
        <v>2022</v>
      </c>
      <c r="D97" s="4">
        <v>878</v>
      </c>
      <c r="E97" s="4">
        <v>4165.8999999999996</v>
      </c>
      <c r="F97" s="4">
        <v>6155.8</v>
      </c>
      <c r="G97" s="21">
        <v>7.8394957007776989E-2</v>
      </c>
      <c r="H97" s="21">
        <v>0.37196532049965619</v>
      </c>
      <c r="I97" s="21">
        <v>0.54963972249256676</v>
      </c>
      <c r="J97" s="23">
        <f t="shared" si="5"/>
        <v>0.11730728341412143</v>
      </c>
      <c r="K97" s="23">
        <f t="shared" si="6"/>
        <v>0.55659500224930347</v>
      </c>
      <c r="L97" s="23">
        <f t="shared" si="7"/>
        <v>0.82246033626497583</v>
      </c>
      <c r="M97" s="23">
        <f t="shared" si="8"/>
        <v>1.453218319332285</v>
      </c>
      <c r="N97" s="23">
        <f t="shared" si="8"/>
        <v>0.98051471655915323</v>
      </c>
      <c r="O97" s="23">
        <f t="shared" si="8"/>
        <v>0.60507342112329499</v>
      </c>
      <c r="P97" s="23">
        <f t="shared" si="9"/>
        <v>6.9257578122384569</v>
      </c>
    </row>
    <row r="98" spans="1:16" x14ac:dyDescent="0.2">
      <c r="A98" s="22">
        <v>9</v>
      </c>
      <c r="B98" s="4" t="s">
        <v>84</v>
      </c>
      <c r="C98" s="4">
        <v>2011</v>
      </c>
      <c r="D98" s="4">
        <v>225.8</v>
      </c>
      <c r="E98" s="4">
        <v>4311.3999999999996</v>
      </c>
      <c r="F98" s="4">
        <v>4654</v>
      </c>
      <c r="G98" s="21">
        <v>2.4566977108538602E-2</v>
      </c>
      <c r="H98" s="21">
        <v>0.46907911915745487</v>
      </c>
      <c r="I98" s="21">
        <v>0.50635390373400635</v>
      </c>
      <c r="J98" s="23">
        <f t="shared" si="5"/>
        <v>3.5569478244388289E-2</v>
      </c>
      <c r="K98" s="23">
        <f t="shared" si="6"/>
        <v>0.67915964793115879</v>
      </c>
      <c r="L98" s="23">
        <f t="shared" si="7"/>
        <v>0.73312821855351229</v>
      </c>
      <c r="M98" s="23">
        <f t="shared" si="8"/>
        <v>1.5352193439321999</v>
      </c>
      <c r="N98" s="23">
        <f t="shared" si="8"/>
        <v>0.82417920799528077</v>
      </c>
      <c r="O98" s="23">
        <f t="shared" si="8"/>
        <v>0.74788599798409272</v>
      </c>
      <c r="P98" s="23">
        <f t="shared" si="9"/>
        <v>7.0019024457712549</v>
      </c>
    </row>
    <row r="99" spans="1:16" x14ac:dyDescent="0.2">
      <c r="A99" s="22">
        <v>9</v>
      </c>
      <c r="B99" s="4" t="s">
        <v>84</v>
      </c>
      <c r="C99" s="4">
        <v>2012</v>
      </c>
      <c r="D99" s="4">
        <v>180.1</v>
      </c>
      <c r="E99" s="4">
        <v>5134.8999999999996</v>
      </c>
      <c r="F99" s="4">
        <v>5191.7</v>
      </c>
      <c r="G99" s="21">
        <v>1.7141443079178045E-2</v>
      </c>
      <c r="H99" s="21">
        <v>0.48872624135075704</v>
      </c>
      <c r="I99" s="21">
        <v>0.49413231557006476</v>
      </c>
      <c r="J99" s="23">
        <f t="shared" si="5"/>
        <v>2.4656574019614016E-2</v>
      </c>
      <c r="K99" s="23">
        <f t="shared" si="6"/>
        <v>0.70299301462141039</v>
      </c>
      <c r="L99" s="23">
        <f t="shared" si="7"/>
        <v>0.7107692134238206</v>
      </c>
      <c r="M99" s="23">
        <f t="shared" si="8"/>
        <v>1.5461372537779918</v>
      </c>
      <c r="N99" s="23">
        <f t="shared" si="8"/>
        <v>0.79119911492877004</v>
      </c>
      <c r="O99" s="23">
        <f t="shared" si="8"/>
        <v>0.78020519528793908</v>
      </c>
      <c r="P99" s="23">
        <f t="shared" si="9"/>
        <v>7.0010151864794548</v>
      </c>
    </row>
    <row r="100" spans="1:16" x14ac:dyDescent="0.2">
      <c r="A100" s="22">
        <v>9</v>
      </c>
      <c r="B100" s="4" t="s">
        <v>84</v>
      </c>
      <c r="C100" s="4">
        <v>2013</v>
      </c>
      <c r="D100" s="4">
        <v>192.7</v>
      </c>
      <c r="E100" s="4">
        <v>5352.6</v>
      </c>
      <c r="F100" s="4">
        <v>5738.3</v>
      </c>
      <c r="G100" s="21">
        <v>1.7077882945159346E-2</v>
      </c>
      <c r="H100" s="21">
        <v>0.47436988195256835</v>
      </c>
      <c r="I100" s="21">
        <v>0.50855223510227232</v>
      </c>
      <c r="J100" s="23">
        <f t="shared" si="5"/>
        <v>2.4549155718835289E-2</v>
      </c>
      <c r="K100" s="23">
        <f t="shared" si="6"/>
        <v>0.68189834406143113</v>
      </c>
      <c r="L100" s="23">
        <f t="shared" si="7"/>
        <v>0.73103487421584101</v>
      </c>
      <c r="M100" s="23">
        <f t="shared" si="8"/>
        <v>1.5462447046037888</v>
      </c>
      <c r="N100" s="23">
        <f t="shared" si="8"/>
        <v>0.82044149434381342</v>
      </c>
      <c r="O100" s="23">
        <f t="shared" si="8"/>
        <v>0.7509589512371716</v>
      </c>
      <c r="P100" s="23">
        <f t="shared" si="9"/>
        <v>7.0305760537361657</v>
      </c>
    </row>
    <row r="101" spans="1:16" x14ac:dyDescent="0.2">
      <c r="A101" s="22">
        <v>9</v>
      </c>
      <c r="B101" s="4" t="s">
        <v>84</v>
      </c>
      <c r="C101" s="4">
        <v>2014</v>
      </c>
      <c r="D101" s="4">
        <v>201</v>
      </c>
      <c r="E101" s="4">
        <v>5993.9</v>
      </c>
      <c r="F101" s="4">
        <v>7034.9</v>
      </c>
      <c r="G101" s="21">
        <v>1.519297343875191E-2</v>
      </c>
      <c r="H101" s="21">
        <v>0.45306051489818439</v>
      </c>
      <c r="I101" s="21">
        <v>0.53174651166306364</v>
      </c>
      <c r="J101" s="23">
        <f t="shared" si="5"/>
        <v>2.1743131539898829E-2</v>
      </c>
      <c r="K101" s="23">
        <f t="shared" si="6"/>
        <v>0.64838883650248547</v>
      </c>
      <c r="L101" s="23">
        <f t="shared" si="7"/>
        <v>0.76099878641808083</v>
      </c>
      <c r="M101" s="23">
        <f t="shared" si="8"/>
        <v>1.5490514816629468</v>
      </c>
      <c r="N101" s="23">
        <f t="shared" si="8"/>
        <v>0.86533010827820023</v>
      </c>
      <c r="O101" s="23">
        <f t="shared" si="8"/>
        <v>0.70594505147899023</v>
      </c>
      <c r="P101" s="23">
        <f t="shared" si="9"/>
        <v>7.0837597130242322</v>
      </c>
    </row>
    <row r="102" spans="1:16" x14ac:dyDescent="0.2">
      <c r="A102" s="22">
        <v>9</v>
      </c>
      <c r="B102" s="4" t="s">
        <v>84</v>
      </c>
      <c r="C102" s="4">
        <v>2015</v>
      </c>
      <c r="D102" s="4">
        <v>254</v>
      </c>
      <c r="E102" s="4">
        <v>6223.3</v>
      </c>
      <c r="F102" s="4">
        <v>7965.9</v>
      </c>
      <c r="G102" s="21">
        <v>1.7586130497396699E-2</v>
      </c>
      <c r="H102" s="21">
        <v>0.43088096820649163</v>
      </c>
      <c r="I102" s="21">
        <v>0.55153290129611166</v>
      </c>
      <c r="J102" s="23">
        <f t="shared" si="5"/>
        <v>2.5119039656589594E-2</v>
      </c>
      <c r="K102" s="23">
        <f t="shared" si="6"/>
        <v>0.6154461397435198</v>
      </c>
      <c r="L102" s="23">
        <f t="shared" si="7"/>
        <v>0.78777857480483093</v>
      </c>
      <c r="M102" s="23">
        <f t="shared" si="8"/>
        <v>1.5456746448440279</v>
      </c>
      <c r="N102" s="23">
        <f t="shared" si="8"/>
        <v>0.90784444665204389</v>
      </c>
      <c r="O102" s="23">
        <f t="shared" si="8"/>
        <v>0.6636021456812915</v>
      </c>
      <c r="P102" s="23">
        <f t="shared" si="9"/>
        <v>7.1163149735174631</v>
      </c>
    </row>
    <row r="103" spans="1:16" x14ac:dyDescent="0.2">
      <c r="A103" s="22">
        <v>9</v>
      </c>
      <c r="B103" s="4" t="s">
        <v>84</v>
      </c>
      <c r="C103" s="4">
        <v>2016</v>
      </c>
      <c r="D103" s="4">
        <v>273.8</v>
      </c>
      <c r="E103" s="4">
        <v>6500.9</v>
      </c>
      <c r="F103" s="4">
        <v>9193.7999999999993</v>
      </c>
      <c r="G103" s="21">
        <v>1.7146256692864077E-2</v>
      </c>
      <c r="H103" s="21">
        <v>0.40710774336975919</v>
      </c>
      <c r="I103" s="21">
        <v>0.57574599993737663</v>
      </c>
      <c r="J103" s="23">
        <f t="shared" si="5"/>
        <v>2.4308972140481656E-2</v>
      </c>
      <c r="K103" s="23">
        <f t="shared" si="6"/>
        <v>0.57717383852467929</v>
      </c>
      <c r="L103" s="23">
        <f t="shared" si="7"/>
        <v>0.81625941586983275</v>
      </c>
      <c r="M103" s="23">
        <f t="shared" si="8"/>
        <v>1.5464849598830925</v>
      </c>
      <c r="N103" s="23">
        <f t="shared" si="8"/>
        <v>0.95553268417276349</v>
      </c>
      <c r="O103" s="23">
        <f t="shared" si="8"/>
        <v>0.61589037136277502</v>
      </c>
      <c r="P103" s="23">
        <f t="shared" si="9"/>
        <v>7.1664106193575794</v>
      </c>
    </row>
    <row r="104" spans="1:16" x14ac:dyDescent="0.2">
      <c r="A104" s="22">
        <v>9</v>
      </c>
      <c r="B104" s="4" t="s">
        <v>84</v>
      </c>
      <c r="C104" s="4">
        <v>2017</v>
      </c>
      <c r="D104" s="4">
        <v>315.2</v>
      </c>
      <c r="E104" s="4">
        <v>6776</v>
      </c>
      <c r="F104" s="4">
        <v>10633.8</v>
      </c>
      <c r="G104" s="21">
        <v>1.7782792665726375E-2</v>
      </c>
      <c r="H104" s="21">
        <v>0.38228490832157969</v>
      </c>
      <c r="I104" s="21">
        <v>0.59993229901269385</v>
      </c>
      <c r="J104" s="23">
        <f t="shared" si="5"/>
        <v>2.4989817802101268E-2</v>
      </c>
      <c r="K104" s="23">
        <f t="shared" si="6"/>
        <v>0.53721765681166944</v>
      </c>
      <c r="L104" s="23">
        <f t="shared" si="7"/>
        <v>0.84307336467000138</v>
      </c>
      <c r="M104" s="23">
        <f t="shared" si="8"/>
        <v>1.5458039072755663</v>
      </c>
      <c r="N104" s="23">
        <f t="shared" si="8"/>
        <v>1.0036614859271795</v>
      </c>
      <c r="O104" s="23">
        <f t="shared" si="8"/>
        <v>0.56782373170997413</v>
      </c>
      <c r="P104" s="23">
        <f t="shared" si="9"/>
        <v>7.2125584253910322</v>
      </c>
    </row>
    <row r="105" spans="1:16" x14ac:dyDescent="0.2">
      <c r="A105" s="22">
        <v>9</v>
      </c>
      <c r="B105" s="4" t="s">
        <v>84</v>
      </c>
      <c r="C105" s="4">
        <v>2018</v>
      </c>
      <c r="D105" s="4">
        <v>334.4</v>
      </c>
      <c r="E105" s="4">
        <v>7164.8</v>
      </c>
      <c r="F105" s="4">
        <v>11826.5</v>
      </c>
      <c r="G105" s="21">
        <v>1.730338357730897E-2</v>
      </c>
      <c r="H105" s="21">
        <v>0.37073948162291664</v>
      </c>
      <c r="I105" s="21">
        <v>0.61195713479977432</v>
      </c>
      <c r="J105" s="23">
        <f t="shared" si="5"/>
        <v>2.4176578542235223E-2</v>
      </c>
      <c r="K105" s="23">
        <f t="shared" si="6"/>
        <v>0.518003438814016</v>
      </c>
      <c r="L105" s="23">
        <f t="shared" si="7"/>
        <v>0.85503680062722742</v>
      </c>
      <c r="M105" s="23">
        <f t="shared" si="8"/>
        <v>1.5466173924032565</v>
      </c>
      <c r="N105" s="23">
        <f t="shared" si="8"/>
        <v>1.0262811561082343</v>
      </c>
      <c r="O105" s="23">
        <f t="shared" si="8"/>
        <v>0.54517452541145417</v>
      </c>
      <c r="P105" s="23">
        <f t="shared" si="9"/>
        <v>7.2375890148376927</v>
      </c>
    </row>
    <row r="106" spans="1:16" x14ac:dyDescent="0.2">
      <c r="A106" s="22">
        <v>9</v>
      </c>
      <c r="B106" s="4" t="s">
        <v>84</v>
      </c>
      <c r="C106" s="4">
        <v>2019</v>
      </c>
      <c r="D106" s="4">
        <v>468.9</v>
      </c>
      <c r="E106" s="4">
        <v>5189.6000000000004</v>
      </c>
      <c r="F106" s="4">
        <v>12929.8</v>
      </c>
      <c r="G106" s="21">
        <v>2.5225545100950597E-2</v>
      </c>
      <c r="H106" s="21">
        <v>0.27918636992086421</v>
      </c>
      <c r="I106" s="21">
        <v>0.69558808497818514</v>
      </c>
      <c r="J106" s="23">
        <f t="shared" si="5"/>
        <v>3.363632830902618E-2</v>
      </c>
      <c r="K106" s="23">
        <f t="shared" si="6"/>
        <v>0.37227359648650515</v>
      </c>
      <c r="L106" s="23">
        <f t="shared" si="7"/>
        <v>0.92751332431231959</v>
      </c>
      <c r="M106" s="23">
        <f t="shared" si="8"/>
        <v>1.5371536525496416</v>
      </c>
      <c r="N106" s="23">
        <f t="shared" si="8"/>
        <v>1.1893388345302354</v>
      </c>
      <c r="O106" s="23">
        <f t="shared" si="8"/>
        <v>0.38309196728472505</v>
      </c>
      <c r="P106" s="23">
        <f t="shared" si="9"/>
        <v>7.373230593994121</v>
      </c>
    </row>
    <row r="107" spans="1:16" x14ac:dyDescent="0.2">
      <c r="A107" s="22">
        <v>9</v>
      </c>
      <c r="B107" s="4" t="s">
        <v>84</v>
      </c>
      <c r="C107" s="4">
        <v>2020</v>
      </c>
      <c r="D107" s="4">
        <v>484.1</v>
      </c>
      <c r="E107" s="4">
        <v>4618.3999999999996</v>
      </c>
      <c r="F107" s="4">
        <v>12607.4</v>
      </c>
      <c r="G107" s="21">
        <v>2.7334993421758449E-2</v>
      </c>
      <c r="H107" s="21">
        <v>0.260780693284547</v>
      </c>
      <c r="I107" s="21">
        <v>0.71188431329369439</v>
      </c>
      <c r="J107" s="23">
        <f t="shared" si="5"/>
        <v>3.6031624315597359E-2</v>
      </c>
      <c r="K107" s="23">
        <f t="shared" si="6"/>
        <v>0.3437480969616914</v>
      </c>
      <c r="L107" s="23">
        <f t="shared" si="7"/>
        <v>0.93837037884003738</v>
      </c>
      <c r="M107" s="23">
        <f t="shared" si="8"/>
        <v>1.5347569014102955</v>
      </c>
      <c r="N107" s="23">
        <f t="shared" si="8"/>
        <v>1.2198910097358482</v>
      </c>
      <c r="O107" s="23">
        <f t="shared" si="8"/>
        <v>0.35291152025789452</v>
      </c>
      <c r="P107" s="23">
        <f t="shared" si="9"/>
        <v>7.3969642439604772</v>
      </c>
    </row>
    <row r="108" spans="1:16" x14ac:dyDescent="0.2">
      <c r="A108" s="22">
        <v>9</v>
      </c>
      <c r="B108" s="4" t="s">
        <v>84</v>
      </c>
      <c r="C108" s="4">
        <v>2021</v>
      </c>
      <c r="D108" s="4">
        <v>533.1</v>
      </c>
      <c r="E108" s="4">
        <v>5019.2</v>
      </c>
      <c r="F108" s="4">
        <v>11562.2</v>
      </c>
      <c r="G108" s="21">
        <v>3.1149025679978966E-2</v>
      </c>
      <c r="H108" s="21">
        <v>0.29327178708113</v>
      </c>
      <c r="I108" s="21">
        <v>0.67557918723889099</v>
      </c>
      <c r="J108" s="23">
        <f t="shared" si="5"/>
        <v>4.2256187197041523E-2</v>
      </c>
      <c r="K108" s="23">
        <f t="shared" si="6"/>
        <v>0.39784703578951564</v>
      </c>
      <c r="L108" s="23">
        <f t="shared" si="7"/>
        <v>0.91647812344707091</v>
      </c>
      <c r="M108" s="23">
        <f t="shared" si="8"/>
        <v>1.5285275541444701</v>
      </c>
      <c r="N108" s="23">
        <f t="shared" si="8"/>
        <v>1.1616273564932891</v>
      </c>
      <c r="O108" s="23">
        <f t="shared" si="8"/>
        <v>0.41160937511928863</v>
      </c>
      <c r="P108" s="23">
        <f t="shared" si="9"/>
        <v>7.3204467505392774</v>
      </c>
    </row>
    <row r="109" spans="1:16" x14ac:dyDescent="0.2">
      <c r="A109" s="22">
        <v>9</v>
      </c>
      <c r="B109" s="4" t="s">
        <v>84</v>
      </c>
      <c r="C109" s="4">
        <v>2022</v>
      </c>
      <c r="D109" s="4">
        <v>606.70000000000005</v>
      </c>
      <c r="E109" s="4">
        <v>5735.7</v>
      </c>
      <c r="F109" s="4">
        <v>11717.1</v>
      </c>
      <c r="G109" s="21">
        <v>3.3594507046152994E-2</v>
      </c>
      <c r="H109" s="21">
        <v>0.31760015504305211</v>
      </c>
      <c r="I109" s="21">
        <v>0.64880533791079487</v>
      </c>
      <c r="J109" s="23">
        <f t="shared" si="5"/>
        <v>4.64557537857355E-2</v>
      </c>
      <c r="K109" s="23">
        <f t="shared" si="6"/>
        <v>0.43918949561371862</v>
      </c>
      <c r="L109" s="23">
        <f t="shared" si="7"/>
        <v>0.89719253779931007</v>
      </c>
      <c r="M109" s="23">
        <f t="shared" si="8"/>
        <v>1.5243238471132006</v>
      </c>
      <c r="N109" s="23">
        <f t="shared" si="8"/>
        <v>1.1161000224042363</v>
      </c>
      <c r="O109" s="23">
        <f t="shared" si="8"/>
        <v>0.45742534903115306</v>
      </c>
      <c r="P109" s="23">
        <f t="shared" si="9"/>
        <v>7.2625969351792268</v>
      </c>
    </row>
    <row r="110" spans="1:16" x14ac:dyDescent="0.2">
      <c r="A110" s="22">
        <v>10</v>
      </c>
      <c r="B110" s="28" t="s">
        <v>85</v>
      </c>
      <c r="C110" s="4">
        <v>2011</v>
      </c>
      <c r="D110" s="4">
        <v>126.8</v>
      </c>
      <c r="E110" s="4">
        <v>230.6</v>
      </c>
      <c r="F110" s="4">
        <v>256.39999999999998</v>
      </c>
      <c r="G110" s="21">
        <v>0.20658194851743239</v>
      </c>
      <c r="H110" s="21">
        <v>0.37569240795047248</v>
      </c>
      <c r="I110" s="21">
        <v>0.41772564353209513</v>
      </c>
      <c r="J110" s="23">
        <f t="shared" si="5"/>
        <v>0.34511156342004723</v>
      </c>
      <c r="K110" s="23">
        <f t="shared" si="6"/>
        <v>0.6276240262197389</v>
      </c>
      <c r="L110" s="23">
        <f t="shared" si="7"/>
        <v>0.69784388691561594</v>
      </c>
      <c r="M110" s="23">
        <f t="shared" si="8"/>
        <v>1.2184386779237406</v>
      </c>
      <c r="N110" s="23">
        <f t="shared" si="8"/>
        <v>0.89229880813944873</v>
      </c>
      <c r="O110" s="23">
        <f t="shared" si="8"/>
        <v>0.79841354271318221</v>
      </c>
      <c r="P110" s="23">
        <f t="shared" si="9"/>
        <v>6.2383271927633013</v>
      </c>
    </row>
    <row r="111" spans="1:16" x14ac:dyDescent="0.2">
      <c r="A111" s="22">
        <v>10</v>
      </c>
      <c r="B111" s="28" t="s">
        <v>85</v>
      </c>
      <c r="C111" s="4">
        <v>2012</v>
      </c>
      <c r="D111" s="4">
        <v>142.69999999999999</v>
      </c>
      <c r="E111" s="4">
        <v>301.8</v>
      </c>
      <c r="F111" s="4">
        <v>316.5</v>
      </c>
      <c r="G111" s="21">
        <v>0.18751642575558475</v>
      </c>
      <c r="H111" s="21">
        <v>0.3965834428383706</v>
      </c>
      <c r="I111" s="21">
        <v>0.4159001314060447</v>
      </c>
      <c r="J111" s="23">
        <f t="shared" si="5"/>
        <v>0.31020362595736828</v>
      </c>
      <c r="K111" s="23">
        <f t="shared" si="6"/>
        <v>0.65605784382574461</v>
      </c>
      <c r="L111" s="23">
        <f t="shared" si="7"/>
        <v>0.6880129475508554</v>
      </c>
      <c r="M111" s="23">
        <f t="shared" si="8"/>
        <v>1.255389109816778</v>
      </c>
      <c r="N111" s="23">
        <f t="shared" si="8"/>
        <v>0.85521290383485937</v>
      </c>
      <c r="O111" s="23">
        <f t="shared" si="8"/>
        <v>0.81204896503245505</v>
      </c>
      <c r="P111" s="23">
        <f t="shared" si="9"/>
        <v>6.2886421021525072</v>
      </c>
    </row>
    <row r="112" spans="1:16" x14ac:dyDescent="0.2">
      <c r="A112" s="22">
        <v>10</v>
      </c>
      <c r="B112" s="28" t="s">
        <v>85</v>
      </c>
      <c r="C112" s="4">
        <v>2013</v>
      </c>
      <c r="D112" s="4">
        <v>154</v>
      </c>
      <c r="E112" s="4">
        <v>376.9</v>
      </c>
      <c r="F112" s="4">
        <v>368.6</v>
      </c>
      <c r="G112" s="21">
        <v>0.17120622568093385</v>
      </c>
      <c r="H112" s="21">
        <v>0.41901056142301274</v>
      </c>
      <c r="I112" s="21">
        <v>0.40978321289605341</v>
      </c>
      <c r="J112" s="23">
        <f t="shared" si="5"/>
        <v>0.28040092625288432</v>
      </c>
      <c r="K112" s="23">
        <f t="shared" si="6"/>
        <v>0.68625395522540311</v>
      </c>
      <c r="L112" s="23">
        <f t="shared" si="7"/>
        <v>0.67114143777151414</v>
      </c>
      <c r="M112" s="23">
        <f t="shared" si="8"/>
        <v>1.2865845606222266</v>
      </c>
      <c r="N112" s="23">
        <f t="shared" si="8"/>
        <v>0.8144700501130403</v>
      </c>
      <c r="O112" s="23">
        <f t="shared" si="8"/>
        <v>0.83504889283241046</v>
      </c>
      <c r="P112" s="23">
        <f t="shared" si="9"/>
        <v>6.3237426749251711</v>
      </c>
    </row>
    <row r="113" spans="1:16" x14ac:dyDescent="0.2">
      <c r="A113" s="22">
        <v>10</v>
      </c>
      <c r="B113" s="28" t="s">
        <v>85</v>
      </c>
      <c r="C113" s="4">
        <v>2014</v>
      </c>
      <c r="D113" s="4">
        <v>175.9</v>
      </c>
      <c r="E113" s="4">
        <v>373.5</v>
      </c>
      <c r="F113" s="4">
        <v>471.7</v>
      </c>
      <c r="G113" s="21">
        <v>0.17226520419155814</v>
      </c>
      <c r="H113" s="21">
        <v>0.36578199980413284</v>
      </c>
      <c r="I113" s="21">
        <v>0.46195279600430911</v>
      </c>
      <c r="J113" s="23">
        <f t="shared" si="5"/>
        <v>0.28060831518504176</v>
      </c>
      <c r="K113" s="23">
        <f t="shared" si="6"/>
        <v>0.59583402911661798</v>
      </c>
      <c r="L113" s="23">
        <f t="shared" si="7"/>
        <v>0.75248972298342354</v>
      </c>
      <c r="M113" s="23">
        <f t="shared" si="8"/>
        <v>1.2863684973262022</v>
      </c>
      <c r="N113" s="23">
        <f t="shared" si="8"/>
        <v>0.93249257533136143</v>
      </c>
      <c r="O113" s="23">
        <f t="shared" si="8"/>
        <v>0.71896206424167242</v>
      </c>
      <c r="P113" s="23">
        <f t="shared" si="9"/>
        <v>6.4430527068830026</v>
      </c>
    </row>
    <row r="114" spans="1:16" x14ac:dyDescent="0.2">
      <c r="A114" s="22">
        <v>10</v>
      </c>
      <c r="B114" s="28" t="s">
        <v>85</v>
      </c>
      <c r="C114" s="4">
        <v>2015</v>
      </c>
      <c r="D114" s="4">
        <v>183.1</v>
      </c>
      <c r="E114" s="4">
        <v>404.6</v>
      </c>
      <c r="F114" s="4">
        <v>542.6</v>
      </c>
      <c r="G114" s="21">
        <v>0.16199239140051311</v>
      </c>
      <c r="H114" s="21">
        <v>0.35795806423073517</v>
      </c>
      <c r="I114" s="21">
        <v>0.48004954436875158</v>
      </c>
      <c r="J114" s="23">
        <f t="shared" si="5"/>
        <v>0.26113438620425555</v>
      </c>
      <c r="K114" s="23">
        <f t="shared" si="6"/>
        <v>0.57703425810071995</v>
      </c>
      <c r="L114" s="23">
        <f t="shared" si="7"/>
        <v>0.77384772230709487</v>
      </c>
      <c r="M114" s="23">
        <f t="shared" si="8"/>
        <v>1.306599148933159</v>
      </c>
      <c r="N114" s="23">
        <f t="shared" si="8"/>
        <v>0.95570359814873718</v>
      </c>
      <c r="O114" s="23">
        <f t="shared" si="8"/>
        <v>0.68590253486879438</v>
      </c>
      <c r="P114" s="23">
        <f t="shared" si="9"/>
        <v>6.5171071779657455</v>
      </c>
    </row>
    <row r="115" spans="1:16" x14ac:dyDescent="0.2">
      <c r="A115" s="22">
        <v>10</v>
      </c>
      <c r="B115" s="28" t="s">
        <v>85</v>
      </c>
      <c r="C115" s="4">
        <v>2016</v>
      </c>
      <c r="D115" s="4">
        <v>203.5</v>
      </c>
      <c r="E115" s="4">
        <v>434.4</v>
      </c>
      <c r="F115" s="4">
        <v>613.1</v>
      </c>
      <c r="G115" s="21">
        <v>0.16266986410871304</v>
      </c>
      <c r="H115" s="21">
        <v>0.34724220623501195</v>
      </c>
      <c r="I115" s="21">
        <v>0.49008792965627501</v>
      </c>
      <c r="J115" s="23">
        <f t="shared" si="5"/>
        <v>0.26141199672867188</v>
      </c>
      <c r="K115" s="23">
        <f t="shared" si="6"/>
        <v>0.55802148097756776</v>
      </c>
      <c r="L115" s="23">
        <f t="shared" si="7"/>
        <v>0.7875758977609274</v>
      </c>
      <c r="M115" s="23">
        <f t="shared" si="8"/>
        <v>1.3063115485793719</v>
      </c>
      <c r="N115" s="23">
        <f t="shared" si="8"/>
        <v>0.97879669972087324</v>
      </c>
      <c r="O115" s="23">
        <f t="shared" si="8"/>
        <v>0.66393111980490049</v>
      </c>
      <c r="P115" s="23">
        <f t="shared" si="9"/>
        <v>6.5404591649847621</v>
      </c>
    </row>
    <row r="116" spans="1:16" x14ac:dyDescent="0.2">
      <c r="A116" s="22">
        <v>10</v>
      </c>
      <c r="B116" s="28" t="s">
        <v>85</v>
      </c>
      <c r="C116" s="4">
        <v>2017</v>
      </c>
      <c r="D116" s="4">
        <v>219.4</v>
      </c>
      <c r="E116" s="4">
        <v>462</v>
      </c>
      <c r="F116" s="4">
        <v>695.6</v>
      </c>
      <c r="G116" s="21">
        <v>0.15933188090050834</v>
      </c>
      <c r="H116" s="21">
        <v>0.33551198257080611</v>
      </c>
      <c r="I116" s="21">
        <v>0.50515613652868552</v>
      </c>
      <c r="J116" s="23">
        <f t="shared" si="5"/>
        <v>0.25411503319898682</v>
      </c>
      <c r="K116" s="23">
        <f t="shared" si="6"/>
        <v>0.53510093590670893</v>
      </c>
      <c r="L116" s="23">
        <f t="shared" si="7"/>
        <v>0.80566279440845601</v>
      </c>
      <c r="M116" s="23">
        <f t="shared" si="8"/>
        <v>1.3138637364059709</v>
      </c>
      <c r="N116" s="23">
        <f t="shared" si="8"/>
        <v>1.0061691034464721</v>
      </c>
      <c r="O116" s="23">
        <f t="shared" si="8"/>
        <v>0.6340028308918092</v>
      </c>
      <c r="P116" s="23">
        <f t="shared" si="9"/>
        <v>6.5879322470026658</v>
      </c>
    </row>
    <row r="117" spans="1:16" x14ac:dyDescent="0.2">
      <c r="A117" s="22">
        <v>10</v>
      </c>
      <c r="B117" s="28" t="s">
        <v>85</v>
      </c>
      <c r="C117" s="4">
        <v>2018</v>
      </c>
      <c r="D117" s="4">
        <v>230.2</v>
      </c>
      <c r="E117" s="4">
        <v>486.1</v>
      </c>
      <c r="F117" s="4">
        <v>785.5</v>
      </c>
      <c r="G117" s="21">
        <v>0.15328272739379412</v>
      </c>
      <c r="H117" s="21">
        <v>0.32367825276335066</v>
      </c>
      <c r="I117" s="21">
        <v>0.52303901984285528</v>
      </c>
      <c r="J117" s="23">
        <f t="shared" si="5"/>
        <v>0.24180785661963339</v>
      </c>
      <c r="K117" s="23">
        <f t="shared" si="6"/>
        <v>0.51061163815292698</v>
      </c>
      <c r="L117" s="23">
        <f t="shared" si="7"/>
        <v>0.8251089112715988</v>
      </c>
      <c r="M117" s="23">
        <f t="shared" si="8"/>
        <v>1.3265677599210868</v>
      </c>
      <c r="N117" s="23">
        <f t="shared" si="8"/>
        <v>1.0349003235502381</v>
      </c>
      <c r="O117" s="23">
        <f t="shared" si="8"/>
        <v>0.60040138170799828</v>
      </c>
      <c r="P117" s="23">
        <f t="shared" si="9"/>
        <v>6.6499053085717348</v>
      </c>
    </row>
    <row r="118" spans="1:16" x14ac:dyDescent="0.2">
      <c r="A118" s="22">
        <v>10</v>
      </c>
      <c r="B118" s="28" t="s">
        <v>85</v>
      </c>
      <c r="C118" s="4">
        <v>2019</v>
      </c>
      <c r="D118" s="4">
        <v>241.3</v>
      </c>
      <c r="E118" s="4">
        <v>481.8</v>
      </c>
      <c r="F118" s="4">
        <v>889.4</v>
      </c>
      <c r="G118" s="21">
        <v>0.14964341085271318</v>
      </c>
      <c r="H118" s="21">
        <v>0.29879069767441863</v>
      </c>
      <c r="I118" s="21">
        <v>0.55156589147286816</v>
      </c>
      <c r="J118" s="23">
        <f t="shared" si="5"/>
        <v>0.23204183428088496</v>
      </c>
      <c r="K118" s="23">
        <f t="shared" si="6"/>
        <v>0.46331436285342054</v>
      </c>
      <c r="L118" s="23">
        <f t="shared" si="7"/>
        <v>0.85527562125743495</v>
      </c>
      <c r="M118" s="23">
        <f t="shared" si="8"/>
        <v>1.3366200394084879</v>
      </c>
      <c r="N118" s="23">
        <f t="shared" si="8"/>
        <v>1.0890647719551179</v>
      </c>
      <c r="O118" s="23">
        <f t="shared" si="8"/>
        <v>0.54471381110949979</v>
      </c>
      <c r="P118" s="23">
        <f t="shared" si="9"/>
        <v>6.7327034732451985</v>
      </c>
    </row>
    <row r="119" spans="1:16" x14ac:dyDescent="0.2">
      <c r="A119" s="22">
        <v>10</v>
      </c>
      <c r="B119" s="28" t="s">
        <v>85</v>
      </c>
      <c r="C119" s="4">
        <v>2020</v>
      </c>
      <c r="D119" s="4">
        <v>218.3</v>
      </c>
      <c r="E119" s="4">
        <v>500.3</v>
      </c>
      <c r="F119" s="4">
        <v>879.1</v>
      </c>
      <c r="G119" s="21">
        <v>0.13663391124741817</v>
      </c>
      <c r="H119" s="21">
        <v>0.31313763535081679</v>
      </c>
      <c r="I119" s="21">
        <v>0.55022845340176507</v>
      </c>
      <c r="J119" s="23">
        <f t="shared" si="5"/>
        <v>0.2109625057443511</v>
      </c>
      <c r="K119" s="23">
        <f t="shared" si="6"/>
        <v>0.48348392864818529</v>
      </c>
      <c r="L119" s="23">
        <f t="shared" si="7"/>
        <v>0.84955171232184634</v>
      </c>
      <c r="M119" s="23">
        <f t="shared" si="8"/>
        <v>1.358236804984629</v>
      </c>
      <c r="N119" s="23">
        <f t="shared" si="8"/>
        <v>1.0661659429624695</v>
      </c>
      <c r="O119" s="23">
        <f t="shared" si="8"/>
        <v>0.55566144128904393</v>
      </c>
      <c r="P119" s="23">
        <f t="shared" si="9"/>
        <v>6.7627037421678695</v>
      </c>
    </row>
    <row r="120" spans="1:16" x14ac:dyDescent="0.2">
      <c r="A120" s="22">
        <v>10</v>
      </c>
      <c r="B120" s="28" t="s">
        <v>85</v>
      </c>
      <c r="C120" s="4">
        <v>2021</v>
      </c>
      <c r="D120" s="4">
        <v>230.1</v>
      </c>
      <c r="E120" s="4">
        <v>634.70000000000005</v>
      </c>
      <c r="F120" s="4">
        <v>1339.8</v>
      </c>
      <c r="G120" s="21">
        <v>0.10437267531524994</v>
      </c>
      <c r="H120" s="21">
        <v>0.28789803138891412</v>
      </c>
      <c r="I120" s="21">
        <v>0.60772929329583603</v>
      </c>
      <c r="J120" s="23">
        <f t="shared" si="5"/>
        <v>0.15337089160373082</v>
      </c>
      <c r="K120" s="23">
        <f t="shared" si="6"/>
        <v>0.42305304172484992</v>
      </c>
      <c r="L120" s="23">
        <f t="shared" si="7"/>
        <v>0.89303051095470909</v>
      </c>
      <c r="M120" s="23">
        <f t="shared" si="8"/>
        <v>1.41681769882014</v>
      </c>
      <c r="N120" s="23">
        <f t="shared" si="8"/>
        <v>1.1339842334743064</v>
      </c>
      <c r="O120" s="23">
        <f t="shared" si="8"/>
        <v>0.46676099240605717</v>
      </c>
      <c r="P120" s="23">
        <f t="shared" si="9"/>
        <v>6.98518255581509</v>
      </c>
    </row>
    <row r="121" spans="1:16" x14ac:dyDescent="0.2">
      <c r="A121" s="22">
        <v>10</v>
      </c>
      <c r="B121" s="28" t="s">
        <v>85</v>
      </c>
      <c r="C121" s="4">
        <v>2022</v>
      </c>
      <c r="D121" s="4">
        <v>241.2</v>
      </c>
      <c r="E121" s="4">
        <v>667.2</v>
      </c>
      <c r="F121" s="4">
        <v>1442</v>
      </c>
      <c r="G121" s="21">
        <v>0.10262083049693668</v>
      </c>
      <c r="H121" s="21">
        <v>0.28386657590197412</v>
      </c>
      <c r="I121" s="21">
        <v>0.61351259360108912</v>
      </c>
      <c r="J121" s="23">
        <f t="shared" si="5"/>
        <v>0.15008612706620081</v>
      </c>
      <c r="K121" s="23">
        <f t="shared" si="6"/>
        <v>0.41516361516819733</v>
      </c>
      <c r="L121" s="23">
        <f t="shared" si="7"/>
        <v>0.89728107474901153</v>
      </c>
      <c r="M121" s="23">
        <f t="shared" si="8"/>
        <v>1.420140940783317</v>
      </c>
      <c r="N121" s="23">
        <f t="shared" si="8"/>
        <v>1.1426736842637448</v>
      </c>
      <c r="O121" s="23">
        <f t="shared" si="8"/>
        <v>0.45722483489387722</v>
      </c>
      <c r="P121" s="23">
        <f t="shared" si="9"/>
        <v>7.0029950257713178</v>
      </c>
    </row>
    <row r="122" spans="1:16" x14ac:dyDescent="0.2">
      <c r="A122" s="22">
        <v>11</v>
      </c>
      <c r="B122" s="28" t="s">
        <v>86</v>
      </c>
      <c r="C122" s="4">
        <v>2011</v>
      </c>
      <c r="D122" s="4">
        <v>131.9</v>
      </c>
      <c r="E122" s="4">
        <v>130</v>
      </c>
      <c r="F122" s="4">
        <v>391.6</v>
      </c>
      <c r="G122" s="21">
        <v>0.20183626625860751</v>
      </c>
      <c r="H122" s="21">
        <v>0.19892884468247896</v>
      </c>
      <c r="I122" s="21">
        <v>0.59923488905891353</v>
      </c>
      <c r="J122" s="23">
        <f t="shared" si="5"/>
        <v>0.30448971580698914</v>
      </c>
      <c r="K122" s="23">
        <f t="shared" si="6"/>
        <v>0.3001035864663274</v>
      </c>
      <c r="L122" s="23">
        <f t="shared" si="7"/>
        <v>0.9040043420016447</v>
      </c>
      <c r="M122" s="23">
        <f t="shared" si="8"/>
        <v>1.2613936660714336</v>
      </c>
      <c r="N122" s="23">
        <f t="shared" si="8"/>
        <v>1.265995082803173</v>
      </c>
      <c r="O122" s="23">
        <f t="shared" si="8"/>
        <v>0.44175126808303555</v>
      </c>
      <c r="P122" s="23">
        <f t="shared" si="9"/>
        <v>6.7579224319036824</v>
      </c>
    </row>
    <row r="123" spans="1:16" x14ac:dyDescent="0.2">
      <c r="A123" s="22">
        <v>11</v>
      </c>
      <c r="B123" s="28" t="s">
        <v>86</v>
      </c>
      <c r="C123" s="4">
        <v>2012</v>
      </c>
      <c r="D123" s="4">
        <v>162.69999999999999</v>
      </c>
      <c r="E123" s="4">
        <v>144.6</v>
      </c>
      <c r="F123" s="4">
        <v>445.6</v>
      </c>
      <c r="G123" s="21">
        <v>0.21609775534599548</v>
      </c>
      <c r="H123" s="21">
        <v>0.19205737813786691</v>
      </c>
      <c r="I123" s="21">
        <v>0.59184486651613766</v>
      </c>
      <c r="J123" s="23">
        <f t="shared" si="5"/>
        <v>0.32807499912560906</v>
      </c>
      <c r="K123" s="23">
        <f t="shared" si="6"/>
        <v>0.2915774116383717</v>
      </c>
      <c r="L123" s="23">
        <f t="shared" si="7"/>
        <v>0.89852624222723676</v>
      </c>
      <c r="M123" s="23">
        <f t="shared" si="8"/>
        <v>1.2365312637330863</v>
      </c>
      <c r="N123" s="23">
        <f t="shared" si="8"/>
        <v>1.2749208343510134</v>
      </c>
      <c r="O123" s="23">
        <f t="shared" si="8"/>
        <v>0.45439613059957362</v>
      </c>
      <c r="P123" s="23">
        <f t="shared" si="9"/>
        <v>6.7138315905008596</v>
      </c>
    </row>
    <row r="124" spans="1:16" x14ac:dyDescent="0.2">
      <c r="A124" s="22">
        <v>11</v>
      </c>
      <c r="B124" s="28" t="s">
        <v>86</v>
      </c>
      <c r="C124" s="4">
        <v>2013</v>
      </c>
      <c r="D124" s="4">
        <v>211.2</v>
      </c>
      <c r="E124" s="4">
        <v>171.3</v>
      </c>
      <c r="F124" s="4">
        <v>501</v>
      </c>
      <c r="G124" s="21">
        <v>0.23904923599320882</v>
      </c>
      <c r="H124" s="21">
        <v>0.1938879456706282</v>
      </c>
      <c r="I124" s="21">
        <v>0.56706281833616301</v>
      </c>
      <c r="J124" s="23">
        <f t="shared" si="5"/>
        <v>0.37049773417198606</v>
      </c>
      <c r="K124" s="23">
        <f t="shared" si="6"/>
        <v>0.3005031338241535</v>
      </c>
      <c r="L124" s="23">
        <f t="shared" si="7"/>
        <v>0.87887956827729652</v>
      </c>
      <c r="M124" s="23">
        <f t="shared" si="8"/>
        <v>1.1912514930803624</v>
      </c>
      <c r="N124" s="23">
        <f t="shared" si="8"/>
        <v>1.2655762014473231</v>
      </c>
      <c r="O124" s="23">
        <f t="shared" si="8"/>
        <v>0.49728793039764385</v>
      </c>
      <c r="P124" s="23">
        <f t="shared" si="9"/>
        <v>6.6021948125333765</v>
      </c>
    </row>
    <row r="125" spans="1:16" x14ac:dyDescent="0.2">
      <c r="A125" s="22">
        <v>11</v>
      </c>
      <c r="B125" s="28" t="s">
        <v>86</v>
      </c>
      <c r="C125" s="4">
        <v>2014</v>
      </c>
      <c r="D125" s="4">
        <v>200.8</v>
      </c>
      <c r="E125" s="4">
        <v>180.1</v>
      </c>
      <c r="F125" s="4">
        <v>521.20000000000005</v>
      </c>
      <c r="G125" s="21">
        <v>0.22259173040682853</v>
      </c>
      <c r="H125" s="21">
        <v>0.19964527214277794</v>
      </c>
      <c r="I125" s="21">
        <v>0.57776299745039361</v>
      </c>
      <c r="J125" s="23">
        <f t="shared" si="5"/>
        <v>0.3421592594734793</v>
      </c>
      <c r="K125" s="23">
        <f t="shared" si="6"/>
        <v>0.30688686569309565</v>
      </c>
      <c r="L125" s="23">
        <f t="shared" si="7"/>
        <v>0.88811457190028587</v>
      </c>
      <c r="M125" s="23">
        <f t="shared" si="8"/>
        <v>1.221582428094393</v>
      </c>
      <c r="N125" s="23">
        <f t="shared" si="8"/>
        <v>1.2588759987632803</v>
      </c>
      <c r="O125" s="23">
        <f t="shared" si="8"/>
        <v>0.47756968314058734</v>
      </c>
      <c r="P125" s="23">
        <f t="shared" si="9"/>
        <v>6.6600689649503275</v>
      </c>
    </row>
    <row r="126" spans="1:16" x14ac:dyDescent="0.2">
      <c r="A126" s="22">
        <v>11</v>
      </c>
      <c r="B126" s="28" t="s">
        <v>86</v>
      </c>
      <c r="C126" s="4">
        <v>2015</v>
      </c>
      <c r="D126" s="4">
        <v>215.4</v>
      </c>
      <c r="E126" s="4">
        <v>198</v>
      </c>
      <c r="F126" s="4">
        <v>591.29999999999995</v>
      </c>
      <c r="G126" s="21">
        <v>0.21439235592714245</v>
      </c>
      <c r="H126" s="21">
        <v>0.19707375335921171</v>
      </c>
      <c r="I126" s="21">
        <v>0.58853389071364581</v>
      </c>
      <c r="J126" s="23">
        <f t="shared" si="5"/>
        <v>0.32649976252412988</v>
      </c>
      <c r="K126" s="23">
        <f t="shared" si="6"/>
        <v>0.30012512989683249</v>
      </c>
      <c r="L126" s="23">
        <f t="shared" si="7"/>
        <v>0.89628277428281322</v>
      </c>
      <c r="M126" s="23">
        <f t="shared" si="8"/>
        <v>1.2381983136060075</v>
      </c>
      <c r="N126" s="23">
        <f t="shared" si="8"/>
        <v>1.2659724983000173</v>
      </c>
      <c r="O126" s="23">
        <f t="shared" si="8"/>
        <v>0.45948102619962272</v>
      </c>
      <c r="P126" s="23">
        <f t="shared" si="9"/>
        <v>6.7060209636176804</v>
      </c>
    </row>
    <row r="127" spans="1:16" x14ac:dyDescent="0.2">
      <c r="A127" s="22">
        <v>11</v>
      </c>
      <c r="B127" s="28" t="s">
        <v>86</v>
      </c>
      <c r="C127" s="4">
        <v>2016</v>
      </c>
      <c r="D127" s="4">
        <v>266.10000000000002</v>
      </c>
      <c r="E127" s="4">
        <v>223.8</v>
      </c>
      <c r="F127" s="4">
        <v>659.8</v>
      </c>
      <c r="G127" s="21">
        <v>0.2314516830477516</v>
      </c>
      <c r="H127" s="21">
        <v>0.19465947638514394</v>
      </c>
      <c r="I127" s="21">
        <v>0.57388884056710443</v>
      </c>
      <c r="J127" s="23">
        <f t="shared" si="5"/>
        <v>0.35679356293167647</v>
      </c>
      <c r="K127" s="23">
        <f t="shared" si="6"/>
        <v>0.30007666059417204</v>
      </c>
      <c r="L127" s="23">
        <f t="shared" si="7"/>
        <v>0.88467641045591916</v>
      </c>
      <c r="M127" s="23">
        <f t="shared" si="8"/>
        <v>1.2059630355248301</v>
      </c>
      <c r="N127" s="23">
        <f t="shared" si="8"/>
        <v>1.2660233096254572</v>
      </c>
      <c r="O127" s="23">
        <f t="shared" si="8"/>
        <v>0.48499686545359522</v>
      </c>
      <c r="P127" s="23">
        <f t="shared" si="9"/>
        <v>6.634932591279</v>
      </c>
    </row>
    <row r="128" spans="1:16" x14ac:dyDescent="0.2">
      <c r="A128" s="22">
        <v>11</v>
      </c>
      <c r="B128" s="28" t="s">
        <v>86</v>
      </c>
      <c r="C128" s="4">
        <v>2017</v>
      </c>
      <c r="D128" s="4">
        <v>266.10000000000002</v>
      </c>
      <c r="E128" s="4">
        <v>237.7</v>
      </c>
      <c r="F128" s="4">
        <v>782.5</v>
      </c>
      <c r="G128" s="21">
        <v>0.20687242478426496</v>
      </c>
      <c r="H128" s="21">
        <v>0.18479359402938661</v>
      </c>
      <c r="I128" s="21">
        <v>0.60833398118634852</v>
      </c>
      <c r="J128" s="23">
        <f t="shared" si="5"/>
        <v>0.30941510095078584</v>
      </c>
      <c r="K128" s="23">
        <f t="shared" si="6"/>
        <v>0.27639221907554223</v>
      </c>
      <c r="L128" s="23">
        <f t="shared" si="7"/>
        <v>0.90987341786542619</v>
      </c>
      <c r="M128" s="23">
        <f t="shared" si="8"/>
        <v>1.2562184389277316</v>
      </c>
      <c r="N128" s="23">
        <f t="shared" si="8"/>
        <v>1.2907582741393873</v>
      </c>
      <c r="O128" s="23">
        <f t="shared" si="8"/>
        <v>0.42781746811945687</v>
      </c>
      <c r="P128" s="23">
        <f t="shared" si="9"/>
        <v>6.7779893331814263</v>
      </c>
    </row>
    <row r="129" spans="1:29" x14ac:dyDescent="0.2">
      <c r="A129" s="22">
        <v>11</v>
      </c>
      <c r="B129" s="28" t="s">
        <v>86</v>
      </c>
      <c r="C129" s="4">
        <v>2018</v>
      </c>
      <c r="D129" s="4">
        <v>287.89999999999998</v>
      </c>
      <c r="E129" s="4">
        <v>259.2</v>
      </c>
      <c r="F129" s="4">
        <v>900.2</v>
      </c>
      <c r="G129" s="21">
        <v>0.19892213086436814</v>
      </c>
      <c r="H129" s="21">
        <v>0.17909210253575622</v>
      </c>
      <c r="I129" s="21">
        <v>0.6219857665998757</v>
      </c>
      <c r="J129" s="23">
        <f t="shared" si="5"/>
        <v>0.29377075527964025</v>
      </c>
      <c r="K129" s="23">
        <f t="shared" si="6"/>
        <v>0.26448551499994005</v>
      </c>
      <c r="L129" s="23">
        <f t="shared" si="7"/>
        <v>0.9185565609681563</v>
      </c>
      <c r="M129" s="23">
        <f t="shared" si="8"/>
        <v>1.2726270504754456</v>
      </c>
      <c r="N129" s="23">
        <f t="shared" si="8"/>
        <v>1.3031259260268102</v>
      </c>
      <c r="O129" s="23">
        <f t="shared" si="8"/>
        <v>0.40638307449566335</v>
      </c>
      <c r="P129" s="23">
        <f t="shared" si="9"/>
        <v>6.83051607797562</v>
      </c>
    </row>
    <row r="130" spans="1:29" x14ac:dyDescent="0.2">
      <c r="A130" s="22">
        <v>11</v>
      </c>
      <c r="B130" s="28" t="s">
        <v>86</v>
      </c>
      <c r="C130" s="4">
        <v>2019</v>
      </c>
      <c r="D130" s="4">
        <v>265.10000000000002</v>
      </c>
      <c r="E130" s="4">
        <v>253</v>
      </c>
      <c r="F130" s="4">
        <v>1056.4000000000001</v>
      </c>
      <c r="G130" s="21">
        <v>0.16837091140044461</v>
      </c>
      <c r="H130" s="21">
        <v>0.16068593204191806</v>
      </c>
      <c r="I130" s="21">
        <v>0.67094315655763737</v>
      </c>
      <c r="J130" s="23">
        <f t="shared" si="5"/>
        <v>0.23708723678917412</v>
      </c>
      <c r="K130" s="23">
        <f t="shared" si="6"/>
        <v>0.22626582764112049</v>
      </c>
      <c r="L130" s="23">
        <f t="shared" si="7"/>
        <v>0.94477162181849694</v>
      </c>
      <c r="M130" s="23">
        <f t="shared" si="8"/>
        <v>1.3314298261509108</v>
      </c>
      <c r="N130" s="23">
        <f t="shared" si="8"/>
        <v>1.3425539561462225</v>
      </c>
      <c r="O130" s="23">
        <f t="shared" si="8"/>
        <v>0.33389927519523499</v>
      </c>
      <c r="P130" s="23">
        <f t="shared" si="9"/>
        <v>7.0132966659404126</v>
      </c>
    </row>
    <row r="131" spans="1:29" x14ac:dyDescent="0.2">
      <c r="A131" s="22">
        <v>11</v>
      </c>
      <c r="B131" s="28" t="s">
        <v>86</v>
      </c>
      <c r="C131" s="4">
        <v>2020</v>
      </c>
      <c r="D131" s="4">
        <v>265.7</v>
      </c>
      <c r="E131" s="4">
        <v>238</v>
      </c>
      <c r="F131" s="4">
        <v>1095</v>
      </c>
      <c r="G131" s="21">
        <v>0.16619753549759178</v>
      </c>
      <c r="H131" s="21">
        <v>0.14887095765309313</v>
      </c>
      <c r="I131" s="21">
        <v>0.68493150684931503</v>
      </c>
      <c r="J131" s="23">
        <f t="shared" ref="J131:J133" si="10">G131/SQRT(G131^2+H131^2+I131^2)</f>
        <v>0.23071525955017452</v>
      </c>
      <c r="K131" s="23">
        <f t="shared" ref="K131:K133" si="11">H131/SQRT(G131^2+H131^2+I131^2)</f>
        <v>0.20666252078638142</v>
      </c>
      <c r="L131" s="23">
        <f t="shared" ref="L131:L133" si="12">I131/SQRT(G131^2+H131^2+I131^2)</f>
        <v>0.95082126160120861</v>
      </c>
      <c r="M131" s="23">
        <f t="shared" ref="M131:O133" si="13">ACOS(J131)</f>
        <v>1.3379836165655925</v>
      </c>
      <c r="N131" s="23">
        <f t="shared" si="13"/>
        <v>1.3626337208504644</v>
      </c>
      <c r="O131" s="23">
        <f t="shared" si="13"/>
        <v>0.31491967581858926</v>
      </c>
      <c r="P131" s="23">
        <f t="shared" ref="P131:P133" si="14">M131*3+N131*2+O131</f>
        <v>7.0541379672162954</v>
      </c>
    </row>
    <row r="132" spans="1:29" x14ac:dyDescent="0.2">
      <c r="A132" s="22">
        <v>11</v>
      </c>
      <c r="B132" s="28" t="s">
        <v>86</v>
      </c>
      <c r="C132" s="4">
        <v>2021</v>
      </c>
      <c r="D132" s="4">
        <v>288.89999999999998</v>
      </c>
      <c r="E132" s="4">
        <v>131.1</v>
      </c>
      <c r="F132" s="4">
        <v>1569.4</v>
      </c>
      <c r="G132" s="21">
        <v>0.14521966422036794</v>
      </c>
      <c r="H132" s="21">
        <v>6.5899266110385032E-2</v>
      </c>
      <c r="I132" s="21">
        <v>0.78888106966924698</v>
      </c>
      <c r="J132" s="23">
        <f t="shared" si="10"/>
        <v>0.18043332567036707</v>
      </c>
      <c r="K132" s="23">
        <f t="shared" si="11"/>
        <v>8.187888195010426E-2</v>
      </c>
      <c r="L132" s="23">
        <f t="shared" si="12"/>
        <v>0.98017328247516122</v>
      </c>
      <c r="M132" s="23">
        <f t="shared" si="13"/>
        <v>1.3893693369079381</v>
      </c>
      <c r="N132" s="23">
        <f t="shared" si="13"/>
        <v>1.4888256796619408</v>
      </c>
      <c r="O132" s="23">
        <f t="shared" si="13"/>
        <v>0.19946218988239472</v>
      </c>
      <c r="P132" s="23">
        <f t="shared" si="14"/>
        <v>7.3452215599300903</v>
      </c>
    </row>
    <row r="133" spans="1:29" x14ac:dyDescent="0.2">
      <c r="A133" s="22">
        <v>11</v>
      </c>
      <c r="B133" s="28" t="s">
        <v>86</v>
      </c>
      <c r="C133" s="4">
        <v>2022</v>
      </c>
      <c r="D133" s="4">
        <v>320.8</v>
      </c>
      <c r="E133" s="4">
        <v>282.3</v>
      </c>
      <c r="F133" s="4">
        <v>1659.1</v>
      </c>
      <c r="G133" s="21">
        <v>0.14180885863318896</v>
      </c>
      <c r="H133" s="21">
        <v>0.124790027406949</v>
      </c>
      <c r="I133" s="21">
        <v>0.73340111395986207</v>
      </c>
      <c r="J133" s="23">
        <f t="shared" si="10"/>
        <v>0.18724667901757042</v>
      </c>
      <c r="K133" s="23">
        <f t="shared" si="11"/>
        <v>0.16477474278884077</v>
      </c>
      <c r="L133" s="23">
        <f t="shared" si="12"/>
        <v>0.96839452979442331</v>
      </c>
      <c r="M133" s="23">
        <f t="shared" si="13"/>
        <v>1.3824378291248112</v>
      </c>
      <c r="N133" s="23">
        <f t="shared" si="13"/>
        <v>1.405266698714857</v>
      </c>
      <c r="O133" s="23">
        <f t="shared" si="13"/>
        <v>0.25208479551057361</v>
      </c>
      <c r="P133" s="23">
        <f t="shared" si="14"/>
        <v>7.209931680314722</v>
      </c>
    </row>
    <row r="135" spans="1:29" x14ac:dyDescent="0.2">
      <c r="A135" s="4" t="s">
        <v>0</v>
      </c>
      <c r="B135" s="4" t="s">
        <v>3</v>
      </c>
      <c r="C135" s="4" t="s">
        <v>4</v>
      </c>
      <c r="D135" s="28" t="s">
        <v>108</v>
      </c>
      <c r="E135" s="4" t="s">
        <v>109</v>
      </c>
      <c r="F135" s="28" t="s">
        <v>110</v>
      </c>
      <c r="G135" s="4"/>
      <c r="J135" s="22"/>
      <c r="K135" s="22"/>
      <c r="L135" s="4"/>
      <c r="M135" s="4"/>
      <c r="P135" s="4"/>
      <c r="Q135" s="4"/>
      <c r="R135" s="4"/>
      <c r="S135" s="4"/>
      <c r="T135" s="4"/>
      <c r="U135" s="4"/>
      <c r="V135" s="4"/>
      <c r="W135" s="4"/>
      <c r="X135" s="4"/>
      <c r="Z135" s="4"/>
      <c r="AA135" s="4"/>
      <c r="AB135" s="4"/>
      <c r="AC135" s="4"/>
    </row>
    <row r="136" spans="1:29" x14ac:dyDescent="0.2">
      <c r="A136" s="4">
        <v>1</v>
      </c>
      <c r="B136" s="28" t="s">
        <v>76</v>
      </c>
      <c r="C136" s="4">
        <v>2011</v>
      </c>
      <c r="D136" s="4">
        <v>22832</v>
      </c>
      <c r="E136" s="4">
        <v>15.1</v>
      </c>
      <c r="F136" s="4">
        <f t="shared" ref="F136:F167" si="15">D136*(E136/100)</f>
        <v>3447.6320000000001</v>
      </c>
      <c r="G136" s="4"/>
      <c r="J136" s="22"/>
      <c r="K136" s="22"/>
      <c r="L136" s="4"/>
      <c r="M136" s="4"/>
      <c r="N136" s="19" t="e">
        <f>(G136/L136)/(SUM(G136:G267)/SUM(L136:L267))</f>
        <v>#DIV/0!</v>
      </c>
      <c r="P136" s="4"/>
      <c r="Q136" s="4"/>
      <c r="R136" s="4"/>
      <c r="S136" s="4"/>
      <c r="T136" s="4"/>
      <c r="U136" s="4"/>
      <c r="V136" s="4"/>
      <c r="W136" s="4"/>
      <c r="X136" s="4"/>
      <c r="Z136" s="4"/>
      <c r="AA136" s="4"/>
      <c r="AB136" s="4"/>
      <c r="AC136" s="4"/>
    </row>
    <row r="137" spans="1:29" x14ac:dyDescent="0.2">
      <c r="A137" s="4">
        <v>1</v>
      </c>
      <c r="B137" s="28" t="s">
        <v>76</v>
      </c>
      <c r="C137" s="4">
        <v>2012</v>
      </c>
      <c r="D137" s="4">
        <v>26306</v>
      </c>
      <c r="E137" s="4">
        <v>13.7</v>
      </c>
      <c r="F137" s="4">
        <f t="shared" si="15"/>
        <v>3603.9219999999996</v>
      </c>
      <c r="G137" s="4"/>
      <c r="J137" s="22"/>
      <c r="K137" s="22"/>
      <c r="L137" s="4"/>
      <c r="M137" s="4"/>
      <c r="P137" s="4"/>
      <c r="Q137" s="4"/>
      <c r="R137" s="4"/>
      <c r="S137" s="4"/>
      <c r="T137" s="4"/>
      <c r="U137" s="4"/>
      <c r="V137" s="4"/>
      <c r="W137" s="4"/>
      <c r="X137" s="4"/>
      <c r="Z137" s="4"/>
      <c r="AA137" s="4"/>
      <c r="AB137" s="4"/>
      <c r="AC137" s="4"/>
    </row>
    <row r="138" spans="1:29" x14ac:dyDescent="0.2">
      <c r="A138" s="4">
        <v>1</v>
      </c>
      <c r="B138" s="28" t="s">
        <v>76</v>
      </c>
      <c r="C138" s="4">
        <v>2013</v>
      </c>
      <c r="D138" s="4">
        <v>29722</v>
      </c>
      <c r="E138" s="4">
        <v>13.8</v>
      </c>
      <c r="F138" s="4">
        <f t="shared" si="15"/>
        <v>4101.6360000000004</v>
      </c>
      <c r="G138" s="4"/>
      <c r="J138" s="22"/>
      <c r="K138" s="22"/>
      <c r="L138" s="4"/>
      <c r="M138" s="4"/>
      <c r="P138" s="4"/>
      <c r="Q138" s="4"/>
      <c r="R138" s="4"/>
      <c r="S138" s="4"/>
      <c r="T138" s="4"/>
      <c r="U138" s="4"/>
      <c r="V138" s="4"/>
      <c r="W138" s="4"/>
      <c r="X138" s="4"/>
      <c r="Z138" s="4"/>
      <c r="AA138" s="4"/>
      <c r="AB138" s="4"/>
      <c r="AC138" s="4"/>
    </row>
    <row r="139" spans="1:29" x14ac:dyDescent="0.2">
      <c r="A139" s="4">
        <v>1</v>
      </c>
      <c r="B139" s="28" t="s">
        <v>76</v>
      </c>
      <c r="C139" s="4">
        <v>2014</v>
      </c>
      <c r="D139" s="4">
        <v>33024</v>
      </c>
      <c r="E139" s="4">
        <v>13.7</v>
      </c>
      <c r="F139" s="4">
        <f t="shared" si="15"/>
        <v>4524.2879999999996</v>
      </c>
      <c r="G139" s="4"/>
      <c r="J139" s="22"/>
      <c r="K139" s="22"/>
      <c r="L139" s="4"/>
      <c r="M139" s="4"/>
      <c r="P139" s="4"/>
      <c r="Q139" s="4"/>
      <c r="R139" s="4"/>
      <c r="S139" s="4"/>
      <c r="T139" s="4"/>
      <c r="U139" s="4"/>
      <c r="V139" s="4"/>
      <c r="W139" s="4"/>
      <c r="X139" s="4"/>
      <c r="Z139" s="4"/>
      <c r="AA139" s="4"/>
      <c r="AB139" s="4"/>
      <c r="AC139" s="4"/>
    </row>
    <row r="140" spans="1:29" x14ac:dyDescent="0.2">
      <c r="A140" s="4">
        <v>1</v>
      </c>
      <c r="B140" s="28" t="s">
        <v>76</v>
      </c>
      <c r="C140" s="4">
        <v>2015</v>
      </c>
      <c r="D140" s="4">
        <v>36283</v>
      </c>
      <c r="E140" s="4">
        <v>15.5</v>
      </c>
      <c r="F140" s="4">
        <f t="shared" si="15"/>
        <v>5623.8649999999998</v>
      </c>
      <c r="G140" s="4"/>
      <c r="J140" s="22"/>
      <c r="K140" s="22"/>
      <c r="L140" s="4"/>
      <c r="M140" s="4"/>
      <c r="P140" s="4"/>
      <c r="Q140" s="4"/>
      <c r="R140" s="4"/>
      <c r="S140" s="4"/>
      <c r="T140" s="4"/>
      <c r="U140" s="4"/>
      <c r="V140" s="4"/>
      <c r="W140" s="4"/>
      <c r="X140" s="4"/>
      <c r="Z140" s="4"/>
      <c r="AA140" s="4"/>
      <c r="AB140" s="4"/>
      <c r="AC140" s="4"/>
    </row>
    <row r="141" spans="1:29" x14ac:dyDescent="0.2">
      <c r="A141" s="4">
        <v>1</v>
      </c>
      <c r="B141" s="28" t="s">
        <v>76</v>
      </c>
      <c r="C141" s="4">
        <v>2016</v>
      </c>
      <c r="D141" s="4">
        <v>38686</v>
      </c>
      <c r="E141" s="4">
        <v>15</v>
      </c>
      <c r="F141" s="4">
        <f t="shared" si="15"/>
        <v>5802.9</v>
      </c>
      <c r="G141" s="4"/>
      <c r="J141" s="22"/>
      <c r="K141" s="22"/>
      <c r="L141" s="4"/>
      <c r="M141" s="4"/>
      <c r="P141" s="4"/>
      <c r="Q141" s="4"/>
      <c r="R141" s="4"/>
      <c r="S141" s="4"/>
      <c r="T141" s="4"/>
      <c r="U141" s="4"/>
      <c r="V141" s="4"/>
      <c r="W141" s="4"/>
      <c r="X141" s="4"/>
      <c r="Z141" s="4"/>
      <c r="AA141" s="4"/>
      <c r="AB141" s="4"/>
      <c r="AC141" s="4"/>
    </row>
    <row r="142" spans="1:29" x14ac:dyDescent="0.2">
      <c r="A142" s="4">
        <v>1</v>
      </c>
      <c r="B142" s="28" t="s">
        <v>76</v>
      </c>
      <c r="C142" s="4">
        <v>2017</v>
      </c>
      <c r="D142" s="4">
        <v>41279</v>
      </c>
      <c r="E142" s="4">
        <v>14</v>
      </c>
      <c r="F142" s="4">
        <f t="shared" si="15"/>
        <v>5779.06</v>
      </c>
      <c r="G142" s="4"/>
      <c r="J142" s="22"/>
      <c r="K142" s="22"/>
      <c r="L142" s="4"/>
      <c r="M142" s="4"/>
      <c r="P142" s="4"/>
      <c r="Q142" s="4"/>
      <c r="R142" s="4"/>
      <c r="S142" s="4"/>
      <c r="T142" s="4"/>
      <c r="U142" s="4"/>
      <c r="V142" s="4"/>
      <c r="W142" s="4"/>
      <c r="X142" s="4"/>
      <c r="Z142" s="4"/>
      <c r="AA142" s="4"/>
      <c r="AB142" s="4"/>
      <c r="AC142" s="4"/>
    </row>
    <row r="143" spans="1:29" x14ac:dyDescent="0.2">
      <c r="A143" s="4">
        <v>1</v>
      </c>
      <c r="B143" s="28" t="s">
        <v>76</v>
      </c>
      <c r="C143" s="4">
        <v>2018</v>
      </c>
      <c r="D143" s="4">
        <v>44985</v>
      </c>
      <c r="E143" s="4">
        <v>12.4</v>
      </c>
      <c r="F143" s="4">
        <f t="shared" si="15"/>
        <v>5578.14</v>
      </c>
      <c r="G143" s="4"/>
      <c r="J143" s="22"/>
      <c r="K143" s="22"/>
      <c r="L143" s="4"/>
      <c r="M143" s="4"/>
      <c r="P143" s="4"/>
      <c r="Q143" s="4"/>
      <c r="R143" s="4"/>
      <c r="S143" s="4"/>
      <c r="T143" s="4"/>
      <c r="U143" s="4"/>
      <c r="V143" s="4"/>
      <c r="W143" s="4"/>
      <c r="X143" s="4"/>
      <c r="Z143" s="4"/>
      <c r="AA143" s="4"/>
      <c r="AB143" s="4"/>
      <c r="AC143" s="4"/>
    </row>
    <row r="144" spans="1:29" x14ac:dyDescent="0.2">
      <c r="A144" s="4">
        <v>1</v>
      </c>
      <c r="B144" s="28" t="s">
        <v>76</v>
      </c>
      <c r="C144" s="4">
        <v>2019</v>
      </c>
      <c r="D144" s="4">
        <v>49583</v>
      </c>
      <c r="E144" s="4">
        <v>13.7</v>
      </c>
      <c r="F144" s="4">
        <f t="shared" si="15"/>
        <v>6792.8709999999992</v>
      </c>
      <c r="G144" s="4"/>
      <c r="J144" s="22"/>
      <c r="K144" s="22"/>
      <c r="L144" s="4"/>
      <c r="M144" s="4"/>
      <c r="P144" s="4"/>
      <c r="Q144" s="4"/>
      <c r="R144" s="4"/>
      <c r="S144" s="4"/>
      <c r="T144" s="4"/>
      <c r="U144" s="4"/>
      <c r="V144" s="4"/>
      <c r="W144" s="4"/>
      <c r="X144" s="4"/>
      <c r="Z144" s="4"/>
      <c r="AA144" s="4"/>
      <c r="AB144" s="4"/>
      <c r="AC144" s="4"/>
    </row>
    <row r="145" spans="1:29" x14ac:dyDescent="0.2">
      <c r="A145" s="4">
        <v>1</v>
      </c>
      <c r="B145" s="28" t="s">
        <v>76</v>
      </c>
      <c r="C145" s="4">
        <v>2020</v>
      </c>
      <c r="D145" s="4">
        <v>52209</v>
      </c>
      <c r="E145" s="4">
        <v>13</v>
      </c>
      <c r="F145" s="4">
        <f t="shared" si="15"/>
        <v>6787.17</v>
      </c>
      <c r="G145" s="4"/>
      <c r="J145" s="22"/>
      <c r="K145" s="22"/>
      <c r="L145" s="4"/>
      <c r="M145" s="4"/>
      <c r="P145" s="4"/>
      <c r="Q145" s="4"/>
      <c r="R145" s="4"/>
      <c r="S145" s="4"/>
      <c r="T145" s="4"/>
      <c r="U145" s="4"/>
      <c r="V145" s="4"/>
      <c r="W145" s="4"/>
      <c r="X145" s="4"/>
      <c r="Z145" s="4"/>
      <c r="AA145" s="4"/>
      <c r="AB145" s="4"/>
      <c r="AC145" s="4"/>
    </row>
    <row r="146" spans="1:29" x14ac:dyDescent="0.2">
      <c r="A146" s="4">
        <v>1</v>
      </c>
      <c r="B146" s="28" t="s">
        <v>76</v>
      </c>
      <c r="C146" s="4">
        <v>2021</v>
      </c>
      <c r="D146" s="4">
        <v>53135</v>
      </c>
      <c r="E146" s="4">
        <v>16.100000000000001</v>
      </c>
      <c r="F146" s="4">
        <f t="shared" si="15"/>
        <v>8554.7350000000006</v>
      </c>
      <c r="G146" s="4"/>
      <c r="J146" s="22"/>
      <c r="K146" s="22"/>
      <c r="L146" s="4"/>
      <c r="M146" s="4"/>
      <c r="P146" s="4"/>
      <c r="Q146" s="4"/>
      <c r="R146" s="4"/>
      <c r="S146" s="4"/>
      <c r="T146" s="4"/>
      <c r="U146" s="4"/>
      <c r="V146" s="4"/>
      <c r="W146" s="4"/>
      <c r="X146" s="4"/>
      <c r="Z146" s="4"/>
      <c r="AA146" s="4"/>
      <c r="AB146" s="4"/>
      <c r="AC146" s="4"/>
    </row>
    <row r="147" spans="1:29" x14ac:dyDescent="0.2">
      <c r="A147" s="4">
        <v>1</v>
      </c>
      <c r="B147" s="28" t="s">
        <v>76</v>
      </c>
      <c r="C147" s="4">
        <v>2022</v>
      </c>
      <c r="D147" s="4">
        <v>54321</v>
      </c>
      <c r="E147" s="4">
        <v>16.100000000000001</v>
      </c>
      <c r="F147" s="4">
        <f t="shared" si="15"/>
        <v>8745.6810000000005</v>
      </c>
      <c r="G147" s="4"/>
      <c r="J147" s="22"/>
      <c r="K147" s="22"/>
      <c r="L147" s="4"/>
      <c r="M147" s="4"/>
      <c r="P147" s="4"/>
      <c r="Q147" s="4"/>
      <c r="R147" s="4"/>
      <c r="S147" s="4"/>
      <c r="T147" s="4"/>
      <c r="U147" s="4"/>
      <c r="V147" s="4"/>
      <c r="W147" s="4"/>
      <c r="X147" s="4"/>
      <c r="Z147" s="4"/>
      <c r="AA147" s="4"/>
      <c r="AB147" s="4"/>
      <c r="AC147" s="4"/>
    </row>
    <row r="148" spans="1:29" x14ac:dyDescent="0.2">
      <c r="A148" s="4">
        <v>2</v>
      </c>
      <c r="B148" s="28" t="s">
        <v>77</v>
      </c>
      <c r="C148" s="4">
        <v>2011</v>
      </c>
      <c r="D148" s="4">
        <v>18460.599999999999</v>
      </c>
      <c r="E148" s="4">
        <v>5.9</v>
      </c>
      <c r="F148" s="4">
        <f t="shared" si="15"/>
        <v>1089.1754000000001</v>
      </c>
      <c r="G148" s="4"/>
      <c r="J148" s="22"/>
      <c r="K148" s="22"/>
      <c r="L148" s="4"/>
      <c r="M148" s="4"/>
      <c r="P148" s="4"/>
      <c r="Q148" s="4"/>
      <c r="R148" s="4"/>
      <c r="S148" s="4"/>
      <c r="T148" s="4"/>
      <c r="U148" s="4"/>
      <c r="V148" s="4"/>
      <c r="W148" s="4"/>
      <c r="X148" s="4"/>
      <c r="Z148" s="4"/>
      <c r="AA148" s="4"/>
      <c r="AB148" s="4"/>
      <c r="AC148" s="4"/>
    </row>
    <row r="149" spans="1:29" x14ac:dyDescent="0.2">
      <c r="A149" s="4">
        <v>2</v>
      </c>
      <c r="B149" s="28" t="s">
        <v>77</v>
      </c>
      <c r="C149" s="4">
        <v>2012</v>
      </c>
      <c r="D149" s="4">
        <v>21317.96</v>
      </c>
      <c r="E149" s="4">
        <v>6.1</v>
      </c>
      <c r="F149" s="4">
        <f t="shared" si="15"/>
        <v>1300.3955599999999</v>
      </c>
      <c r="G149" s="4"/>
      <c r="J149" s="22"/>
      <c r="K149" s="22"/>
      <c r="L149" s="4"/>
      <c r="M149" s="4"/>
      <c r="P149" s="4"/>
      <c r="Q149" s="4"/>
      <c r="R149" s="4"/>
      <c r="S149" s="4"/>
      <c r="T149" s="4"/>
      <c r="U149" s="4"/>
      <c r="V149" s="4"/>
      <c r="W149" s="4"/>
      <c r="X149" s="4"/>
      <c r="Z149" s="4"/>
      <c r="AA149" s="4"/>
      <c r="AB149" s="4"/>
      <c r="AC149" s="4"/>
    </row>
    <row r="150" spans="1:29" x14ac:dyDescent="0.2">
      <c r="A150" s="4">
        <v>2</v>
      </c>
      <c r="B150" s="28" t="s">
        <v>77</v>
      </c>
      <c r="C150" s="4">
        <v>2013</v>
      </c>
      <c r="D150" s="4">
        <v>24423.200000000001</v>
      </c>
      <c r="E150" s="4">
        <v>6.2</v>
      </c>
      <c r="F150" s="4">
        <f t="shared" si="15"/>
        <v>1514.2384</v>
      </c>
      <c r="G150" s="4"/>
      <c r="J150" s="22"/>
      <c r="K150" s="22"/>
      <c r="L150" s="4"/>
      <c r="M150" s="4"/>
      <c r="P150" s="4"/>
      <c r="Q150" s="4"/>
      <c r="R150" s="4"/>
      <c r="S150" s="4"/>
      <c r="T150" s="4"/>
      <c r="U150" s="4"/>
      <c r="V150" s="4"/>
      <c r="W150" s="4"/>
      <c r="X150" s="4"/>
      <c r="Z150" s="4"/>
      <c r="AA150" s="4"/>
      <c r="AB150" s="4"/>
      <c r="AC150" s="4"/>
    </row>
    <row r="151" spans="1:29" x14ac:dyDescent="0.2">
      <c r="A151" s="4">
        <v>2</v>
      </c>
      <c r="B151" s="28" t="s">
        <v>77</v>
      </c>
      <c r="C151" s="4">
        <v>2014</v>
      </c>
      <c r="D151" s="4">
        <v>28052.3</v>
      </c>
      <c r="E151" s="4">
        <v>7</v>
      </c>
      <c r="F151" s="4">
        <f t="shared" si="15"/>
        <v>1963.6610000000001</v>
      </c>
      <c r="G151" s="4"/>
      <c r="J151" s="22"/>
      <c r="K151" s="22"/>
      <c r="L151" s="4"/>
      <c r="M151" s="4"/>
      <c r="P151" s="4"/>
      <c r="Q151" s="4"/>
      <c r="R151" s="4"/>
      <c r="S151" s="4"/>
      <c r="T151" s="4"/>
      <c r="U151" s="4"/>
      <c r="V151" s="4"/>
      <c r="W151" s="4"/>
      <c r="X151" s="4"/>
      <c r="Z151" s="4"/>
      <c r="AA151" s="4"/>
      <c r="AB151" s="4"/>
      <c r="AC151" s="4"/>
    </row>
    <row r="152" spans="1:29" x14ac:dyDescent="0.2">
      <c r="A152" s="4">
        <v>2</v>
      </c>
      <c r="B152" s="28" t="s">
        <v>77</v>
      </c>
      <c r="C152" s="4">
        <v>2015</v>
      </c>
      <c r="D152" s="4">
        <v>32608.5</v>
      </c>
      <c r="E152" s="4">
        <v>7.1</v>
      </c>
      <c r="F152" s="4">
        <f t="shared" si="15"/>
        <v>2315.2034999999996</v>
      </c>
      <c r="G152" s="4"/>
      <c r="J152" s="22"/>
      <c r="K152" s="22"/>
      <c r="L152" s="4"/>
      <c r="M152" s="4"/>
      <c r="P152" s="4"/>
      <c r="Q152" s="4"/>
      <c r="R152" s="4"/>
      <c r="S152" s="4"/>
      <c r="T152" s="4"/>
      <c r="U152" s="4"/>
      <c r="V152" s="4"/>
      <c r="W152" s="4"/>
      <c r="X152" s="4"/>
      <c r="Z152" s="4"/>
      <c r="AA152" s="4"/>
      <c r="AB152" s="4"/>
      <c r="AC152" s="4"/>
    </row>
    <row r="153" spans="1:29" x14ac:dyDescent="0.2">
      <c r="A153" s="4">
        <v>2</v>
      </c>
      <c r="B153" s="28" t="s">
        <v>77</v>
      </c>
      <c r="C153" s="4">
        <v>2016</v>
      </c>
      <c r="D153" s="4">
        <v>37352.199999999997</v>
      </c>
      <c r="E153" s="4">
        <v>6.2</v>
      </c>
      <c r="F153" s="4">
        <f t="shared" si="15"/>
        <v>2315.8363999999997</v>
      </c>
      <c r="G153" s="4"/>
      <c r="J153" s="22"/>
      <c r="K153" s="22"/>
      <c r="L153" s="4"/>
      <c r="M153" s="4"/>
      <c r="P153" s="4"/>
      <c r="Q153" s="4"/>
      <c r="R153" s="4"/>
      <c r="S153" s="4"/>
      <c r="T153" s="4"/>
      <c r="U153" s="4"/>
      <c r="V153" s="4"/>
      <c r="W153" s="4"/>
      <c r="X153" s="4"/>
      <c r="Z153" s="4"/>
      <c r="AA153" s="4"/>
      <c r="AB153" s="4"/>
      <c r="AC153" s="4"/>
    </row>
    <row r="154" spans="1:29" x14ac:dyDescent="0.2">
      <c r="A154" s="4">
        <v>2</v>
      </c>
      <c r="B154" s="28" t="s">
        <v>77</v>
      </c>
      <c r="C154" s="4">
        <v>2017</v>
      </c>
      <c r="D154" s="4">
        <v>43315.28</v>
      </c>
      <c r="E154" s="4">
        <v>7</v>
      </c>
      <c r="F154" s="4">
        <f t="shared" si="15"/>
        <v>3032.0696000000003</v>
      </c>
      <c r="G154" s="4"/>
      <c r="J154" s="22"/>
      <c r="K154" s="22"/>
      <c r="L154" s="4"/>
      <c r="M154" s="4"/>
      <c r="P154" s="4"/>
      <c r="Q154" s="4"/>
      <c r="R154" s="4"/>
      <c r="S154" s="4"/>
      <c r="T154" s="4"/>
      <c r="U154" s="4"/>
      <c r="V154" s="4"/>
      <c r="W154" s="4"/>
      <c r="X154" s="4"/>
      <c r="Z154" s="4"/>
      <c r="AA154" s="4"/>
      <c r="AB154" s="4"/>
      <c r="AC154" s="4"/>
    </row>
    <row r="155" spans="1:29" x14ac:dyDescent="0.2">
      <c r="A155" s="4">
        <v>2</v>
      </c>
      <c r="B155" s="28" t="s">
        <v>77</v>
      </c>
      <c r="C155" s="4">
        <v>2018</v>
      </c>
      <c r="D155" s="4">
        <v>48115.3</v>
      </c>
      <c r="E155" s="4">
        <v>7.1</v>
      </c>
      <c r="F155" s="4">
        <f t="shared" si="15"/>
        <v>3416.1862999999998</v>
      </c>
      <c r="G155" s="4"/>
      <c r="J155" s="22"/>
      <c r="K155" s="22"/>
      <c r="L155" s="4"/>
      <c r="M155" s="4"/>
      <c r="P155" s="4"/>
      <c r="Q155" s="4"/>
      <c r="R155" s="4"/>
      <c r="S155" s="4"/>
      <c r="T155" s="4"/>
      <c r="U155" s="4"/>
      <c r="V155" s="4"/>
      <c r="W155" s="4"/>
      <c r="X155" s="4"/>
      <c r="Z155" s="4"/>
      <c r="AA155" s="4"/>
      <c r="AB155" s="4"/>
      <c r="AC155" s="4"/>
    </row>
    <row r="156" spans="1:29" x14ac:dyDescent="0.2">
      <c r="A156" s="4">
        <v>2</v>
      </c>
      <c r="B156" s="28" t="s">
        <v>77</v>
      </c>
      <c r="C156" s="4">
        <v>2019</v>
      </c>
      <c r="D156" s="4">
        <v>53448.1</v>
      </c>
      <c r="E156" s="4">
        <v>7.5</v>
      </c>
      <c r="F156" s="4">
        <f t="shared" si="15"/>
        <v>4008.6074999999996</v>
      </c>
      <c r="G156" s="4"/>
      <c r="J156" s="22"/>
      <c r="K156" s="22"/>
      <c r="L156" s="4"/>
      <c r="M156" s="4"/>
      <c r="P156" s="4"/>
      <c r="Q156" s="4"/>
      <c r="R156" s="4"/>
      <c r="S156" s="4"/>
      <c r="T156" s="4"/>
      <c r="U156" s="4"/>
      <c r="V156" s="4"/>
      <c r="W156" s="4"/>
      <c r="X156" s="4"/>
      <c r="Z156" s="4"/>
      <c r="AA156" s="4"/>
      <c r="AB156" s="4"/>
      <c r="AC156" s="4"/>
    </row>
    <row r="157" spans="1:29" x14ac:dyDescent="0.2">
      <c r="A157" s="4">
        <v>2</v>
      </c>
      <c r="B157" s="28" t="s">
        <v>77</v>
      </c>
      <c r="C157" s="4">
        <v>2020</v>
      </c>
      <c r="D157" s="4">
        <v>60993.22</v>
      </c>
      <c r="E157" s="4">
        <v>6.2</v>
      </c>
      <c r="F157" s="4">
        <f t="shared" si="15"/>
        <v>3781.5796399999999</v>
      </c>
      <c r="G157" s="4"/>
      <c r="J157" s="22"/>
      <c r="K157" s="22"/>
      <c r="L157" s="4"/>
      <c r="M157" s="4"/>
      <c r="P157" s="4"/>
      <c r="Q157" s="4"/>
      <c r="R157" s="4"/>
      <c r="S157" s="4"/>
      <c r="T157" s="4"/>
      <c r="U157" s="4"/>
      <c r="V157" s="4"/>
      <c r="W157" s="4"/>
      <c r="X157" s="4"/>
      <c r="Z157" s="4"/>
      <c r="AA157" s="4"/>
      <c r="AB157" s="4"/>
      <c r="AC157" s="4"/>
    </row>
    <row r="158" spans="1:29" x14ac:dyDescent="0.2">
      <c r="A158" s="4">
        <v>2</v>
      </c>
      <c r="B158" s="28" t="s">
        <v>77</v>
      </c>
      <c r="C158" s="4">
        <v>2021</v>
      </c>
      <c r="D158" s="4">
        <v>67962.759999999995</v>
      </c>
      <c r="E158" s="4">
        <v>6.8</v>
      </c>
      <c r="F158" s="4">
        <f t="shared" si="15"/>
        <v>4621.4676799999997</v>
      </c>
      <c r="G158" s="4"/>
      <c r="J158" s="22"/>
      <c r="K158" s="22"/>
      <c r="L158" s="4"/>
      <c r="M158" s="4"/>
      <c r="P158" s="4"/>
      <c r="Q158" s="4"/>
      <c r="R158" s="4"/>
      <c r="S158" s="4"/>
      <c r="T158" s="4"/>
      <c r="U158" s="4"/>
      <c r="V158" s="4"/>
      <c r="W158" s="4"/>
      <c r="X158" s="4"/>
      <c r="Z158" s="4"/>
      <c r="AA158" s="4"/>
      <c r="AB158" s="4"/>
      <c r="AC158" s="4"/>
    </row>
    <row r="159" spans="1:29" x14ac:dyDescent="0.2">
      <c r="A159" s="4">
        <v>2</v>
      </c>
      <c r="B159" s="28" t="s">
        <v>77</v>
      </c>
      <c r="C159" s="4">
        <v>2022</v>
      </c>
      <c r="D159" s="4">
        <v>76644.67</v>
      </c>
      <c r="E159" s="4">
        <v>6.8</v>
      </c>
      <c r="F159" s="4">
        <f t="shared" si="15"/>
        <v>5211.8375599999999</v>
      </c>
      <c r="G159" s="4"/>
      <c r="J159" s="22"/>
      <c r="K159" s="22"/>
      <c r="L159" s="4"/>
      <c r="M159" s="4"/>
      <c r="P159" s="4"/>
      <c r="Q159" s="4"/>
      <c r="R159" s="4"/>
      <c r="S159" s="4"/>
      <c r="T159" s="4"/>
      <c r="U159" s="4"/>
      <c r="V159" s="4"/>
      <c r="W159" s="4"/>
      <c r="X159" s="4"/>
      <c r="Z159" s="4"/>
      <c r="AA159" s="4"/>
      <c r="AB159" s="4"/>
      <c r="AC159" s="4"/>
    </row>
    <row r="160" spans="1:29" x14ac:dyDescent="0.2">
      <c r="A160" s="4">
        <v>3</v>
      </c>
      <c r="B160" s="4" t="s">
        <v>78</v>
      </c>
      <c r="C160" s="4">
        <v>2011</v>
      </c>
      <c r="D160" s="4">
        <v>15924.71</v>
      </c>
      <c r="E160" s="4">
        <v>31.1</v>
      </c>
      <c r="F160" s="4">
        <f t="shared" si="15"/>
        <v>4952.5848099999994</v>
      </c>
      <c r="G160" s="4"/>
      <c r="J160" s="22"/>
      <c r="K160" s="22"/>
      <c r="L160" s="4"/>
      <c r="M160" s="4"/>
      <c r="P160" s="4"/>
      <c r="Q160" s="4"/>
      <c r="R160" s="4"/>
      <c r="S160" s="4"/>
      <c r="T160" s="4"/>
      <c r="U160" s="4"/>
      <c r="V160" s="4"/>
      <c r="W160" s="4"/>
      <c r="X160" s="4"/>
      <c r="Z160" s="4"/>
      <c r="AA160" s="4"/>
      <c r="AB160" s="4"/>
      <c r="AC160" s="4"/>
    </row>
    <row r="161" spans="1:29" x14ac:dyDescent="0.2">
      <c r="A161" s="4">
        <v>3</v>
      </c>
      <c r="B161" s="4" t="s">
        <v>78</v>
      </c>
      <c r="C161" s="4">
        <v>2012</v>
      </c>
      <c r="D161" s="4">
        <v>18396.810000000001</v>
      </c>
      <c r="E161" s="4">
        <v>30.6</v>
      </c>
      <c r="F161" s="4">
        <f t="shared" si="15"/>
        <v>5629.4238599999999</v>
      </c>
      <c r="G161" s="4"/>
      <c r="J161" s="22"/>
      <c r="K161" s="22"/>
      <c r="L161" s="4"/>
      <c r="M161" s="4"/>
      <c r="P161" s="4"/>
      <c r="Q161" s="4"/>
      <c r="R161" s="4"/>
      <c r="S161" s="4"/>
      <c r="T161" s="4"/>
      <c r="U161" s="4"/>
      <c r="V161" s="4"/>
      <c r="W161" s="4"/>
      <c r="X161" s="4"/>
      <c r="Z161" s="4"/>
      <c r="AA161" s="4"/>
      <c r="AB161" s="4"/>
      <c r="AC161" s="4"/>
    </row>
    <row r="162" spans="1:29" x14ac:dyDescent="0.2">
      <c r="A162" s="4">
        <v>3</v>
      </c>
      <c r="B162" s="4" t="s">
        <v>78</v>
      </c>
      <c r="C162" s="4">
        <v>2013</v>
      </c>
      <c r="D162" s="4">
        <v>20857.8</v>
      </c>
      <c r="E162" s="4">
        <v>31.7</v>
      </c>
      <c r="F162" s="4">
        <f t="shared" si="15"/>
        <v>6611.9225999999999</v>
      </c>
      <c r="G162" s="4"/>
      <c r="J162" s="22"/>
      <c r="K162" s="22"/>
      <c r="L162" s="4"/>
      <c r="M162" s="4"/>
      <c r="P162" s="4"/>
      <c r="Q162" s="4"/>
      <c r="R162" s="4"/>
      <c r="S162" s="4"/>
      <c r="T162" s="4"/>
      <c r="U162" s="4"/>
      <c r="V162" s="4"/>
      <c r="W162" s="4"/>
      <c r="X162" s="4"/>
      <c r="Z162" s="4"/>
      <c r="AA162" s="4"/>
      <c r="AB162" s="4"/>
      <c r="AC162" s="4"/>
    </row>
    <row r="163" spans="1:29" x14ac:dyDescent="0.2">
      <c r="A163" s="4">
        <v>3</v>
      </c>
      <c r="B163" s="4" t="s">
        <v>78</v>
      </c>
      <c r="C163" s="4">
        <v>2014</v>
      </c>
      <c r="D163" s="4">
        <v>23223.42</v>
      </c>
      <c r="E163" s="4">
        <v>32</v>
      </c>
      <c r="F163" s="4">
        <f t="shared" si="15"/>
        <v>7431.4943999999996</v>
      </c>
      <c r="G163" s="4"/>
      <c r="J163" s="22"/>
      <c r="K163" s="22"/>
      <c r="L163" s="4"/>
      <c r="M163" s="4"/>
      <c r="P163" s="4"/>
      <c r="Q163" s="4"/>
      <c r="R163" s="4"/>
      <c r="S163" s="4"/>
      <c r="T163" s="4"/>
      <c r="U163" s="4"/>
      <c r="V163" s="4"/>
      <c r="W163" s="4"/>
      <c r="X163" s="4"/>
      <c r="Z163" s="4"/>
      <c r="AA163" s="4"/>
      <c r="AB163" s="4"/>
      <c r="AC163" s="4"/>
    </row>
    <row r="164" spans="1:29" x14ac:dyDescent="0.2">
      <c r="A164" s="4">
        <v>3</v>
      </c>
      <c r="B164" s="4" t="s">
        <v>78</v>
      </c>
      <c r="C164" s="4">
        <v>2015</v>
      </c>
      <c r="D164" s="4">
        <v>25994.68</v>
      </c>
      <c r="E164" s="4">
        <v>29.8</v>
      </c>
      <c r="F164" s="4">
        <f t="shared" si="15"/>
        <v>7746.41464</v>
      </c>
      <c r="G164" s="4"/>
      <c r="J164" s="22"/>
      <c r="K164" s="22"/>
      <c r="L164" s="4"/>
      <c r="M164" s="4"/>
      <c r="P164" s="4"/>
      <c r="Q164" s="4"/>
      <c r="R164" s="4"/>
      <c r="S164" s="4"/>
      <c r="T164" s="4"/>
      <c r="U164" s="4"/>
      <c r="V164" s="4"/>
      <c r="W164" s="4"/>
      <c r="X164" s="4"/>
      <c r="Z164" s="4"/>
      <c r="AA164" s="4"/>
      <c r="AB164" s="4"/>
      <c r="AC164" s="4"/>
    </row>
    <row r="165" spans="1:29" x14ac:dyDescent="0.2">
      <c r="A165" s="4">
        <v>3</v>
      </c>
      <c r="B165" s="4" t="s">
        <v>78</v>
      </c>
      <c r="C165" s="4">
        <v>2016</v>
      </c>
      <c r="D165" s="4">
        <v>28754.04</v>
      </c>
      <c r="E165" s="4">
        <v>22.6</v>
      </c>
      <c r="F165" s="4">
        <f t="shared" si="15"/>
        <v>6498.4130400000004</v>
      </c>
      <c r="G165" s="4"/>
      <c r="J165" s="22"/>
      <c r="K165" s="22"/>
      <c r="L165" s="4"/>
      <c r="M165" s="4"/>
      <c r="P165" s="4"/>
      <c r="Q165" s="4"/>
      <c r="R165" s="4"/>
      <c r="S165" s="4"/>
      <c r="T165" s="4"/>
      <c r="U165" s="4"/>
      <c r="V165" s="4"/>
      <c r="W165" s="4"/>
      <c r="X165" s="4"/>
      <c r="Z165" s="4"/>
      <c r="AA165" s="4"/>
      <c r="AB165" s="4"/>
      <c r="AC165" s="4"/>
    </row>
    <row r="166" spans="1:29" x14ac:dyDescent="0.2">
      <c r="A166" s="4">
        <v>3</v>
      </c>
      <c r="B166" s="4" t="s">
        <v>78</v>
      </c>
      <c r="C166" s="4">
        <v>2017</v>
      </c>
      <c r="D166" s="4">
        <v>31602.54</v>
      </c>
      <c r="E166" s="4">
        <v>25.1</v>
      </c>
      <c r="F166" s="4">
        <f t="shared" si="15"/>
        <v>7932.2375400000001</v>
      </c>
      <c r="G166" s="4"/>
      <c r="J166" s="22"/>
      <c r="K166" s="22"/>
      <c r="L166" s="4"/>
      <c r="M166" s="4"/>
      <c r="P166" s="4"/>
      <c r="Q166" s="4"/>
      <c r="R166" s="4"/>
      <c r="S166" s="4"/>
      <c r="T166" s="4"/>
      <c r="U166" s="4"/>
      <c r="V166" s="4"/>
      <c r="W166" s="4"/>
      <c r="X166" s="4"/>
      <c r="Z166" s="4"/>
      <c r="AA166" s="4"/>
      <c r="AB166" s="4"/>
      <c r="AC166" s="4"/>
    </row>
    <row r="167" spans="1:29" x14ac:dyDescent="0.2">
      <c r="A167" s="4">
        <v>3</v>
      </c>
      <c r="B167" s="4" t="s">
        <v>78</v>
      </c>
      <c r="C167" s="4">
        <v>2018</v>
      </c>
      <c r="D167" s="4">
        <v>34084.9</v>
      </c>
      <c r="E167" s="4">
        <v>26.7</v>
      </c>
      <c r="F167" s="4">
        <f t="shared" si="15"/>
        <v>9100.6683000000012</v>
      </c>
      <c r="G167" s="4"/>
      <c r="J167" s="22"/>
      <c r="K167" s="22"/>
      <c r="L167" s="4"/>
      <c r="M167" s="4"/>
      <c r="P167" s="4"/>
      <c r="Q167" s="4"/>
      <c r="R167" s="4"/>
      <c r="S167" s="4"/>
      <c r="T167" s="4"/>
      <c r="U167" s="4"/>
      <c r="V167" s="4"/>
      <c r="W167" s="4"/>
      <c r="X167" s="4"/>
      <c r="Z167" s="4"/>
      <c r="AA167" s="4"/>
      <c r="AB167" s="4"/>
      <c r="AC167" s="4"/>
    </row>
    <row r="168" spans="1:29" x14ac:dyDescent="0.2">
      <c r="A168" s="4">
        <v>3</v>
      </c>
      <c r="B168" s="4" t="s">
        <v>78</v>
      </c>
      <c r="C168" s="4">
        <v>2019</v>
      </c>
      <c r="D168" s="4">
        <v>36141.269999999997</v>
      </c>
      <c r="E168" s="4">
        <v>37.4</v>
      </c>
      <c r="F168" s="4">
        <f t="shared" ref="F168:F199" si="16">D168*(E168/100)</f>
        <v>13516.83498</v>
      </c>
      <c r="G168" s="4"/>
      <c r="J168" s="22"/>
      <c r="K168" s="22"/>
      <c r="L168" s="4"/>
      <c r="M168" s="4"/>
      <c r="P168" s="4"/>
      <c r="Q168" s="4"/>
      <c r="R168" s="4"/>
      <c r="S168" s="4"/>
      <c r="T168" s="4"/>
      <c r="U168" s="4"/>
      <c r="V168" s="4"/>
      <c r="W168" s="4"/>
      <c r="X168" s="4"/>
      <c r="Z168" s="4"/>
      <c r="AA168" s="4"/>
      <c r="AB168" s="4"/>
      <c r="AC168" s="4"/>
    </row>
    <row r="169" spans="1:29" x14ac:dyDescent="0.2">
      <c r="A169" s="4">
        <v>3</v>
      </c>
      <c r="B169" s="4" t="s">
        <v>78</v>
      </c>
      <c r="C169" s="4">
        <v>2020</v>
      </c>
      <c r="D169" s="4">
        <v>38859.42</v>
      </c>
      <c r="E169" s="4">
        <v>28.6</v>
      </c>
      <c r="F169" s="4">
        <f t="shared" si="16"/>
        <v>11113.79412</v>
      </c>
      <c r="G169" s="4"/>
      <c r="J169" s="22"/>
      <c r="K169" s="22"/>
      <c r="L169" s="4"/>
      <c r="M169" s="4"/>
      <c r="P169" s="4"/>
      <c r="Q169" s="4"/>
      <c r="R169" s="4"/>
      <c r="S169" s="4"/>
      <c r="T169" s="4"/>
      <c r="U169" s="4"/>
      <c r="V169" s="4"/>
      <c r="W169" s="4"/>
      <c r="X169" s="4"/>
      <c r="Z169" s="4"/>
      <c r="AA169" s="4"/>
      <c r="AB169" s="4"/>
      <c r="AC169" s="4"/>
    </row>
    <row r="170" spans="1:29" x14ac:dyDescent="0.2">
      <c r="A170" s="4">
        <v>3</v>
      </c>
      <c r="B170" s="4" t="s">
        <v>78</v>
      </c>
      <c r="C170" s="4">
        <v>2021</v>
      </c>
      <c r="D170" s="4">
        <v>41054.17</v>
      </c>
      <c r="E170" s="4">
        <v>33</v>
      </c>
      <c r="F170" s="4">
        <f t="shared" si="16"/>
        <v>13547.876099999999</v>
      </c>
      <c r="G170" s="4"/>
      <c r="J170" s="22"/>
      <c r="K170" s="22"/>
      <c r="L170" s="4"/>
      <c r="M170" s="4"/>
      <c r="P170" s="4"/>
      <c r="Q170" s="4"/>
      <c r="R170" s="4"/>
      <c r="S170" s="4"/>
      <c r="T170" s="4"/>
      <c r="U170" s="4"/>
      <c r="V170" s="4"/>
      <c r="W170" s="4"/>
      <c r="X170" s="4"/>
      <c r="Z170" s="4"/>
      <c r="AA170" s="4"/>
      <c r="AB170" s="4"/>
      <c r="AC170" s="4"/>
    </row>
    <row r="171" spans="1:29" x14ac:dyDescent="0.2">
      <c r="A171" s="4">
        <v>3</v>
      </c>
      <c r="B171" s="4" t="s">
        <v>78</v>
      </c>
      <c r="C171" s="4">
        <v>2022</v>
      </c>
      <c r="D171" s="4">
        <v>42494.69</v>
      </c>
      <c r="E171" s="4">
        <v>34.4</v>
      </c>
      <c r="F171" s="4">
        <f t="shared" si="16"/>
        <v>14618.173359999999</v>
      </c>
      <c r="G171" s="4"/>
      <c r="J171" s="22"/>
      <c r="K171" s="22"/>
      <c r="L171" s="4"/>
      <c r="M171" s="4"/>
      <c r="P171" s="4"/>
      <c r="Q171" s="4"/>
      <c r="R171" s="4"/>
      <c r="S171" s="4"/>
      <c r="T171" s="4"/>
      <c r="U171" s="4"/>
      <c r="V171" s="4"/>
      <c r="W171" s="4"/>
      <c r="X171" s="4"/>
      <c r="Z171" s="4"/>
      <c r="AA171" s="4"/>
      <c r="AB171" s="4"/>
      <c r="AC171" s="4"/>
    </row>
    <row r="172" spans="1:29" x14ac:dyDescent="0.2">
      <c r="A172" s="4">
        <v>4</v>
      </c>
      <c r="B172" s="28" t="s">
        <v>79</v>
      </c>
      <c r="C172" s="4">
        <v>2011</v>
      </c>
      <c r="D172" s="4">
        <v>37301.760000000002</v>
      </c>
      <c r="E172" s="4">
        <v>17.7</v>
      </c>
      <c r="F172" s="4">
        <f t="shared" si="16"/>
        <v>6602.4115199999997</v>
      </c>
      <c r="G172" s="4"/>
      <c r="J172" s="22"/>
      <c r="K172" s="22"/>
      <c r="L172" s="4"/>
      <c r="M172" s="4"/>
      <c r="P172" s="4"/>
      <c r="Q172" s="4"/>
      <c r="R172" s="4"/>
      <c r="S172" s="4"/>
      <c r="T172" s="4"/>
      <c r="U172" s="4"/>
      <c r="V172" s="4"/>
      <c r="W172" s="4"/>
      <c r="X172" s="4"/>
      <c r="Z172" s="4"/>
      <c r="AA172" s="4"/>
      <c r="AB172" s="4"/>
      <c r="AC172" s="4"/>
    </row>
    <row r="173" spans="1:29" x14ac:dyDescent="0.2">
      <c r="A173" s="4">
        <v>4</v>
      </c>
      <c r="B173" s="28" t="s">
        <v>79</v>
      </c>
      <c r="C173" s="4">
        <v>2012</v>
      </c>
      <c r="D173" s="4">
        <v>40018.89</v>
      </c>
      <c r="E173" s="4">
        <v>17.899999999999999</v>
      </c>
      <c r="F173" s="4">
        <f t="shared" si="16"/>
        <v>7163.3813099999998</v>
      </c>
      <c r="G173" s="4"/>
      <c r="J173" s="22"/>
      <c r="K173" s="22"/>
      <c r="L173" s="4"/>
      <c r="M173" s="4"/>
      <c r="P173" s="4"/>
      <c r="Q173" s="4"/>
      <c r="R173" s="4"/>
      <c r="S173" s="4"/>
      <c r="T173" s="4"/>
      <c r="U173" s="4"/>
      <c r="V173" s="4"/>
      <c r="W173" s="4"/>
      <c r="X173" s="4"/>
      <c r="Z173" s="4"/>
      <c r="AA173" s="4"/>
      <c r="AB173" s="4"/>
      <c r="AC173" s="4"/>
    </row>
    <row r="174" spans="1:29" x14ac:dyDescent="0.2">
      <c r="A174" s="4">
        <v>4</v>
      </c>
      <c r="B174" s="28" t="s">
        <v>79</v>
      </c>
      <c r="C174" s="4">
        <v>2013</v>
      </c>
      <c r="D174" s="4">
        <v>47952.1</v>
      </c>
      <c r="E174" s="4">
        <v>17.7</v>
      </c>
      <c r="F174" s="4">
        <f t="shared" si="16"/>
        <v>8487.5216999999993</v>
      </c>
      <c r="G174" s="4"/>
      <c r="J174" s="22"/>
      <c r="K174" s="22"/>
      <c r="L174" s="4"/>
      <c r="M174" s="4"/>
      <c r="P174" s="4"/>
      <c r="Q174" s="4"/>
      <c r="R174" s="4"/>
      <c r="S174" s="4"/>
      <c r="T174" s="4"/>
      <c r="U174" s="4"/>
      <c r="V174" s="4"/>
      <c r="W174" s="4"/>
      <c r="X174" s="4"/>
      <c r="Z174" s="4"/>
      <c r="AA174" s="4"/>
      <c r="AB174" s="4"/>
      <c r="AC174" s="4"/>
    </row>
    <row r="175" spans="1:29" x14ac:dyDescent="0.2">
      <c r="A175" s="4">
        <v>4</v>
      </c>
      <c r="B175" s="28" t="s">
        <v>79</v>
      </c>
      <c r="C175" s="4">
        <v>2014</v>
      </c>
      <c r="D175" s="4">
        <v>53662.23</v>
      </c>
      <c r="E175" s="4">
        <v>19</v>
      </c>
      <c r="F175" s="4">
        <f t="shared" si="16"/>
        <v>10195.823700000001</v>
      </c>
      <c r="G175" s="4"/>
      <c r="J175" s="22"/>
      <c r="K175" s="22"/>
      <c r="L175" s="4"/>
      <c r="M175" s="4"/>
      <c r="P175" s="4"/>
      <c r="Q175" s="4"/>
      <c r="R175" s="4"/>
      <c r="S175" s="4"/>
      <c r="T175" s="4"/>
      <c r="U175" s="4"/>
      <c r="V175" s="4"/>
      <c r="W175" s="4"/>
      <c r="X175" s="4"/>
      <c r="Z175" s="4"/>
      <c r="AA175" s="4"/>
      <c r="AB175" s="4"/>
      <c r="AC175" s="4"/>
    </row>
    <row r="176" spans="1:29" x14ac:dyDescent="0.2">
      <c r="A176" s="4">
        <v>4</v>
      </c>
      <c r="B176" s="28" t="s">
        <v>79</v>
      </c>
      <c r="C176" s="4">
        <v>2015</v>
      </c>
      <c r="D176" s="4">
        <v>59063.27</v>
      </c>
      <c r="E176" s="4">
        <v>19.7</v>
      </c>
      <c r="F176" s="4">
        <f t="shared" si="16"/>
        <v>11635.464189999999</v>
      </c>
      <c r="G176" s="4"/>
      <c r="J176" s="22"/>
      <c r="K176" s="22"/>
      <c r="L176" s="4"/>
      <c r="M176" s="4"/>
      <c r="P176" s="4"/>
      <c r="Q176" s="4"/>
      <c r="R176" s="4"/>
      <c r="S176" s="4"/>
      <c r="T176" s="4"/>
      <c r="U176" s="4"/>
      <c r="V176" s="4"/>
      <c r="W176" s="4"/>
      <c r="X176" s="4"/>
      <c r="Z176" s="4"/>
      <c r="AA176" s="4"/>
      <c r="AB176" s="4"/>
      <c r="AC176" s="4"/>
    </row>
    <row r="177" spans="1:29" x14ac:dyDescent="0.2">
      <c r="A177" s="4">
        <v>4</v>
      </c>
      <c r="B177" s="28" t="s">
        <v>79</v>
      </c>
      <c r="C177" s="4">
        <v>2016</v>
      </c>
      <c r="D177" s="4">
        <v>65243.54</v>
      </c>
      <c r="E177" s="4">
        <v>19.5</v>
      </c>
      <c r="F177" s="4">
        <f t="shared" si="16"/>
        <v>12722.490300000001</v>
      </c>
      <c r="G177" s="4"/>
      <c r="J177" s="22"/>
      <c r="K177" s="22"/>
      <c r="L177" s="4"/>
      <c r="M177" s="4"/>
      <c r="P177" s="4"/>
      <c r="Q177" s="4"/>
      <c r="R177" s="4"/>
      <c r="S177" s="4"/>
      <c r="T177" s="4"/>
      <c r="U177" s="4"/>
      <c r="V177" s="4"/>
      <c r="W177" s="4"/>
      <c r="X177" s="4"/>
      <c r="Z177" s="4"/>
      <c r="AA177" s="4"/>
      <c r="AB177" s="4"/>
      <c r="AC177" s="4"/>
    </row>
    <row r="178" spans="1:29" x14ac:dyDescent="0.2">
      <c r="A178" s="4">
        <v>4</v>
      </c>
      <c r="B178" s="28" t="s">
        <v>79</v>
      </c>
      <c r="C178" s="4">
        <v>2017</v>
      </c>
      <c r="D178" s="4">
        <v>70873.899999999994</v>
      </c>
      <c r="E178" s="4">
        <v>19.5</v>
      </c>
      <c r="F178" s="4">
        <f t="shared" si="16"/>
        <v>13820.4105</v>
      </c>
      <c r="G178" s="4"/>
      <c r="J178" s="22"/>
      <c r="K178" s="22"/>
      <c r="L178" s="4"/>
      <c r="M178" s="4"/>
      <c r="P178" s="4"/>
      <c r="Q178" s="4"/>
      <c r="R178" s="4"/>
      <c r="S178" s="4"/>
      <c r="T178" s="4"/>
      <c r="U178" s="4"/>
      <c r="V178" s="4"/>
      <c r="W178" s="4"/>
      <c r="X178" s="4"/>
      <c r="Z178" s="4"/>
      <c r="AA178" s="4"/>
      <c r="AB178" s="4"/>
      <c r="AC178" s="4"/>
    </row>
    <row r="179" spans="1:29" x14ac:dyDescent="0.2">
      <c r="A179" s="4">
        <v>4</v>
      </c>
      <c r="B179" s="28" t="s">
        <v>79</v>
      </c>
      <c r="C179" s="4">
        <v>2018</v>
      </c>
      <c r="D179" s="4">
        <v>77810.460000000006</v>
      </c>
      <c r="E179" s="4">
        <v>20.3</v>
      </c>
      <c r="F179" s="4">
        <f t="shared" si="16"/>
        <v>15795.523380000002</v>
      </c>
      <c r="G179" s="4"/>
      <c r="J179" s="22"/>
      <c r="K179" s="22"/>
      <c r="L179" s="4"/>
      <c r="M179" s="4"/>
      <c r="P179" s="4"/>
      <c r="Q179" s="4"/>
      <c r="R179" s="4"/>
      <c r="S179" s="4"/>
      <c r="T179" s="4"/>
      <c r="U179" s="4"/>
      <c r="V179" s="4"/>
      <c r="W179" s="4"/>
      <c r="X179" s="4"/>
      <c r="Z179" s="4"/>
      <c r="AA179" s="4"/>
      <c r="AB179" s="4"/>
      <c r="AC179" s="4"/>
    </row>
    <row r="180" spans="1:29" x14ac:dyDescent="0.2">
      <c r="A180" s="4">
        <v>4</v>
      </c>
      <c r="B180" s="28" t="s">
        <v>79</v>
      </c>
      <c r="C180" s="4">
        <v>2019</v>
      </c>
      <c r="D180" s="4">
        <v>86325.56</v>
      </c>
      <c r="E180" s="4">
        <v>18.899999999999999</v>
      </c>
      <c r="F180" s="4">
        <f t="shared" si="16"/>
        <v>16315.530839999998</v>
      </c>
      <c r="G180" s="4"/>
      <c r="J180" s="22"/>
      <c r="K180" s="22"/>
      <c r="L180" s="4"/>
      <c r="M180" s="4"/>
      <c r="P180" s="4"/>
      <c r="Q180" s="4"/>
      <c r="R180" s="4"/>
      <c r="S180" s="4"/>
      <c r="T180" s="4"/>
      <c r="U180" s="4"/>
      <c r="V180" s="4"/>
      <c r="W180" s="4"/>
      <c r="X180" s="4"/>
      <c r="Z180" s="4"/>
      <c r="AA180" s="4"/>
      <c r="AB180" s="4"/>
      <c r="AC180" s="4"/>
    </row>
    <row r="181" spans="1:29" x14ac:dyDescent="0.2">
      <c r="A181" s="4">
        <v>4</v>
      </c>
      <c r="B181" s="28" t="s">
        <v>79</v>
      </c>
      <c r="C181" s="4">
        <v>2020</v>
      </c>
      <c r="D181" s="4">
        <v>97880.59</v>
      </c>
      <c r="E181" s="4">
        <v>17.7</v>
      </c>
      <c r="F181" s="4">
        <f t="shared" si="16"/>
        <v>17324.864429999998</v>
      </c>
      <c r="G181" s="4"/>
      <c r="J181" s="22"/>
      <c r="K181" s="22"/>
      <c r="L181" s="4"/>
      <c r="M181" s="4"/>
      <c r="P181" s="4"/>
      <c r="Q181" s="4"/>
      <c r="R181" s="4"/>
      <c r="S181" s="4"/>
      <c r="T181" s="4"/>
      <c r="U181" s="4"/>
      <c r="V181" s="4"/>
      <c r="W181" s="4"/>
      <c r="X181" s="4"/>
      <c r="Z181" s="4"/>
      <c r="AA181" s="4"/>
      <c r="AB181" s="4"/>
      <c r="AC181" s="4"/>
    </row>
    <row r="182" spans="1:29" x14ac:dyDescent="0.2">
      <c r="A182" s="4">
        <v>4</v>
      </c>
      <c r="B182" s="28" t="s">
        <v>79</v>
      </c>
      <c r="C182" s="4">
        <v>2021</v>
      </c>
      <c r="D182" s="4">
        <v>111035.4</v>
      </c>
      <c r="E182" s="4">
        <v>18.3</v>
      </c>
      <c r="F182" s="4">
        <f t="shared" si="16"/>
        <v>20319.478199999998</v>
      </c>
      <c r="G182" s="4"/>
      <c r="J182" s="22"/>
      <c r="K182" s="22"/>
      <c r="L182" s="4"/>
      <c r="M182" s="4"/>
      <c r="P182" s="4"/>
      <c r="Q182" s="4"/>
      <c r="R182" s="4"/>
      <c r="S182" s="4"/>
      <c r="T182" s="4"/>
      <c r="U182" s="4"/>
      <c r="V182" s="4"/>
      <c r="W182" s="4"/>
      <c r="X182" s="4"/>
      <c r="Z182" s="4"/>
      <c r="AA182" s="4"/>
      <c r="AB182" s="4"/>
      <c r="AC182" s="4"/>
    </row>
    <row r="183" spans="1:29" x14ac:dyDescent="0.2">
      <c r="A183" s="4">
        <v>4</v>
      </c>
      <c r="B183" s="28" t="s">
        <v>79</v>
      </c>
      <c r="C183" s="4">
        <v>2022</v>
      </c>
      <c r="D183" s="4">
        <v>123994.82</v>
      </c>
      <c r="E183" s="4">
        <v>18.5</v>
      </c>
      <c r="F183" s="4">
        <f t="shared" si="16"/>
        <v>22939.041700000002</v>
      </c>
      <c r="G183" s="4"/>
      <c r="J183" s="22"/>
      <c r="K183" s="22"/>
      <c r="L183" s="4"/>
      <c r="M183" s="4"/>
      <c r="P183" s="4"/>
      <c r="Q183" s="4"/>
      <c r="R183" s="4"/>
      <c r="S183" s="4"/>
      <c r="T183" s="4"/>
      <c r="U183" s="4"/>
      <c r="V183" s="4"/>
      <c r="W183" s="4"/>
      <c r="X183" s="4"/>
      <c r="Z183" s="4"/>
      <c r="AA183" s="4"/>
      <c r="AB183" s="4"/>
      <c r="AC183" s="4"/>
    </row>
    <row r="184" spans="1:29" x14ac:dyDescent="0.2">
      <c r="A184" s="4">
        <v>5</v>
      </c>
      <c r="B184" s="28" t="s">
        <v>80</v>
      </c>
      <c r="C184" s="4">
        <v>2011</v>
      </c>
      <c r="D184" s="4">
        <v>49101.2</v>
      </c>
      <c r="E184" s="4">
        <v>8.6999999999999993</v>
      </c>
      <c r="F184" s="4">
        <f t="shared" si="16"/>
        <v>4271.8043999999991</v>
      </c>
      <c r="G184" s="4"/>
      <c r="J184" s="22"/>
      <c r="K184" s="22"/>
      <c r="L184" s="4"/>
      <c r="M184" s="4"/>
      <c r="P184" s="4"/>
      <c r="Q184" s="4"/>
      <c r="R184" s="4"/>
      <c r="S184" s="4"/>
      <c r="T184" s="4"/>
      <c r="U184" s="4"/>
      <c r="V184" s="4"/>
      <c r="W184" s="4"/>
      <c r="X184" s="4"/>
      <c r="Z184" s="4"/>
      <c r="AA184" s="4"/>
      <c r="AB184" s="4"/>
      <c r="AC184" s="4"/>
    </row>
    <row r="185" spans="1:29" x14ac:dyDescent="0.2">
      <c r="A185" s="4">
        <v>5</v>
      </c>
      <c r="B185" s="28" t="s">
        <v>80</v>
      </c>
      <c r="C185" s="4">
        <v>2012</v>
      </c>
      <c r="D185" s="4">
        <v>57464.29</v>
      </c>
      <c r="E185" s="4">
        <v>8.6999999999999993</v>
      </c>
      <c r="F185" s="4">
        <f t="shared" si="16"/>
        <v>4999.3932299999997</v>
      </c>
      <c r="G185" s="4"/>
      <c r="J185" s="22"/>
      <c r="K185" s="22"/>
      <c r="L185" s="4"/>
      <c r="M185" s="4"/>
      <c r="P185" s="4"/>
      <c r="Q185" s="4"/>
      <c r="R185" s="4"/>
      <c r="S185" s="4"/>
      <c r="T185" s="4"/>
      <c r="U185" s="4"/>
      <c r="V185" s="4"/>
      <c r="W185" s="4"/>
      <c r="X185" s="4"/>
      <c r="Z185" s="4"/>
      <c r="AA185" s="4"/>
      <c r="AB185" s="4"/>
      <c r="AC185" s="4"/>
    </row>
    <row r="186" spans="1:29" x14ac:dyDescent="0.2">
      <c r="A186" s="4">
        <v>5</v>
      </c>
      <c r="B186" s="28" t="s">
        <v>80</v>
      </c>
      <c r="C186" s="4">
        <v>2013</v>
      </c>
      <c r="D186" s="4">
        <v>64503.17</v>
      </c>
      <c r="E186" s="4">
        <v>8.3000000000000007</v>
      </c>
      <c r="F186" s="4">
        <f t="shared" si="16"/>
        <v>5353.7631099999999</v>
      </c>
      <c r="G186" s="4"/>
      <c r="J186" s="22"/>
      <c r="K186" s="22"/>
      <c r="L186" s="4"/>
      <c r="M186" s="4"/>
      <c r="P186" s="4"/>
      <c r="Q186" s="4"/>
      <c r="R186" s="4"/>
      <c r="S186" s="4"/>
      <c r="T186" s="4"/>
      <c r="U186" s="4"/>
      <c r="V186" s="4"/>
      <c r="W186" s="4"/>
      <c r="X186" s="4"/>
      <c r="Z186" s="4"/>
      <c r="AA186" s="4"/>
      <c r="AB186" s="4"/>
      <c r="AC186" s="4"/>
    </row>
    <row r="187" spans="1:29" x14ac:dyDescent="0.2">
      <c r="A187" s="4">
        <v>5</v>
      </c>
      <c r="B187" s="28" t="s">
        <v>80</v>
      </c>
      <c r="C187" s="4">
        <v>2014</v>
      </c>
      <c r="D187" s="4">
        <v>71949.8</v>
      </c>
      <c r="E187" s="4">
        <v>8.6</v>
      </c>
      <c r="F187" s="4">
        <f t="shared" si="16"/>
        <v>6187.6827999999996</v>
      </c>
      <c r="G187" s="4"/>
      <c r="J187" s="22"/>
      <c r="K187" s="22"/>
      <c r="L187" s="4"/>
      <c r="M187" s="4"/>
      <c r="P187" s="4"/>
      <c r="Q187" s="4"/>
      <c r="R187" s="4"/>
      <c r="S187" s="4"/>
      <c r="T187" s="4"/>
      <c r="U187" s="4"/>
      <c r="V187" s="4"/>
      <c r="W187" s="4"/>
      <c r="X187" s="4"/>
      <c r="Z187" s="4"/>
      <c r="AA187" s="4"/>
      <c r="AB187" s="4"/>
      <c r="AC187" s="4"/>
    </row>
    <row r="188" spans="1:29" x14ac:dyDescent="0.2">
      <c r="A188" s="4">
        <v>5</v>
      </c>
      <c r="B188" s="28" t="s">
        <v>80</v>
      </c>
      <c r="C188" s="4">
        <v>2015</v>
      </c>
      <c r="D188" s="4">
        <v>78866.34</v>
      </c>
      <c r="E188" s="4">
        <v>8.6999999999999993</v>
      </c>
      <c r="F188" s="4">
        <f t="shared" si="16"/>
        <v>6861.3715799999991</v>
      </c>
      <c r="G188" s="4"/>
      <c r="J188" s="22"/>
      <c r="K188" s="22"/>
      <c r="L188" s="4"/>
      <c r="M188" s="4"/>
      <c r="P188" s="4"/>
      <c r="Q188" s="4"/>
      <c r="R188" s="4"/>
      <c r="S188" s="4"/>
      <c r="T188" s="4"/>
      <c r="U188" s="4"/>
      <c r="V188" s="4"/>
      <c r="W188" s="4"/>
      <c r="X188" s="4"/>
      <c r="Z188" s="4"/>
      <c r="AA188" s="4"/>
      <c r="AB188" s="4"/>
      <c r="AC188" s="4"/>
    </row>
    <row r="189" spans="1:29" x14ac:dyDescent="0.2">
      <c r="A189" s="4">
        <v>5</v>
      </c>
      <c r="B189" s="28" t="s">
        <v>80</v>
      </c>
      <c r="C189" s="4">
        <v>2016</v>
      </c>
      <c r="D189" s="4">
        <v>92957.02</v>
      </c>
      <c r="E189" s="4">
        <v>8.5</v>
      </c>
      <c r="F189" s="4">
        <f t="shared" si="16"/>
        <v>7901.346700000001</v>
      </c>
      <c r="G189" s="4"/>
      <c r="J189" s="22"/>
      <c r="K189" s="22"/>
      <c r="L189" s="4"/>
      <c r="M189" s="4"/>
      <c r="P189" s="4"/>
      <c r="Q189" s="4"/>
      <c r="R189" s="4"/>
      <c r="S189" s="4"/>
      <c r="T189" s="4"/>
      <c r="U189" s="4"/>
      <c r="V189" s="4"/>
      <c r="W189" s="4"/>
      <c r="X189" s="4"/>
      <c r="Z189" s="4"/>
      <c r="AA189" s="4"/>
      <c r="AB189" s="4"/>
      <c r="AC189" s="4"/>
    </row>
    <row r="190" spans="1:29" x14ac:dyDescent="0.2">
      <c r="A190" s="4">
        <v>5</v>
      </c>
      <c r="B190" s="28" t="s">
        <v>80</v>
      </c>
      <c r="C190" s="4">
        <v>2017</v>
      </c>
      <c r="D190" s="4">
        <v>104007.34</v>
      </c>
      <c r="E190" s="4">
        <v>8.1</v>
      </c>
      <c r="F190" s="4">
        <f t="shared" si="16"/>
        <v>8424.5945400000001</v>
      </c>
      <c r="G190" s="4"/>
      <c r="J190" s="22"/>
      <c r="K190" s="22"/>
      <c r="L190" s="4"/>
      <c r="M190" s="4"/>
      <c r="P190" s="4"/>
      <c r="Q190" s="4"/>
      <c r="R190" s="4"/>
      <c r="S190" s="4"/>
      <c r="T190" s="4"/>
      <c r="U190" s="4"/>
      <c r="V190" s="4"/>
      <c r="W190" s="4"/>
      <c r="X190" s="4"/>
      <c r="Z190" s="4"/>
      <c r="AA190" s="4"/>
      <c r="AB190" s="4"/>
      <c r="AC190" s="4"/>
    </row>
    <row r="191" spans="1:29" x14ac:dyDescent="0.2">
      <c r="A191" s="4">
        <v>5</v>
      </c>
      <c r="B191" s="28" t="s">
        <v>80</v>
      </c>
      <c r="C191" s="4">
        <v>2018</v>
      </c>
      <c r="D191" s="4">
        <v>117807.9</v>
      </c>
      <c r="E191" s="4">
        <v>8.1999999999999993</v>
      </c>
      <c r="F191" s="4">
        <f t="shared" si="16"/>
        <v>9660.2477999999992</v>
      </c>
      <c r="G191" s="4"/>
      <c r="J191" s="22"/>
      <c r="K191" s="22"/>
      <c r="L191" s="4"/>
      <c r="M191" s="4"/>
      <c r="P191" s="4"/>
      <c r="Q191" s="4"/>
      <c r="R191" s="4"/>
      <c r="S191" s="4"/>
      <c r="T191" s="4"/>
      <c r="U191" s="4"/>
      <c r="V191" s="4"/>
      <c r="W191" s="4"/>
      <c r="X191" s="4"/>
      <c r="Z191" s="4"/>
      <c r="AA191" s="4"/>
      <c r="AB191" s="4"/>
      <c r="AC191" s="4"/>
    </row>
    <row r="192" spans="1:29" x14ac:dyDescent="0.2">
      <c r="A192" s="4">
        <v>5</v>
      </c>
      <c r="B192" s="28" t="s">
        <v>80</v>
      </c>
      <c r="C192" s="4">
        <v>2019</v>
      </c>
      <c r="D192" s="4">
        <v>135139.67000000001</v>
      </c>
      <c r="E192" s="4">
        <v>7.7</v>
      </c>
      <c r="F192" s="4">
        <f t="shared" si="16"/>
        <v>10405.75459</v>
      </c>
      <c r="G192" s="4"/>
      <c r="J192" s="22"/>
      <c r="K192" s="22"/>
      <c r="L192" s="4"/>
      <c r="M192" s="4"/>
      <c r="P192" s="4"/>
      <c r="Q192" s="4"/>
      <c r="R192" s="4"/>
      <c r="S192" s="4"/>
      <c r="T192" s="4"/>
      <c r="U192" s="4"/>
      <c r="V192" s="4"/>
      <c r="W192" s="4"/>
      <c r="X192" s="4"/>
      <c r="Z192" s="4"/>
      <c r="AA192" s="4"/>
      <c r="AB192" s="4"/>
      <c r="AC192" s="4"/>
    </row>
    <row r="193" spans="1:29" x14ac:dyDescent="0.2">
      <c r="A193" s="4">
        <v>5</v>
      </c>
      <c r="B193" s="28" t="s">
        <v>80</v>
      </c>
      <c r="C193" s="4">
        <v>2020</v>
      </c>
      <c r="D193" s="4">
        <v>156577.38</v>
      </c>
      <c r="E193" s="4">
        <v>8</v>
      </c>
      <c r="F193" s="4">
        <f t="shared" si="16"/>
        <v>12526.190400000001</v>
      </c>
      <c r="G193" s="4"/>
      <c r="J193" s="22"/>
      <c r="K193" s="22"/>
      <c r="L193" s="4"/>
      <c r="M193" s="4"/>
      <c r="P193" s="4"/>
      <c r="Q193" s="4"/>
      <c r="R193" s="4"/>
      <c r="S193" s="4"/>
      <c r="T193" s="4"/>
      <c r="U193" s="4"/>
      <c r="V193" s="4"/>
      <c r="W193" s="4"/>
      <c r="X193" s="4"/>
      <c r="Z193" s="4"/>
      <c r="AA193" s="4"/>
      <c r="AB193" s="4"/>
      <c r="AC193" s="4"/>
    </row>
    <row r="194" spans="1:29" x14ac:dyDescent="0.2">
      <c r="A194" s="4">
        <v>5</v>
      </c>
      <c r="B194" s="28" t="s">
        <v>80</v>
      </c>
      <c r="C194" s="4">
        <v>2021</v>
      </c>
      <c r="D194" s="4">
        <v>180538.69</v>
      </c>
      <c r="E194" s="4">
        <v>7.2</v>
      </c>
      <c r="F194" s="4">
        <f t="shared" si="16"/>
        <v>12998.785680000001</v>
      </c>
      <c r="G194" s="4"/>
      <c r="J194" s="22"/>
      <c r="K194" s="22"/>
      <c r="L194" s="4"/>
      <c r="M194" s="4"/>
      <c r="P194" s="4"/>
      <c r="Q194" s="4"/>
      <c r="R194" s="4"/>
      <c r="S194" s="4"/>
      <c r="T194" s="4"/>
      <c r="U194" s="4"/>
      <c r="V194" s="4"/>
      <c r="W194" s="4"/>
      <c r="X194" s="4"/>
      <c r="Z194" s="4"/>
      <c r="AA194" s="4"/>
      <c r="AB194" s="4"/>
      <c r="AC194" s="4"/>
    </row>
    <row r="195" spans="1:29" x14ac:dyDescent="0.2">
      <c r="A195" s="4">
        <v>5</v>
      </c>
      <c r="B195" s="28" t="s">
        <v>80</v>
      </c>
      <c r="C195" s="4">
        <v>2022</v>
      </c>
      <c r="D195" s="4">
        <v>206845.36</v>
      </c>
      <c r="E195" s="4">
        <v>7.4</v>
      </c>
      <c r="F195" s="4">
        <f t="shared" si="16"/>
        <v>15306.556640000001</v>
      </c>
      <c r="G195" s="4"/>
      <c r="J195" s="22"/>
      <c r="K195" s="22"/>
      <c r="L195" s="4"/>
      <c r="M195" s="4"/>
      <c r="P195" s="4"/>
      <c r="Q195" s="4"/>
      <c r="R195" s="4"/>
      <c r="S195" s="4"/>
      <c r="T195" s="4"/>
      <c r="U195" s="4"/>
      <c r="V195" s="4"/>
      <c r="W195" s="4"/>
      <c r="X195" s="4"/>
      <c r="Z195" s="4"/>
      <c r="AA195" s="4"/>
      <c r="AB195" s="4"/>
      <c r="AC195" s="4"/>
    </row>
    <row r="196" spans="1:29" x14ac:dyDescent="0.2">
      <c r="A196" s="4">
        <v>6</v>
      </c>
      <c r="B196" s="4" t="s">
        <v>81</v>
      </c>
      <c r="C196" s="4">
        <v>2011</v>
      </c>
      <c r="D196" s="4">
        <v>37196.79</v>
      </c>
      <c r="E196" s="4">
        <v>29.3</v>
      </c>
      <c r="F196" s="4">
        <f t="shared" si="16"/>
        <v>10898.659470000001</v>
      </c>
      <c r="G196" s="4"/>
      <c r="J196" s="22"/>
      <c r="K196" s="22"/>
      <c r="L196" s="4"/>
      <c r="M196" s="4"/>
      <c r="P196" s="4"/>
      <c r="Q196" s="4"/>
      <c r="R196" s="4"/>
      <c r="S196" s="4"/>
      <c r="T196" s="4"/>
      <c r="U196" s="4"/>
      <c r="V196" s="4"/>
      <c r="W196" s="4"/>
      <c r="X196" s="4"/>
      <c r="Z196" s="4"/>
      <c r="AA196" s="4"/>
      <c r="AB196" s="4"/>
      <c r="AC196" s="4"/>
    </row>
    <row r="197" spans="1:29" x14ac:dyDescent="0.2">
      <c r="A197" s="4">
        <v>6</v>
      </c>
      <c r="B197" s="4" t="s">
        <v>81</v>
      </c>
      <c r="C197" s="4">
        <v>2012</v>
      </c>
      <c r="D197" s="4">
        <v>40982.480000000003</v>
      </c>
      <c r="E197" s="4">
        <v>29.5</v>
      </c>
      <c r="F197" s="4">
        <f t="shared" si="16"/>
        <v>12089.8316</v>
      </c>
      <c r="G197" s="4"/>
      <c r="J197" s="22"/>
      <c r="K197" s="22"/>
      <c r="L197" s="4"/>
      <c r="M197" s="4"/>
      <c r="P197" s="4"/>
      <c r="Q197" s="4"/>
      <c r="R197" s="4"/>
      <c r="S197" s="4"/>
      <c r="T197" s="4"/>
      <c r="U197" s="4"/>
      <c r="V197" s="4"/>
      <c r="W197" s="4"/>
      <c r="X197" s="4"/>
      <c r="Z197" s="4"/>
      <c r="AA197" s="4"/>
      <c r="AB197" s="4"/>
      <c r="AC197" s="4"/>
    </row>
    <row r="198" spans="1:29" x14ac:dyDescent="0.2">
      <c r="A198" s="4">
        <v>6</v>
      </c>
      <c r="B198" s="4" t="s">
        <v>81</v>
      </c>
      <c r="C198" s="4">
        <v>2013</v>
      </c>
      <c r="D198" s="4">
        <v>44357.88</v>
      </c>
      <c r="E198" s="4">
        <v>29.2</v>
      </c>
      <c r="F198" s="4">
        <f t="shared" si="16"/>
        <v>12952.500959999998</v>
      </c>
      <c r="G198" s="4"/>
      <c r="J198" s="22"/>
      <c r="K198" s="22"/>
      <c r="L198" s="4"/>
      <c r="M198" s="4"/>
      <c r="P198" s="4"/>
      <c r="Q198" s="4"/>
      <c r="R198" s="4"/>
      <c r="S198" s="4"/>
      <c r="T198" s="4"/>
      <c r="U198" s="4"/>
      <c r="V198" s="4"/>
      <c r="W198" s="4"/>
      <c r="X198" s="4"/>
      <c r="Z198" s="4"/>
      <c r="AA198" s="4"/>
      <c r="AB198" s="4"/>
      <c r="AC198" s="4"/>
    </row>
    <row r="199" spans="1:29" x14ac:dyDescent="0.2">
      <c r="A199" s="4">
        <v>6</v>
      </c>
      <c r="B199" s="4" t="s">
        <v>81</v>
      </c>
      <c r="C199" s="4">
        <v>2014</v>
      </c>
      <c r="D199" s="4">
        <v>47915.81</v>
      </c>
      <c r="E199" s="4">
        <v>26.5</v>
      </c>
      <c r="F199" s="4">
        <f t="shared" si="16"/>
        <v>12697.68965</v>
      </c>
      <c r="G199" s="4"/>
      <c r="J199" s="22"/>
      <c r="K199" s="22"/>
      <c r="L199" s="4"/>
      <c r="M199" s="4"/>
      <c r="P199" s="4"/>
      <c r="Q199" s="4"/>
      <c r="R199" s="4"/>
      <c r="S199" s="4"/>
      <c r="T199" s="4"/>
      <c r="U199" s="4"/>
      <c r="V199" s="4"/>
      <c r="W199" s="4"/>
      <c r="X199" s="4"/>
      <c r="Z199" s="4"/>
      <c r="AA199" s="4"/>
      <c r="AB199" s="4"/>
      <c r="AC199" s="4"/>
    </row>
    <row r="200" spans="1:29" x14ac:dyDescent="0.2">
      <c r="A200" s="4">
        <v>6</v>
      </c>
      <c r="B200" s="4" t="s">
        <v>81</v>
      </c>
      <c r="C200" s="4">
        <v>2015</v>
      </c>
      <c r="D200" s="4">
        <v>53387.21</v>
      </c>
      <c r="E200" s="4">
        <v>26.9</v>
      </c>
      <c r="F200" s="4">
        <f t="shared" ref="F200:F231" si="17">D200*(E200/100)</f>
        <v>14361.159489999998</v>
      </c>
      <c r="G200" s="4"/>
      <c r="J200" s="22"/>
      <c r="K200" s="22"/>
      <c r="L200" s="4"/>
      <c r="M200" s="4"/>
      <c r="P200" s="4"/>
      <c r="Q200" s="4"/>
      <c r="R200" s="4"/>
      <c r="S200" s="4"/>
      <c r="T200" s="4"/>
      <c r="U200" s="4"/>
      <c r="V200" s="4"/>
      <c r="W200" s="4"/>
      <c r="X200" s="4"/>
      <c r="Z200" s="4"/>
      <c r="AA200" s="4"/>
      <c r="AB200" s="4"/>
      <c r="AC200" s="4"/>
    </row>
    <row r="201" spans="1:29" x14ac:dyDescent="0.2">
      <c r="A201" s="4">
        <v>6</v>
      </c>
      <c r="B201" s="4" t="s">
        <v>81</v>
      </c>
      <c r="C201" s="4">
        <v>2016</v>
      </c>
      <c r="D201" s="4">
        <v>59982.25</v>
      </c>
      <c r="E201" s="4">
        <v>26.5</v>
      </c>
      <c r="F201" s="4">
        <f t="shared" si="17"/>
        <v>15895.296250000001</v>
      </c>
      <c r="G201" s="4"/>
      <c r="J201" s="22"/>
      <c r="K201" s="22"/>
      <c r="L201" s="4"/>
      <c r="M201" s="4"/>
      <c r="P201" s="4"/>
      <c r="Q201" s="4"/>
      <c r="R201" s="4"/>
      <c r="S201" s="4"/>
      <c r="T201" s="4"/>
      <c r="U201" s="4"/>
      <c r="V201" s="4"/>
      <c r="W201" s="4"/>
      <c r="X201" s="4"/>
      <c r="Z201" s="4"/>
      <c r="AA201" s="4"/>
      <c r="AB201" s="4"/>
      <c r="AC201" s="4"/>
    </row>
    <row r="202" spans="1:29" x14ac:dyDescent="0.2">
      <c r="A202" s="4">
        <v>6</v>
      </c>
      <c r="B202" s="4" t="s">
        <v>81</v>
      </c>
      <c r="C202" s="4">
        <v>2017</v>
      </c>
      <c r="D202" s="4">
        <v>67182.009999999995</v>
      </c>
      <c r="E202" s="4">
        <v>27.7</v>
      </c>
      <c r="F202" s="4">
        <f t="shared" si="17"/>
        <v>18609.416769999996</v>
      </c>
      <c r="G202" s="4"/>
      <c r="J202" s="22"/>
      <c r="K202" s="22"/>
      <c r="L202" s="4"/>
      <c r="M202" s="4"/>
      <c r="P202" s="4"/>
      <c r="Q202" s="4"/>
      <c r="R202" s="4"/>
      <c r="S202" s="4"/>
      <c r="T202" s="4"/>
      <c r="U202" s="4"/>
      <c r="V202" s="4"/>
      <c r="W202" s="4"/>
      <c r="X202" s="4"/>
      <c r="Z202" s="4"/>
      <c r="AA202" s="4"/>
      <c r="AB202" s="4"/>
      <c r="AC202" s="4"/>
    </row>
    <row r="203" spans="1:29" x14ac:dyDescent="0.2">
      <c r="A203" s="4">
        <v>6</v>
      </c>
      <c r="B203" s="4" t="s">
        <v>81</v>
      </c>
      <c r="C203" s="4">
        <v>2018</v>
      </c>
      <c r="D203" s="4">
        <v>73272.350000000006</v>
      </c>
      <c r="E203" s="4">
        <v>28.1</v>
      </c>
      <c r="F203" s="4">
        <f t="shared" si="17"/>
        <v>20589.530350000005</v>
      </c>
      <c r="G203" s="4"/>
      <c r="J203" s="22"/>
      <c r="K203" s="22"/>
      <c r="L203" s="4"/>
      <c r="M203" s="4"/>
      <c r="P203" s="4"/>
      <c r="Q203" s="4"/>
      <c r="R203" s="4"/>
      <c r="S203" s="4"/>
      <c r="T203" s="4"/>
      <c r="U203" s="4"/>
      <c r="V203" s="4"/>
      <c r="W203" s="4"/>
      <c r="X203" s="4"/>
      <c r="Z203" s="4"/>
      <c r="AA203" s="4"/>
      <c r="AB203" s="4"/>
      <c r="AC203" s="4"/>
    </row>
    <row r="204" spans="1:29" x14ac:dyDescent="0.2">
      <c r="A204" s="4">
        <v>6</v>
      </c>
      <c r="B204" s="4" t="s">
        <v>81</v>
      </c>
      <c r="C204" s="4">
        <v>2019</v>
      </c>
      <c r="D204" s="4">
        <v>79843.009999999995</v>
      </c>
      <c r="E204" s="4">
        <v>27.3</v>
      </c>
      <c r="F204" s="4">
        <f t="shared" si="17"/>
        <v>21797.141729999999</v>
      </c>
      <c r="G204" s="4"/>
      <c r="J204" s="22"/>
      <c r="K204" s="22"/>
      <c r="L204" s="4"/>
      <c r="M204" s="4"/>
      <c r="P204" s="4"/>
      <c r="Q204" s="4"/>
      <c r="R204" s="4"/>
      <c r="S204" s="4"/>
      <c r="T204" s="4"/>
      <c r="U204" s="4"/>
      <c r="V204" s="4"/>
      <c r="W204" s="4"/>
      <c r="X204" s="4"/>
      <c r="Z204" s="4"/>
      <c r="AA204" s="4"/>
      <c r="AB204" s="4"/>
      <c r="AC204" s="4"/>
    </row>
    <row r="205" spans="1:29" x14ac:dyDescent="0.2">
      <c r="A205" s="4">
        <v>6</v>
      </c>
      <c r="B205" s="4" t="s">
        <v>81</v>
      </c>
      <c r="C205" s="4">
        <v>2020</v>
      </c>
      <c r="D205" s="4">
        <v>84643.04</v>
      </c>
      <c r="E205" s="4">
        <v>23.4</v>
      </c>
      <c r="F205" s="4">
        <f t="shared" si="17"/>
        <v>19806.471359999996</v>
      </c>
      <c r="G205" s="4"/>
      <c r="J205" s="22"/>
      <c r="K205" s="22"/>
      <c r="L205" s="4"/>
      <c r="M205" s="4"/>
      <c r="P205" s="4"/>
      <c r="Q205" s="4"/>
      <c r="R205" s="4"/>
      <c r="S205" s="4"/>
      <c r="T205" s="4"/>
      <c r="U205" s="4"/>
      <c r="V205" s="4"/>
      <c r="W205" s="4"/>
      <c r="X205" s="4"/>
      <c r="Z205" s="4"/>
      <c r="AA205" s="4"/>
      <c r="AB205" s="4"/>
      <c r="AC205" s="4"/>
    </row>
    <row r="206" spans="1:29" x14ac:dyDescent="0.2">
      <c r="A206" s="4">
        <v>6</v>
      </c>
      <c r="B206" s="4" t="s">
        <v>81</v>
      </c>
      <c r="C206" s="4">
        <v>2021</v>
      </c>
      <c r="D206" s="4">
        <v>96032.13</v>
      </c>
      <c r="E206" s="4">
        <v>22</v>
      </c>
      <c r="F206" s="4">
        <f t="shared" si="17"/>
        <v>21127.068600000002</v>
      </c>
      <c r="G206" s="4"/>
      <c r="J206" s="22"/>
      <c r="K206" s="22"/>
      <c r="L206" s="4"/>
      <c r="M206" s="4"/>
      <c r="P206" s="4"/>
      <c r="Q206" s="4"/>
      <c r="R206" s="4"/>
      <c r="S206" s="4"/>
      <c r="T206" s="4"/>
      <c r="U206" s="4"/>
      <c r="V206" s="4"/>
      <c r="W206" s="4"/>
      <c r="X206" s="4"/>
      <c r="Z206" s="4"/>
      <c r="AA206" s="4"/>
      <c r="AB206" s="4"/>
      <c r="AC206" s="4"/>
    </row>
    <row r="207" spans="1:29" x14ac:dyDescent="0.2">
      <c r="A207" s="4">
        <v>6</v>
      </c>
      <c r="B207" s="4" t="s">
        <v>81</v>
      </c>
      <c r="C207" s="4">
        <v>2022</v>
      </c>
      <c r="D207" s="4">
        <v>103138.91</v>
      </c>
      <c r="E207" s="4">
        <v>20.2</v>
      </c>
      <c r="F207" s="4">
        <f t="shared" si="17"/>
        <v>20834.059819999999</v>
      </c>
      <c r="G207" s="4"/>
      <c r="J207" s="22"/>
      <c r="K207" s="22"/>
      <c r="L207" s="4"/>
      <c r="M207" s="4"/>
      <c r="P207" s="4"/>
      <c r="Q207" s="4"/>
      <c r="R207" s="4"/>
      <c r="S207" s="4"/>
      <c r="T207" s="4"/>
      <c r="U207" s="4"/>
      <c r="V207" s="4"/>
      <c r="W207" s="4"/>
      <c r="X207" s="4"/>
      <c r="Z207" s="4"/>
      <c r="AA207" s="4"/>
      <c r="AB207" s="4"/>
      <c r="AC207" s="4"/>
    </row>
    <row r="208" spans="1:29" x14ac:dyDescent="0.2">
      <c r="A208" s="4">
        <v>7</v>
      </c>
      <c r="B208" s="28" t="s">
        <v>82</v>
      </c>
      <c r="C208" s="4">
        <v>2011</v>
      </c>
      <c r="D208" s="4">
        <v>53239.34</v>
      </c>
      <c r="E208" s="4">
        <v>14</v>
      </c>
      <c r="F208" s="4">
        <f t="shared" si="17"/>
        <v>7453.5075999999999</v>
      </c>
      <c r="G208" s="4"/>
      <c r="J208" s="22"/>
      <c r="K208" s="22"/>
      <c r="L208" s="4"/>
      <c r="M208" s="4"/>
      <c r="P208" s="4"/>
      <c r="Q208" s="4"/>
      <c r="R208" s="4"/>
      <c r="S208" s="4"/>
      <c r="T208" s="4"/>
      <c r="U208" s="4"/>
      <c r="V208" s="4"/>
      <c r="W208" s="4"/>
      <c r="X208" s="4"/>
      <c r="Z208" s="4"/>
      <c r="AA208" s="4"/>
      <c r="AB208" s="4"/>
      <c r="AC208" s="4"/>
    </row>
    <row r="209" spans="1:29" x14ac:dyDescent="0.2">
      <c r="A209" s="4">
        <v>7</v>
      </c>
      <c r="B209" s="28" t="s">
        <v>82</v>
      </c>
      <c r="C209" s="4">
        <v>2012</v>
      </c>
      <c r="D209" s="4">
        <v>59509.22</v>
      </c>
      <c r="E209" s="4">
        <v>14.3</v>
      </c>
      <c r="F209" s="4">
        <f t="shared" si="17"/>
        <v>8509.8184600000004</v>
      </c>
      <c r="G209" s="4"/>
      <c r="J209" s="22"/>
      <c r="K209" s="22"/>
      <c r="L209" s="4"/>
      <c r="M209" s="4"/>
      <c r="P209" s="4"/>
      <c r="Q209" s="4"/>
      <c r="R209" s="4"/>
      <c r="S209" s="4"/>
      <c r="T209" s="4"/>
      <c r="U209" s="4"/>
      <c r="V209" s="4"/>
      <c r="W209" s="4"/>
      <c r="X209" s="4"/>
      <c r="Z209" s="4"/>
      <c r="AA209" s="4"/>
      <c r="AB209" s="4"/>
      <c r="AC209" s="4"/>
    </row>
    <row r="210" spans="1:29" x14ac:dyDescent="0.2">
      <c r="A210" s="4">
        <v>7</v>
      </c>
      <c r="B210" s="28" t="s">
        <v>82</v>
      </c>
      <c r="C210" s="4">
        <v>2013</v>
      </c>
      <c r="D210" s="4">
        <v>65338.78</v>
      </c>
      <c r="E210" s="4">
        <v>14</v>
      </c>
      <c r="F210" s="4">
        <f t="shared" si="17"/>
        <v>9147.4292000000005</v>
      </c>
      <c r="G210" s="4"/>
      <c r="J210" s="22"/>
      <c r="K210" s="22"/>
      <c r="L210" s="4"/>
      <c r="M210" s="4"/>
      <c r="P210" s="4"/>
      <c r="Q210" s="4"/>
      <c r="R210" s="4"/>
      <c r="S210" s="4"/>
      <c r="T210" s="4"/>
      <c r="U210" s="4"/>
      <c r="V210" s="4"/>
      <c r="W210" s="4"/>
      <c r="X210" s="4"/>
      <c r="Z210" s="4"/>
      <c r="AA210" s="4"/>
      <c r="AB210" s="4"/>
      <c r="AC210" s="4"/>
    </row>
    <row r="211" spans="1:29" x14ac:dyDescent="0.2">
      <c r="A211" s="4">
        <v>7</v>
      </c>
      <c r="B211" s="28" t="s">
        <v>82</v>
      </c>
      <c r="C211" s="4">
        <v>2014</v>
      </c>
      <c r="D211" s="4">
        <v>71361</v>
      </c>
      <c r="E211" s="4">
        <v>13.5</v>
      </c>
      <c r="F211" s="4">
        <f t="shared" si="17"/>
        <v>9633.7350000000006</v>
      </c>
      <c r="G211" s="4"/>
      <c r="J211" s="22"/>
      <c r="K211" s="22"/>
      <c r="L211" s="4"/>
      <c r="M211" s="4"/>
      <c r="P211" s="4"/>
      <c r="Q211" s="4"/>
      <c r="R211" s="4"/>
      <c r="S211" s="4"/>
      <c r="T211" s="4"/>
      <c r="U211" s="4"/>
      <c r="V211" s="4"/>
      <c r="W211" s="4"/>
      <c r="X211" s="4"/>
      <c r="Z211" s="4"/>
      <c r="AA211" s="4"/>
      <c r="AB211" s="4"/>
      <c r="AC211" s="4"/>
    </row>
    <row r="212" spans="1:29" x14ac:dyDescent="0.2">
      <c r="A212" s="4">
        <v>7</v>
      </c>
      <c r="B212" s="28" t="s">
        <v>82</v>
      </c>
      <c r="C212" s="4">
        <v>2015</v>
      </c>
      <c r="D212" s="4">
        <v>76466.320000000007</v>
      </c>
      <c r="E212" s="4">
        <v>14</v>
      </c>
      <c r="F212" s="4">
        <f t="shared" si="17"/>
        <v>10705.284800000001</v>
      </c>
      <c r="G212" s="4"/>
      <c r="J212" s="22"/>
      <c r="K212" s="22"/>
      <c r="L212" s="4"/>
      <c r="M212" s="4"/>
      <c r="P212" s="4"/>
      <c r="Q212" s="4"/>
      <c r="R212" s="4"/>
      <c r="S212" s="4"/>
      <c r="T212" s="4"/>
      <c r="U212" s="4"/>
      <c r="V212" s="4"/>
      <c r="W212" s="4"/>
      <c r="X212" s="4"/>
      <c r="Z212" s="4"/>
      <c r="AA212" s="4"/>
      <c r="AB212" s="4"/>
      <c r="AC212" s="4"/>
    </row>
    <row r="213" spans="1:29" x14ac:dyDescent="0.2">
      <c r="A213" s="4">
        <v>7</v>
      </c>
      <c r="B213" s="28" t="s">
        <v>82</v>
      </c>
      <c r="C213" s="4">
        <v>2016</v>
      </c>
      <c r="D213" s="4">
        <v>81804.5</v>
      </c>
      <c r="E213" s="4">
        <v>14</v>
      </c>
      <c r="F213" s="4">
        <f t="shared" si="17"/>
        <v>11452.630000000001</v>
      </c>
      <c r="G213" s="4"/>
      <c r="J213" s="22"/>
      <c r="K213" s="22"/>
      <c r="L213" s="4"/>
      <c r="M213" s="4"/>
      <c r="P213" s="4"/>
      <c r="Q213" s="4"/>
      <c r="R213" s="4"/>
      <c r="S213" s="4"/>
      <c r="T213" s="4"/>
      <c r="U213" s="4"/>
      <c r="V213" s="4"/>
      <c r="W213" s="4"/>
      <c r="X213" s="4"/>
      <c r="Z213" s="4"/>
      <c r="AA213" s="4"/>
      <c r="AB213" s="4"/>
      <c r="AC213" s="4"/>
    </row>
    <row r="214" spans="1:29" x14ac:dyDescent="0.2">
      <c r="A214" s="4">
        <v>7</v>
      </c>
      <c r="B214" s="28" t="s">
        <v>82</v>
      </c>
      <c r="C214" s="4">
        <v>2017</v>
      </c>
      <c r="D214" s="4">
        <v>90233.3</v>
      </c>
      <c r="E214" s="4">
        <v>13.6</v>
      </c>
      <c r="F214" s="4">
        <f t="shared" si="17"/>
        <v>12271.728800000001</v>
      </c>
      <c r="G214" s="4"/>
      <c r="J214" s="22"/>
      <c r="K214" s="22"/>
      <c r="L214" s="4"/>
      <c r="M214" s="4"/>
      <c r="P214" s="4"/>
      <c r="Q214" s="4"/>
      <c r="R214" s="4"/>
      <c r="S214" s="4"/>
      <c r="T214" s="4"/>
      <c r="U214" s="4"/>
      <c r="V214" s="4"/>
      <c r="W214" s="4"/>
      <c r="X214" s="4"/>
      <c r="Z214" s="4"/>
      <c r="AA214" s="4"/>
      <c r="AB214" s="4"/>
      <c r="AC214" s="4"/>
    </row>
    <row r="215" spans="1:29" x14ac:dyDescent="0.2">
      <c r="A215" s="4">
        <v>7</v>
      </c>
      <c r="B215" s="28" t="s">
        <v>82</v>
      </c>
      <c r="C215" s="4">
        <v>2018</v>
      </c>
      <c r="D215" s="4">
        <v>105774.91</v>
      </c>
      <c r="E215" s="4">
        <v>13.4</v>
      </c>
      <c r="F215" s="4">
        <f t="shared" si="17"/>
        <v>14173.837940000001</v>
      </c>
      <c r="G215" s="4"/>
      <c r="J215" s="22"/>
      <c r="K215" s="22"/>
      <c r="L215" s="4"/>
      <c r="M215" s="4"/>
      <c r="P215" s="4"/>
      <c r="Q215" s="4"/>
      <c r="R215" s="4"/>
      <c r="S215" s="4"/>
      <c r="T215" s="4"/>
      <c r="U215" s="4"/>
      <c r="V215" s="4"/>
      <c r="W215" s="4"/>
      <c r="X215" s="4"/>
      <c r="Z215" s="4"/>
      <c r="AA215" s="4"/>
      <c r="AB215" s="4"/>
      <c r="AC215" s="4"/>
    </row>
    <row r="216" spans="1:29" x14ac:dyDescent="0.2">
      <c r="A216" s="4">
        <v>7</v>
      </c>
      <c r="B216" s="28" t="s">
        <v>82</v>
      </c>
      <c r="C216" s="4">
        <v>2019</v>
      </c>
      <c r="D216" s="4">
        <v>121750.56</v>
      </c>
      <c r="E216" s="4">
        <v>13.1</v>
      </c>
      <c r="F216" s="4">
        <f t="shared" si="17"/>
        <v>15949.32336</v>
      </c>
      <c r="G216" s="4"/>
      <c r="J216" s="22"/>
      <c r="K216" s="22"/>
      <c r="L216" s="4"/>
      <c r="M216" s="4"/>
      <c r="P216" s="4"/>
      <c r="Q216" s="4"/>
      <c r="R216" s="4"/>
      <c r="S216" s="4"/>
      <c r="T216" s="4"/>
      <c r="U216" s="4"/>
      <c r="V216" s="4"/>
      <c r="W216" s="4"/>
      <c r="X216" s="4"/>
      <c r="Z216" s="4"/>
      <c r="AA216" s="4"/>
      <c r="AB216" s="4"/>
      <c r="AC216" s="4"/>
    </row>
    <row r="217" spans="1:29" x14ac:dyDescent="0.2">
      <c r="A217" s="4">
        <v>7</v>
      </c>
      <c r="B217" s="28" t="s">
        <v>82</v>
      </c>
      <c r="C217" s="4">
        <v>2020</v>
      </c>
      <c r="D217" s="4">
        <v>143611.59</v>
      </c>
      <c r="E217" s="4">
        <v>13</v>
      </c>
      <c r="F217" s="4">
        <f t="shared" si="17"/>
        <v>18669.506700000002</v>
      </c>
      <c r="G217" s="4"/>
      <c r="J217" s="22"/>
      <c r="K217" s="22"/>
      <c r="L217" s="4"/>
      <c r="M217" s="4"/>
      <c r="P217" s="4"/>
      <c r="Q217" s="4"/>
      <c r="R217" s="4"/>
      <c r="S217" s="4"/>
      <c r="T217" s="4"/>
      <c r="U217" s="4"/>
      <c r="V217" s="4"/>
      <c r="W217" s="4"/>
      <c r="X217" s="4"/>
      <c r="Z217" s="4"/>
      <c r="AA217" s="4"/>
      <c r="AB217" s="4"/>
      <c r="AC217" s="4"/>
    </row>
    <row r="218" spans="1:29" x14ac:dyDescent="0.2">
      <c r="A218" s="4">
        <v>7</v>
      </c>
      <c r="B218" s="28" t="s">
        <v>82</v>
      </c>
      <c r="C218" s="4">
        <v>2021</v>
      </c>
      <c r="D218" s="4">
        <v>165756</v>
      </c>
      <c r="E218" s="4">
        <v>13.3</v>
      </c>
      <c r="F218" s="4">
        <f t="shared" si="17"/>
        <v>22045.548000000003</v>
      </c>
      <c r="G218" s="4"/>
      <c r="J218" s="22"/>
      <c r="K218" s="22"/>
      <c r="L218" s="4"/>
      <c r="M218" s="4"/>
      <c r="P218" s="4"/>
      <c r="Q218" s="4"/>
      <c r="R218" s="4"/>
      <c r="S218" s="4"/>
      <c r="T218" s="4"/>
      <c r="U218" s="4"/>
      <c r="V218" s="4"/>
      <c r="W218" s="4"/>
      <c r="X218" s="4"/>
      <c r="Z218" s="4"/>
      <c r="AA218" s="4"/>
      <c r="AB218" s="4"/>
      <c r="AC218" s="4"/>
    </row>
    <row r="219" spans="1:29" x14ac:dyDescent="0.2">
      <c r="A219" s="4">
        <v>7</v>
      </c>
      <c r="B219" s="28" t="s">
        <v>82</v>
      </c>
      <c r="C219" s="4">
        <v>2022</v>
      </c>
      <c r="D219" s="4">
        <v>189808</v>
      </c>
      <c r="E219" s="4">
        <v>13.3</v>
      </c>
      <c r="F219" s="4">
        <f t="shared" si="17"/>
        <v>25244.464</v>
      </c>
      <c r="G219" s="4"/>
      <c r="J219" s="22"/>
      <c r="K219" s="22"/>
      <c r="L219" s="4"/>
      <c r="M219" s="4"/>
      <c r="P219" s="4"/>
      <c r="Q219" s="4"/>
      <c r="R219" s="4"/>
      <c r="S219" s="4"/>
      <c r="T219" s="4"/>
      <c r="U219" s="4"/>
      <c r="V219" s="4"/>
      <c r="W219" s="4"/>
      <c r="X219" s="4"/>
      <c r="Z219" s="4"/>
      <c r="AA219" s="4"/>
      <c r="AB219" s="4"/>
      <c r="AC219" s="4"/>
    </row>
    <row r="220" spans="1:29" x14ac:dyDescent="0.2">
      <c r="A220" s="4">
        <v>8</v>
      </c>
      <c r="B220" s="28" t="s">
        <v>83</v>
      </c>
      <c r="C220" s="4">
        <v>2011</v>
      </c>
      <c r="D220" s="4">
        <v>18982.82</v>
      </c>
      <c r="E220" s="4">
        <v>24.4</v>
      </c>
      <c r="F220" s="4">
        <f t="shared" si="17"/>
        <v>4631.8080799999998</v>
      </c>
      <c r="G220" s="4"/>
      <c r="J220" s="22"/>
      <c r="K220" s="22"/>
      <c r="L220" s="4"/>
      <c r="M220" s="4"/>
      <c r="P220" s="4"/>
      <c r="Q220" s="4"/>
      <c r="R220" s="4"/>
      <c r="S220" s="4"/>
      <c r="T220" s="4"/>
      <c r="U220" s="4"/>
      <c r="V220" s="4"/>
      <c r="W220" s="4"/>
      <c r="X220" s="4"/>
      <c r="Z220" s="4"/>
      <c r="AA220" s="4"/>
      <c r="AB220" s="4"/>
      <c r="AC220" s="4"/>
    </row>
    <row r="221" spans="1:29" x14ac:dyDescent="0.2">
      <c r="A221" s="4">
        <v>8</v>
      </c>
      <c r="B221" s="28" t="s">
        <v>83</v>
      </c>
      <c r="C221" s="4">
        <v>2012</v>
      </c>
      <c r="D221" s="4">
        <v>22427.5</v>
      </c>
      <c r="E221" s="4">
        <v>22.8</v>
      </c>
      <c r="F221" s="4">
        <f t="shared" si="17"/>
        <v>5113.47</v>
      </c>
      <c r="G221" s="4"/>
      <c r="J221" s="22"/>
      <c r="K221" s="22"/>
      <c r="L221" s="4"/>
      <c r="M221" s="4"/>
      <c r="P221" s="4"/>
      <c r="Q221" s="4"/>
      <c r="R221" s="4"/>
      <c r="S221" s="4"/>
      <c r="T221" s="4"/>
      <c r="U221" s="4"/>
      <c r="V221" s="4"/>
      <c r="W221" s="4"/>
      <c r="X221" s="4"/>
      <c r="Z221" s="4"/>
      <c r="AA221" s="4"/>
      <c r="AB221" s="4"/>
      <c r="AC221" s="4"/>
    </row>
    <row r="222" spans="1:29" x14ac:dyDescent="0.2">
      <c r="A222" s="4">
        <v>8</v>
      </c>
      <c r="B222" s="28" t="s">
        <v>83</v>
      </c>
      <c r="C222" s="4">
        <v>2013</v>
      </c>
      <c r="D222" s="4">
        <v>25963.45</v>
      </c>
      <c r="E222" s="4">
        <v>23.1</v>
      </c>
      <c r="F222" s="4">
        <f t="shared" si="17"/>
        <v>5997.5569500000001</v>
      </c>
      <c r="G222" s="4"/>
      <c r="J222" s="22"/>
      <c r="K222" s="22"/>
      <c r="L222" s="4"/>
      <c r="M222" s="4"/>
      <c r="P222" s="4"/>
      <c r="Q222" s="4"/>
      <c r="R222" s="4"/>
      <c r="S222" s="4"/>
      <c r="T222" s="4"/>
      <c r="U222" s="4"/>
      <c r="V222" s="4"/>
      <c r="W222" s="4"/>
      <c r="X222" s="4"/>
      <c r="Z222" s="4"/>
      <c r="AA222" s="4"/>
      <c r="AB222" s="4"/>
      <c r="AC222" s="4"/>
    </row>
    <row r="223" spans="1:29" x14ac:dyDescent="0.2">
      <c r="A223" s="4">
        <v>8</v>
      </c>
      <c r="B223" s="28" t="s">
        <v>83</v>
      </c>
      <c r="C223" s="4">
        <v>2014</v>
      </c>
      <c r="D223" s="4">
        <v>30051.27</v>
      </c>
      <c r="E223" s="4">
        <v>24.9</v>
      </c>
      <c r="F223" s="4">
        <f t="shared" si="17"/>
        <v>7482.7662300000002</v>
      </c>
      <c r="G223" s="4"/>
      <c r="J223" s="22"/>
      <c r="K223" s="22"/>
      <c r="L223" s="4"/>
      <c r="M223" s="4"/>
      <c r="P223" s="4"/>
      <c r="Q223" s="4"/>
      <c r="R223" s="4"/>
      <c r="S223" s="4"/>
      <c r="T223" s="4"/>
      <c r="U223" s="4"/>
      <c r="V223" s="4"/>
      <c r="W223" s="4"/>
      <c r="X223" s="4"/>
      <c r="Z223" s="4"/>
      <c r="AA223" s="4"/>
      <c r="AB223" s="4"/>
      <c r="AC223" s="4"/>
    </row>
    <row r="224" spans="1:29" x14ac:dyDescent="0.2">
      <c r="A224" s="4">
        <v>8</v>
      </c>
      <c r="B224" s="28" t="s">
        <v>83</v>
      </c>
      <c r="C224" s="4">
        <v>2015</v>
      </c>
      <c r="D224" s="4">
        <v>33694.42</v>
      </c>
      <c r="E224" s="4">
        <v>27.2</v>
      </c>
      <c r="F224" s="4">
        <f t="shared" si="17"/>
        <v>9164.8822400000008</v>
      </c>
      <c r="G224" s="4"/>
      <c r="J224" s="22"/>
      <c r="K224" s="22"/>
      <c r="L224" s="4"/>
      <c r="M224" s="4"/>
      <c r="P224" s="4"/>
      <c r="Q224" s="4"/>
      <c r="R224" s="4"/>
      <c r="S224" s="4"/>
      <c r="T224" s="4"/>
      <c r="U224" s="4"/>
      <c r="V224" s="4"/>
      <c r="W224" s="4"/>
      <c r="X224" s="4"/>
      <c r="Z224" s="4"/>
      <c r="AA224" s="4"/>
      <c r="AB224" s="4"/>
      <c r="AC224" s="4"/>
    </row>
    <row r="225" spans="1:29" x14ac:dyDescent="0.2">
      <c r="A225" s="4">
        <v>8</v>
      </c>
      <c r="B225" s="28" t="s">
        <v>83</v>
      </c>
      <c r="C225" s="4">
        <v>2016</v>
      </c>
      <c r="D225" s="4">
        <v>37787.279999999999</v>
      </c>
      <c r="E225" s="4">
        <v>27.8</v>
      </c>
      <c r="F225" s="4">
        <f t="shared" si="17"/>
        <v>10504.86384</v>
      </c>
      <c r="G225" s="4"/>
      <c r="J225" s="22"/>
      <c r="K225" s="22"/>
      <c r="L225" s="4"/>
      <c r="M225" s="4"/>
      <c r="P225" s="4"/>
      <c r="Q225" s="4"/>
      <c r="R225" s="4"/>
      <c r="S225" s="4"/>
      <c r="T225" s="4"/>
      <c r="U225" s="4"/>
      <c r="V225" s="4"/>
      <c r="W225" s="4"/>
      <c r="X225" s="4"/>
      <c r="Z225" s="4"/>
      <c r="AA225" s="4"/>
      <c r="AB225" s="4"/>
      <c r="AC225" s="4"/>
    </row>
    <row r="226" spans="1:29" x14ac:dyDescent="0.2">
      <c r="A226" s="4">
        <v>8</v>
      </c>
      <c r="B226" s="28" t="s">
        <v>83</v>
      </c>
      <c r="C226" s="4">
        <v>2017</v>
      </c>
      <c r="D226" s="4">
        <v>41899.68</v>
      </c>
      <c r="E226" s="4">
        <v>29.2</v>
      </c>
      <c r="F226" s="4">
        <f t="shared" si="17"/>
        <v>12234.706559999999</v>
      </c>
      <c r="G226" s="4"/>
      <c r="J226" s="22"/>
      <c r="K226" s="22"/>
      <c r="L226" s="4"/>
      <c r="M226" s="4"/>
      <c r="P226" s="4"/>
      <c r="Q226" s="4"/>
      <c r="R226" s="4"/>
      <c r="S226" s="4"/>
      <c r="T226" s="4"/>
      <c r="U226" s="4"/>
      <c r="V226" s="4"/>
      <c r="W226" s="4"/>
      <c r="X226" s="4"/>
      <c r="Z226" s="4"/>
      <c r="AA226" s="4"/>
      <c r="AB226" s="4"/>
      <c r="AC226" s="4"/>
    </row>
    <row r="227" spans="1:29" x14ac:dyDescent="0.2">
      <c r="A227" s="4">
        <v>8</v>
      </c>
      <c r="B227" s="28" t="s">
        <v>83</v>
      </c>
      <c r="C227" s="4">
        <v>2018</v>
      </c>
      <c r="D227" s="4">
        <v>46503.5</v>
      </c>
      <c r="E227" s="4">
        <v>29.8</v>
      </c>
      <c r="F227" s="4">
        <f t="shared" si="17"/>
        <v>13858.043</v>
      </c>
      <c r="G227" s="4"/>
      <c r="J227" s="22"/>
      <c r="K227" s="22"/>
      <c r="L227" s="4"/>
      <c r="M227" s="4"/>
      <c r="P227" s="4"/>
      <c r="Q227" s="4"/>
      <c r="R227" s="4"/>
      <c r="S227" s="4"/>
      <c r="T227" s="4"/>
      <c r="U227" s="4"/>
      <c r="V227" s="4"/>
      <c r="W227" s="4"/>
      <c r="X227" s="4"/>
      <c r="Z227" s="4"/>
      <c r="AA227" s="4"/>
      <c r="AB227" s="4"/>
      <c r="AC227" s="4"/>
    </row>
    <row r="228" spans="1:29" x14ac:dyDescent="0.2">
      <c r="A228" s="4">
        <v>8</v>
      </c>
      <c r="B228" s="28" t="s">
        <v>83</v>
      </c>
      <c r="C228" s="4">
        <v>2019</v>
      </c>
      <c r="D228" s="4">
        <v>52640.82</v>
      </c>
      <c r="E228" s="4">
        <v>26.9</v>
      </c>
      <c r="F228" s="4">
        <f t="shared" si="17"/>
        <v>14160.380579999997</v>
      </c>
      <c r="G228" s="4"/>
      <c r="J228" s="22"/>
      <c r="K228" s="22"/>
      <c r="L228" s="4"/>
      <c r="M228" s="4"/>
      <c r="P228" s="4"/>
      <c r="Q228" s="4"/>
      <c r="R228" s="4"/>
      <c r="S228" s="4"/>
      <c r="T228" s="4"/>
      <c r="U228" s="4"/>
      <c r="V228" s="4"/>
      <c r="W228" s="4"/>
      <c r="X228" s="4"/>
      <c r="Z228" s="4"/>
      <c r="AA228" s="4"/>
      <c r="AB228" s="4"/>
      <c r="AC228" s="4"/>
    </row>
    <row r="229" spans="1:29" x14ac:dyDescent="0.2">
      <c r="A229" s="4">
        <v>8</v>
      </c>
      <c r="B229" s="28" t="s">
        <v>83</v>
      </c>
      <c r="C229" s="4">
        <v>2020</v>
      </c>
      <c r="D229" s="4">
        <v>59859.66</v>
      </c>
      <c r="E229" s="4">
        <v>23.8</v>
      </c>
      <c r="F229" s="4">
        <f t="shared" si="17"/>
        <v>14246.599080000002</v>
      </c>
      <c r="G229" s="4"/>
      <c r="J229" s="22"/>
      <c r="K229" s="22"/>
      <c r="L229" s="4"/>
      <c r="M229" s="4"/>
      <c r="P229" s="4"/>
      <c r="Q229" s="4"/>
      <c r="R229" s="4"/>
      <c r="S229" s="4"/>
      <c r="T229" s="4"/>
      <c r="U229" s="4"/>
      <c r="V229" s="4"/>
      <c r="W229" s="4"/>
      <c r="X229" s="4"/>
      <c r="Z229" s="4"/>
      <c r="AA229" s="4"/>
      <c r="AB229" s="4"/>
      <c r="AC229" s="4"/>
    </row>
    <row r="230" spans="1:29" x14ac:dyDescent="0.2">
      <c r="A230" s="4">
        <v>8</v>
      </c>
      <c r="B230" s="28" t="s">
        <v>83</v>
      </c>
      <c r="C230" s="4">
        <v>2021</v>
      </c>
      <c r="D230" s="4">
        <v>67894.59</v>
      </c>
      <c r="E230" s="4">
        <v>21.9</v>
      </c>
      <c r="F230" s="4">
        <f t="shared" si="17"/>
        <v>14868.915209999997</v>
      </c>
      <c r="G230" s="4"/>
      <c r="J230" s="22"/>
      <c r="K230" s="22"/>
      <c r="L230" s="4"/>
      <c r="M230" s="4"/>
      <c r="P230" s="4"/>
      <c r="Q230" s="4"/>
      <c r="R230" s="4"/>
      <c r="S230" s="4"/>
      <c r="T230" s="4"/>
      <c r="U230" s="4"/>
      <c r="V230" s="4"/>
      <c r="W230" s="4"/>
      <c r="X230" s="4"/>
      <c r="Z230" s="4"/>
      <c r="AA230" s="4"/>
      <c r="AB230" s="4"/>
      <c r="AC230" s="4"/>
    </row>
    <row r="231" spans="1:29" x14ac:dyDescent="0.2">
      <c r="A231" s="4">
        <v>8</v>
      </c>
      <c r="B231" s="28" t="s">
        <v>83</v>
      </c>
      <c r="C231" s="4">
        <v>2022</v>
      </c>
      <c r="D231" s="4">
        <v>75373.62</v>
      </c>
      <c r="E231" s="4">
        <v>21.6</v>
      </c>
      <c r="F231" s="4">
        <f t="shared" si="17"/>
        <v>16280.701920000001</v>
      </c>
      <c r="G231" s="4"/>
      <c r="J231" s="22"/>
      <c r="K231" s="22"/>
      <c r="L231" s="4"/>
      <c r="M231" s="4"/>
      <c r="P231" s="4"/>
      <c r="Q231" s="4"/>
      <c r="R231" s="4"/>
      <c r="S231" s="4"/>
      <c r="T231" s="4"/>
      <c r="U231" s="4"/>
      <c r="V231" s="4"/>
      <c r="W231" s="4"/>
      <c r="X231" s="4"/>
      <c r="Z231" s="4"/>
      <c r="AA231" s="4"/>
      <c r="AB231" s="4"/>
      <c r="AC231" s="4"/>
    </row>
    <row r="232" spans="1:29" x14ac:dyDescent="0.2">
      <c r="A232" s="4">
        <v>9</v>
      </c>
      <c r="B232" s="4" t="s">
        <v>84</v>
      </c>
      <c r="C232" s="4">
        <v>2011</v>
      </c>
      <c r="D232" s="4">
        <v>58615.27</v>
      </c>
      <c r="E232" s="4">
        <v>17.3</v>
      </c>
      <c r="F232" s="4">
        <f t="shared" ref="F232:F263" si="18">D232*(E232/100)</f>
        <v>10140.441710000001</v>
      </c>
      <c r="G232" s="4"/>
      <c r="J232" s="22"/>
      <c r="K232" s="22"/>
      <c r="L232" s="4"/>
      <c r="M232" s="4"/>
      <c r="P232" s="4"/>
      <c r="Q232" s="4"/>
      <c r="R232" s="4"/>
      <c r="S232" s="4"/>
      <c r="T232" s="4"/>
      <c r="U232" s="4"/>
      <c r="V232" s="4"/>
      <c r="W232" s="4"/>
      <c r="X232" s="4"/>
      <c r="Z232" s="4"/>
      <c r="AA232" s="4"/>
      <c r="AB232" s="4"/>
      <c r="AC232" s="4"/>
    </row>
    <row r="233" spans="1:29" x14ac:dyDescent="0.2">
      <c r="A233" s="4">
        <v>9</v>
      </c>
      <c r="B233" s="4" t="s">
        <v>84</v>
      </c>
      <c r="C233" s="4">
        <v>2012</v>
      </c>
      <c r="D233" s="4">
        <v>67077.08</v>
      </c>
      <c r="E233" s="4">
        <v>18.399999999999999</v>
      </c>
      <c r="F233" s="4">
        <f t="shared" si="18"/>
        <v>12342.182720000001</v>
      </c>
      <c r="G233" s="4"/>
      <c r="J233" s="22"/>
      <c r="K233" s="22"/>
      <c r="L233" s="4"/>
      <c r="M233" s="4"/>
      <c r="P233" s="4"/>
      <c r="Q233" s="4"/>
      <c r="R233" s="4"/>
      <c r="S233" s="4"/>
      <c r="T233" s="4"/>
      <c r="U233" s="4"/>
      <c r="V233" s="4"/>
      <c r="W233" s="4"/>
      <c r="X233" s="4"/>
      <c r="Z233" s="4"/>
      <c r="AA233" s="4"/>
      <c r="AB233" s="4"/>
      <c r="AC233" s="4"/>
    </row>
    <row r="234" spans="1:29" x14ac:dyDescent="0.2">
      <c r="A234" s="4">
        <v>9</v>
      </c>
      <c r="B234" s="4" t="s">
        <v>84</v>
      </c>
      <c r="C234" s="4">
        <v>2013</v>
      </c>
      <c r="D234" s="4">
        <v>75664.160000000003</v>
      </c>
      <c r="E234" s="4">
        <v>18.2</v>
      </c>
      <c r="F234" s="4">
        <f t="shared" si="18"/>
        <v>13770.877120000001</v>
      </c>
      <c r="G234" s="4"/>
      <c r="J234" s="22"/>
      <c r="K234" s="22"/>
      <c r="L234" s="4"/>
      <c r="M234" s="4"/>
      <c r="P234" s="4"/>
      <c r="Q234" s="4"/>
      <c r="R234" s="4"/>
      <c r="S234" s="4"/>
      <c r="T234" s="4"/>
      <c r="U234" s="4"/>
      <c r="V234" s="4"/>
      <c r="W234" s="4"/>
      <c r="X234" s="4"/>
      <c r="Z234" s="4"/>
      <c r="AA234" s="4"/>
      <c r="AB234" s="4"/>
      <c r="AC234" s="4"/>
    </row>
    <row r="235" spans="1:29" x14ac:dyDescent="0.2">
      <c r="A235" s="4">
        <v>9</v>
      </c>
      <c r="B235" s="4" t="s">
        <v>84</v>
      </c>
      <c r="C235" s="4">
        <v>2014</v>
      </c>
      <c r="D235" s="4">
        <v>84921.79</v>
      </c>
      <c r="E235" s="4">
        <v>19.5</v>
      </c>
      <c r="F235" s="4">
        <f t="shared" si="18"/>
        <v>16559.749049999999</v>
      </c>
      <c r="G235" s="4"/>
      <c r="J235" s="22"/>
      <c r="K235" s="22"/>
      <c r="L235" s="4"/>
      <c r="M235" s="4"/>
      <c r="P235" s="4"/>
      <c r="Q235" s="4"/>
      <c r="R235" s="4"/>
      <c r="S235" s="4"/>
      <c r="T235" s="4"/>
      <c r="U235" s="4"/>
      <c r="V235" s="4"/>
      <c r="W235" s="4"/>
      <c r="X235" s="4"/>
      <c r="Z235" s="4"/>
      <c r="AA235" s="4"/>
      <c r="AB235" s="4"/>
      <c r="AC235" s="4"/>
    </row>
    <row r="236" spans="1:29" x14ac:dyDescent="0.2">
      <c r="A236" s="4">
        <v>9</v>
      </c>
      <c r="B236" s="4" t="s">
        <v>84</v>
      </c>
      <c r="C236" s="4">
        <v>2015</v>
      </c>
      <c r="D236" s="4">
        <v>95661.119999999995</v>
      </c>
      <c r="E236" s="4">
        <v>19.8</v>
      </c>
      <c r="F236" s="4">
        <f t="shared" si="18"/>
        <v>18940.901760000001</v>
      </c>
      <c r="G236" s="4"/>
      <c r="J236" s="22"/>
      <c r="K236" s="22"/>
      <c r="L236" s="4"/>
      <c r="M236" s="4"/>
      <c r="P236" s="4"/>
      <c r="Q236" s="4"/>
      <c r="R236" s="4"/>
      <c r="S236" s="4"/>
      <c r="T236" s="4"/>
      <c r="U236" s="4"/>
      <c r="V236" s="4"/>
      <c r="W236" s="4"/>
      <c r="X236" s="4"/>
      <c r="Z236" s="4"/>
      <c r="AA236" s="4"/>
      <c r="AB236" s="4"/>
      <c r="AC236" s="4"/>
    </row>
    <row r="237" spans="1:29" x14ac:dyDescent="0.2">
      <c r="A237" s="4">
        <v>9</v>
      </c>
      <c r="B237" s="4" t="s">
        <v>84</v>
      </c>
      <c r="C237" s="4">
        <v>2016</v>
      </c>
      <c r="D237" s="4">
        <v>110928.41</v>
      </c>
      <c r="E237" s="4">
        <v>19.8</v>
      </c>
      <c r="F237" s="4">
        <f t="shared" si="18"/>
        <v>21963.825180000003</v>
      </c>
      <c r="G237" s="4"/>
      <c r="J237" s="22"/>
      <c r="K237" s="22"/>
      <c r="L237" s="4"/>
      <c r="M237" s="4"/>
      <c r="P237" s="4"/>
      <c r="Q237" s="4"/>
      <c r="R237" s="4"/>
      <c r="S237" s="4"/>
      <c r="T237" s="4"/>
      <c r="U237" s="4"/>
      <c r="V237" s="4"/>
      <c r="W237" s="4"/>
      <c r="X237" s="4"/>
      <c r="Z237" s="4"/>
      <c r="AA237" s="4"/>
      <c r="AB237" s="4"/>
      <c r="AC237" s="4"/>
    </row>
    <row r="238" spans="1:29" x14ac:dyDescent="0.2">
      <c r="A238" s="4">
        <v>9</v>
      </c>
      <c r="B238" s="4" t="s">
        <v>84</v>
      </c>
      <c r="C238" s="4">
        <v>2017</v>
      </c>
      <c r="D238" s="4">
        <v>126031.95</v>
      </c>
      <c r="E238" s="4">
        <v>19.8</v>
      </c>
      <c r="F238" s="4">
        <f t="shared" si="18"/>
        <v>24954.326100000002</v>
      </c>
      <c r="G238" s="4"/>
      <c r="J238" s="22"/>
      <c r="K238" s="22"/>
      <c r="L238" s="4"/>
      <c r="M238" s="4"/>
      <c r="P238" s="4"/>
      <c r="Q238" s="4"/>
      <c r="R238" s="4"/>
      <c r="S238" s="4"/>
      <c r="T238" s="4"/>
      <c r="U238" s="4"/>
      <c r="V238" s="4"/>
      <c r="W238" s="4"/>
      <c r="X238" s="4"/>
      <c r="Z238" s="4"/>
      <c r="AA238" s="4"/>
      <c r="AB238" s="4"/>
      <c r="AC238" s="4"/>
    </row>
    <row r="239" spans="1:29" x14ac:dyDescent="0.2">
      <c r="A239" s="4">
        <v>9</v>
      </c>
      <c r="B239" s="4" t="s">
        <v>84</v>
      </c>
      <c r="C239" s="4">
        <v>2018</v>
      </c>
      <c r="D239" s="4">
        <v>145169.39000000001</v>
      </c>
      <c r="E239" s="4">
        <v>19.899999999999999</v>
      </c>
      <c r="F239" s="4">
        <f t="shared" si="18"/>
        <v>28888.708610000001</v>
      </c>
      <c r="G239" s="4"/>
      <c r="J239" s="22"/>
      <c r="K239" s="22"/>
      <c r="L239" s="4"/>
      <c r="M239" s="4"/>
      <c r="P239" s="4"/>
      <c r="Q239" s="4"/>
      <c r="R239" s="4"/>
      <c r="S239" s="4"/>
      <c r="T239" s="4"/>
      <c r="U239" s="4"/>
      <c r="V239" s="4"/>
      <c r="W239" s="4"/>
      <c r="X239" s="4"/>
      <c r="Z239" s="4"/>
      <c r="AA239" s="4"/>
      <c r="AB239" s="4"/>
      <c r="AC239" s="4"/>
    </row>
    <row r="240" spans="1:29" x14ac:dyDescent="0.2">
      <c r="A240" s="4">
        <v>9</v>
      </c>
      <c r="B240" s="4" t="s">
        <v>84</v>
      </c>
      <c r="C240" s="4">
        <v>2019</v>
      </c>
      <c r="D240" s="4">
        <v>167994.58</v>
      </c>
      <c r="E240" s="4">
        <v>17.3</v>
      </c>
      <c r="F240" s="4">
        <f t="shared" si="18"/>
        <v>29063.06234</v>
      </c>
      <c r="G240" s="4"/>
      <c r="J240" s="22"/>
      <c r="K240" s="22"/>
      <c r="L240" s="4"/>
      <c r="M240" s="4"/>
      <c r="P240" s="4"/>
      <c r="Q240" s="4"/>
      <c r="R240" s="4"/>
      <c r="S240" s="4"/>
      <c r="T240" s="4"/>
      <c r="U240" s="4"/>
      <c r="V240" s="4"/>
      <c r="W240" s="4"/>
      <c r="X240" s="4"/>
      <c r="Z240" s="4"/>
      <c r="AA240" s="4"/>
      <c r="AB240" s="4"/>
      <c r="AC240" s="4"/>
    </row>
    <row r="241" spans="1:29" x14ac:dyDescent="0.2">
      <c r="A241" s="4">
        <v>9</v>
      </c>
      <c r="B241" s="4" t="s">
        <v>84</v>
      </c>
      <c r="C241" s="4">
        <v>2020</v>
      </c>
      <c r="D241" s="4">
        <v>195680.62</v>
      </c>
      <c r="E241" s="4">
        <v>16</v>
      </c>
      <c r="F241" s="4">
        <f t="shared" si="18"/>
        <v>31308.8992</v>
      </c>
      <c r="G241" s="4"/>
      <c r="J241" s="22"/>
      <c r="K241" s="22"/>
      <c r="L241" s="4"/>
      <c r="M241" s="4"/>
      <c r="P241" s="4"/>
      <c r="Q241" s="4"/>
      <c r="R241" s="4"/>
      <c r="S241" s="4"/>
      <c r="T241" s="4"/>
      <c r="U241" s="4"/>
      <c r="V241" s="4"/>
      <c r="W241" s="4"/>
      <c r="X241" s="4"/>
      <c r="Z241" s="4"/>
      <c r="AA241" s="4"/>
      <c r="AB241" s="4"/>
      <c r="AC241" s="4"/>
    </row>
    <row r="242" spans="1:29" x14ac:dyDescent="0.2">
      <c r="A242" s="4">
        <v>9</v>
      </c>
      <c r="B242" s="4" t="s">
        <v>84</v>
      </c>
      <c r="C242" s="4">
        <v>2021</v>
      </c>
      <c r="D242" s="4">
        <v>222234.29</v>
      </c>
      <c r="E242" s="4">
        <v>13.7</v>
      </c>
      <c r="F242" s="4">
        <f t="shared" si="18"/>
        <v>30446.097729999998</v>
      </c>
      <c r="G242" s="4"/>
      <c r="J242" s="22"/>
      <c r="K242" s="22"/>
      <c r="L242" s="4"/>
      <c r="M242" s="4"/>
      <c r="P242" s="4"/>
      <c r="Q242" s="4"/>
      <c r="R242" s="4"/>
      <c r="S242" s="4"/>
      <c r="T242" s="4"/>
      <c r="U242" s="4"/>
      <c r="V242" s="4"/>
      <c r="W242" s="4"/>
      <c r="X242" s="4"/>
      <c r="Z242" s="4"/>
      <c r="AA242" s="4"/>
      <c r="AB242" s="4"/>
      <c r="AC242" s="4"/>
    </row>
    <row r="243" spans="1:29" x14ac:dyDescent="0.2">
      <c r="A243" s="4">
        <v>9</v>
      </c>
      <c r="B243" s="4" t="s">
        <v>84</v>
      </c>
      <c r="C243" s="4">
        <v>2022</v>
      </c>
      <c r="D243" s="4">
        <v>245722.9</v>
      </c>
      <c r="E243" s="4">
        <v>13.9</v>
      </c>
      <c r="F243" s="4">
        <f t="shared" si="18"/>
        <v>34155.483100000005</v>
      </c>
      <c r="G243" s="4"/>
      <c r="J243" s="22"/>
      <c r="K243" s="22"/>
      <c r="L243" s="4"/>
      <c r="M243" s="4"/>
      <c r="P243" s="4"/>
      <c r="Q243" s="4"/>
      <c r="R243" s="4"/>
      <c r="S243" s="4"/>
      <c r="T243" s="4"/>
      <c r="U243" s="4"/>
      <c r="V243" s="4"/>
      <c r="W243" s="4"/>
      <c r="X243" s="4"/>
      <c r="Z243" s="4"/>
      <c r="AA243" s="4"/>
      <c r="AB243" s="4"/>
      <c r="AC243" s="4"/>
    </row>
    <row r="244" spans="1:29" x14ac:dyDescent="0.2">
      <c r="A244" s="4">
        <v>10</v>
      </c>
      <c r="B244" s="28" t="s">
        <v>85</v>
      </c>
      <c r="C244" s="4">
        <v>2011</v>
      </c>
      <c r="D244" s="4">
        <v>10646.43</v>
      </c>
      <c r="E244" s="4">
        <v>5.2</v>
      </c>
      <c r="F244" s="4">
        <f t="shared" si="18"/>
        <v>553.61436000000003</v>
      </c>
      <c r="G244" s="4"/>
      <c r="J244" s="22"/>
      <c r="K244" s="22"/>
      <c r="L244" s="4"/>
      <c r="M244" s="4"/>
      <c r="P244" s="4"/>
      <c r="Q244" s="4"/>
      <c r="R244" s="4"/>
      <c r="S244" s="4"/>
      <c r="T244" s="4"/>
      <c r="U244" s="4"/>
      <c r="V244" s="4"/>
      <c r="W244" s="4"/>
      <c r="X244" s="4"/>
      <c r="Z244" s="4"/>
      <c r="AA244" s="4"/>
      <c r="AB244" s="4"/>
      <c r="AC244" s="4"/>
    </row>
    <row r="245" spans="1:29" x14ac:dyDescent="0.2">
      <c r="A245" s="4">
        <v>10</v>
      </c>
      <c r="B245" s="28" t="s">
        <v>85</v>
      </c>
      <c r="C245" s="4">
        <v>2012</v>
      </c>
      <c r="D245" s="4">
        <v>12355.52</v>
      </c>
      <c r="E245" s="4">
        <v>5.8</v>
      </c>
      <c r="F245" s="4">
        <f t="shared" si="18"/>
        <v>716.62015999999994</v>
      </c>
      <c r="G245" s="4"/>
      <c r="J245" s="22"/>
      <c r="K245" s="22"/>
      <c r="L245" s="4"/>
      <c r="M245" s="4"/>
      <c r="P245" s="4"/>
      <c r="Q245" s="4"/>
      <c r="R245" s="4"/>
      <c r="S245" s="4"/>
      <c r="T245" s="4"/>
      <c r="U245" s="4"/>
      <c r="V245" s="4"/>
      <c r="W245" s="4"/>
      <c r="X245" s="4"/>
      <c r="Z245" s="4"/>
      <c r="AA245" s="4"/>
      <c r="AB245" s="4"/>
      <c r="AC245" s="4"/>
    </row>
    <row r="246" spans="1:29" x14ac:dyDescent="0.2">
      <c r="A246" s="4">
        <v>10</v>
      </c>
      <c r="B246" s="28" t="s">
        <v>85</v>
      </c>
      <c r="C246" s="4">
        <v>2013</v>
      </c>
      <c r="D246" s="4">
        <v>14081.01</v>
      </c>
      <c r="E246" s="4">
        <v>6.3</v>
      </c>
      <c r="F246" s="4">
        <f t="shared" si="18"/>
        <v>887.10363000000007</v>
      </c>
      <c r="G246" s="4"/>
      <c r="J246" s="22"/>
      <c r="K246" s="22"/>
      <c r="L246" s="4"/>
      <c r="M246" s="4"/>
      <c r="P246" s="4"/>
      <c r="Q246" s="4"/>
      <c r="R246" s="4"/>
      <c r="S246" s="4"/>
      <c r="T246" s="4"/>
      <c r="U246" s="4"/>
      <c r="V246" s="4"/>
      <c r="W246" s="4"/>
      <c r="X246" s="4"/>
      <c r="Z246" s="4"/>
      <c r="AA246" s="4"/>
      <c r="AB246" s="4"/>
      <c r="AC246" s="4"/>
    </row>
    <row r="247" spans="1:29" x14ac:dyDescent="0.2">
      <c r="A247" s="4">
        <v>10</v>
      </c>
      <c r="B247" s="28" t="s">
        <v>85</v>
      </c>
      <c r="C247" s="4">
        <v>2014</v>
      </c>
      <c r="D247" s="4">
        <v>16070.95</v>
      </c>
      <c r="E247" s="4">
        <v>6.5</v>
      </c>
      <c r="F247" s="4">
        <f t="shared" si="18"/>
        <v>1044.61175</v>
      </c>
      <c r="G247" s="4"/>
      <c r="J247" s="22"/>
      <c r="K247" s="22"/>
      <c r="L247" s="4"/>
      <c r="M247" s="4"/>
      <c r="P247" s="4"/>
      <c r="Q247" s="4"/>
      <c r="R247" s="4"/>
      <c r="S247" s="4"/>
      <c r="T247" s="4"/>
      <c r="U247" s="4"/>
      <c r="V247" s="4"/>
      <c r="W247" s="4"/>
      <c r="X247" s="4"/>
      <c r="Z247" s="4"/>
      <c r="AA247" s="4"/>
      <c r="AB247" s="4"/>
      <c r="AC247" s="4"/>
    </row>
    <row r="248" spans="1:29" x14ac:dyDescent="0.2">
      <c r="A248" s="4">
        <v>10</v>
      </c>
      <c r="B248" s="28" t="s">
        <v>85</v>
      </c>
      <c r="C248" s="4">
        <v>2015</v>
      </c>
      <c r="D248" s="4">
        <v>18119.3</v>
      </c>
      <c r="E248" s="4">
        <v>6.7</v>
      </c>
      <c r="F248" s="4">
        <f t="shared" si="18"/>
        <v>1213.9930999999999</v>
      </c>
      <c r="G248" s="4"/>
      <c r="J248" s="22"/>
      <c r="K248" s="22"/>
      <c r="L248" s="4"/>
      <c r="M248" s="4"/>
      <c r="P248" s="4"/>
      <c r="Q248" s="4"/>
      <c r="R248" s="4"/>
      <c r="S248" s="4"/>
      <c r="T248" s="4"/>
      <c r="U248" s="4"/>
      <c r="V248" s="4"/>
      <c r="W248" s="4"/>
      <c r="X248" s="4"/>
      <c r="Z248" s="4"/>
      <c r="AA248" s="4"/>
      <c r="AB248" s="4"/>
      <c r="AC248" s="4"/>
    </row>
    <row r="249" spans="1:29" x14ac:dyDescent="0.2">
      <c r="A249" s="4">
        <v>10</v>
      </c>
      <c r="B249" s="28" t="s">
        <v>85</v>
      </c>
      <c r="C249" s="4">
        <v>2016</v>
      </c>
      <c r="D249" s="4">
        <v>20640.54</v>
      </c>
      <c r="E249" s="4">
        <v>6.8</v>
      </c>
      <c r="F249" s="4">
        <f t="shared" si="18"/>
        <v>1403.5567200000003</v>
      </c>
      <c r="G249" s="4"/>
      <c r="J249" s="22"/>
      <c r="K249" s="22"/>
      <c r="L249" s="4"/>
      <c r="M249" s="4"/>
      <c r="P249" s="4"/>
      <c r="Q249" s="4"/>
      <c r="R249" s="4"/>
      <c r="S249" s="4"/>
      <c r="T249" s="4"/>
      <c r="U249" s="4"/>
      <c r="V249" s="4"/>
      <c r="W249" s="4"/>
      <c r="X249" s="4"/>
      <c r="Z249" s="4"/>
      <c r="AA249" s="4"/>
      <c r="AB249" s="4"/>
      <c r="AC249" s="4"/>
    </row>
    <row r="250" spans="1:29" x14ac:dyDescent="0.2">
      <c r="A250" s="4">
        <v>10</v>
      </c>
      <c r="B250" s="28" t="s">
        <v>85</v>
      </c>
      <c r="C250" s="4">
        <v>2017</v>
      </c>
      <c r="D250" s="4">
        <v>23226.14</v>
      </c>
      <c r="E250" s="4">
        <v>7.4</v>
      </c>
      <c r="F250" s="4">
        <f t="shared" si="18"/>
        <v>1718.7343600000002</v>
      </c>
      <c r="G250" s="4"/>
      <c r="J250" s="22"/>
      <c r="K250" s="22"/>
      <c r="L250" s="4"/>
      <c r="M250" s="4"/>
      <c r="P250" s="4"/>
      <c r="Q250" s="4"/>
      <c r="R250" s="4"/>
      <c r="S250" s="4"/>
      <c r="T250" s="4"/>
      <c r="U250" s="4"/>
      <c r="V250" s="4"/>
      <c r="W250" s="4"/>
      <c r="X250" s="4"/>
      <c r="Z250" s="4"/>
      <c r="AA250" s="4"/>
      <c r="AB250" s="4"/>
      <c r="AC250" s="4"/>
    </row>
    <row r="251" spans="1:29" x14ac:dyDescent="0.2">
      <c r="A251" s="4">
        <v>10</v>
      </c>
      <c r="B251" s="28" t="s">
        <v>85</v>
      </c>
      <c r="C251" s="4">
        <v>2018</v>
      </c>
      <c r="D251" s="4">
        <v>26688.31</v>
      </c>
      <c r="E251" s="4">
        <v>7.4</v>
      </c>
      <c r="F251" s="4">
        <f t="shared" si="18"/>
        <v>1974.9349400000003</v>
      </c>
      <c r="G251" s="4"/>
      <c r="J251" s="22"/>
      <c r="K251" s="22"/>
      <c r="L251" s="4"/>
      <c r="M251" s="4"/>
      <c r="P251" s="4"/>
      <c r="Q251" s="4"/>
      <c r="R251" s="4"/>
      <c r="S251" s="4"/>
      <c r="T251" s="4"/>
      <c r="U251" s="4"/>
      <c r="V251" s="4"/>
      <c r="W251" s="4"/>
      <c r="X251" s="4"/>
      <c r="Z251" s="4"/>
      <c r="AA251" s="4"/>
      <c r="AB251" s="4"/>
      <c r="AC251" s="4"/>
    </row>
    <row r="252" spans="1:29" x14ac:dyDescent="0.2">
      <c r="A252" s="4">
        <v>10</v>
      </c>
      <c r="B252" s="28" t="s">
        <v>85</v>
      </c>
      <c r="C252" s="4">
        <v>2019</v>
      </c>
      <c r="D252" s="4">
        <v>30497.39</v>
      </c>
      <c r="E252" s="4">
        <v>7.6</v>
      </c>
      <c r="F252" s="4">
        <f t="shared" si="18"/>
        <v>2317.8016399999997</v>
      </c>
      <c r="G252" s="4"/>
      <c r="J252" s="22"/>
      <c r="K252" s="22"/>
      <c r="L252" s="4"/>
      <c r="M252" s="4"/>
      <c r="P252" s="4"/>
      <c r="Q252" s="4"/>
      <c r="R252" s="4"/>
      <c r="S252" s="4"/>
      <c r="T252" s="4"/>
      <c r="U252" s="4"/>
      <c r="V252" s="4"/>
      <c r="W252" s="4"/>
      <c r="X252" s="4"/>
      <c r="Z252" s="4"/>
      <c r="AA252" s="4"/>
      <c r="AB252" s="4"/>
      <c r="AC252" s="4"/>
    </row>
    <row r="253" spans="1:29" x14ac:dyDescent="0.2">
      <c r="A253" s="4">
        <v>10</v>
      </c>
      <c r="B253" s="28" t="s">
        <v>85</v>
      </c>
      <c r="C253" s="4">
        <v>2020</v>
      </c>
      <c r="D253" s="4">
        <v>35196.769999999997</v>
      </c>
      <c r="E253" s="4">
        <v>7.2</v>
      </c>
      <c r="F253" s="4">
        <f t="shared" si="18"/>
        <v>2534.1674400000002</v>
      </c>
      <c r="G253" s="4"/>
      <c r="J253" s="22"/>
      <c r="K253" s="22"/>
      <c r="L253" s="4"/>
      <c r="M253" s="4"/>
      <c r="P253" s="4"/>
      <c r="Q253" s="4"/>
      <c r="R253" s="4"/>
      <c r="S253" s="4"/>
      <c r="T253" s="4"/>
      <c r="U253" s="4"/>
      <c r="V253" s="4"/>
      <c r="W253" s="4"/>
      <c r="X253" s="4"/>
      <c r="Z253" s="4"/>
      <c r="AA253" s="4"/>
      <c r="AB253" s="4"/>
      <c r="AC253" s="4"/>
    </row>
    <row r="254" spans="1:29" x14ac:dyDescent="0.2">
      <c r="A254" s="4">
        <v>10</v>
      </c>
      <c r="B254" s="28" t="s">
        <v>85</v>
      </c>
      <c r="C254" s="4">
        <v>2021</v>
      </c>
      <c r="D254" s="4">
        <v>39851.129999999997</v>
      </c>
      <c r="E254" s="4">
        <v>8.6999999999999993</v>
      </c>
      <c r="F254" s="4">
        <f t="shared" si="18"/>
        <v>3467.0483099999997</v>
      </c>
      <c r="G254" s="4"/>
      <c r="J254" s="22"/>
      <c r="K254" s="22"/>
      <c r="L254" s="4"/>
      <c r="M254" s="4"/>
      <c r="P254" s="4"/>
      <c r="Q254" s="4"/>
      <c r="R254" s="4"/>
      <c r="S254" s="4"/>
      <c r="T254" s="4"/>
      <c r="U254" s="4"/>
      <c r="V254" s="4"/>
      <c r="W254" s="4"/>
      <c r="X254" s="4"/>
      <c r="Z254" s="4"/>
      <c r="AA254" s="4"/>
      <c r="AB254" s="4"/>
      <c r="AC254" s="4"/>
    </row>
    <row r="255" spans="1:29" x14ac:dyDescent="0.2">
      <c r="A255" s="4">
        <v>10</v>
      </c>
      <c r="B255" s="28" t="s">
        <v>85</v>
      </c>
      <c r="C255" s="4">
        <v>2022</v>
      </c>
      <c r="D255" s="4">
        <v>44689.79</v>
      </c>
      <c r="E255" s="4">
        <v>9</v>
      </c>
      <c r="F255" s="4">
        <f t="shared" si="18"/>
        <v>4022.0810999999999</v>
      </c>
      <c r="G255" s="4"/>
      <c r="J255" s="22"/>
      <c r="K255" s="22"/>
      <c r="L255" s="4"/>
      <c r="M255" s="4"/>
      <c r="P255" s="4"/>
      <c r="Q255" s="4"/>
      <c r="R255" s="4"/>
      <c r="S255" s="4"/>
      <c r="T255" s="4"/>
      <c r="U255" s="4"/>
      <c r="V255" s="4"/>
      <c r="W255" s="4"/>
      <c r="X255" s="4"/>
      <c r="Z255" s="4"/>
      <c r="AA255" s="4"/>
      <c r="AB255" s="4"/>
      <c r="AC255" s="4"/>
    </row>
    <row r="256" spans="1:29" x14ac:dyDescent="0.2">
      <c r="A256" s="4">
        <v>11</v>
      </c>
      <c r="B256" s="28" t="s">
        <v>86</v>
      </c>
      <c r="C256" s="4">
        <v>2011</v>
      </c>
      <c r="D256" s="4">
        <v>3194.59</v>
      </c>
      <c r="E256" s="4">
        <v>25.9</v>
      </c>
      <c r="F256" s="4">
        <f t="shared" si="18"/>
        <v>827.39881000000003</v>
      </c>
      <c r="G256" s="4"/>
      <c r="J256" s="22"/>
      <c r="K256" s="22"/>
      <c r="L256" s="4"/>
      <c r="M256" s="4"/>
      <c r="P256" s="4"/>
      <c r="Q256" s="4"/>
      <c r="R256" s="4"/>
      <c r="S256" s="4"/>
      <c r="T256" s="4"/>
      <c r="U256" s="4"/>
      <c r="V256" s="4"/>
      <c r="W256" s="4"/>
      <c r="X256" s="4"/>
      <c r="Z256" s="4"/>
      <c r="AA256" s="4"/>
      <c r="AB256" s="4"/>
      <c r="AC256" s="4"/>
    </row>
    <row r="257" spans="1:29" x14ac:dyDescent="0.2">
      <c r="A257" s="4">
        <v>11</v>
      </c>
      <c r="B257" s="28" t="s">
        <v>86</v>
      </c>
      <c r="C257" s="4">
        <v>2012</v>
      </c>
      <c r="D257" s="4">
        <v>3889.63</v>
      </c>
      <c r="E257" s="4">
        <v>26.4</v>
      </c>
      <c r="F257" s="4">
        <f t="shared" si="18"/>
        <v>1026.8623200000002</v>
      </c>
      <c r="G257" s="4"/>
      <c r="J257" s="22"/>
      <c r="K257" s="22"/>
      <c r="L257" s="4"/>
      <c r="M257" s="4"/>
      <c r="P257" s="4"/>
      <c r="Q257" s="4"/>
      <c r="R257" s="4"/>
      <c r="S257" s="4"/>
      <c r="T257" s="4"/>
      <c r="U257" s="4"/>
      <c r="V257" s="4"/>
      <c r="W257" s="4"/>
      <c r="X257" s="4"/>
      <c r="Z257" s="4"/>
      <c r="AA257" s="4"/>
      <c r="AB257" s="4"/>
      <c r="AC257" s="4"/>
    </row>
    <row r="258" spans="1:29" x14ac:dyDescent="0.2">
      <c r="A258" s="4">
        <v>11</v>
      </c>
      <c r="B258" s="28" t="s">
        <v>86</v>
      </c>
      <c r="C258" s="4">
        <v>2013</v>
      </c>
      <c r="D258" s="4">
        <v>4630.78</v>
      </c>
      <c r="E258" s="4">
        <v>28.1</v>
      </c>
      <c r="F258" s="4">
        <f t="shared" si="18"/>
        <v>1301.24918</v>
      </c>
      <c r="G258" s="4"/>
      <c r="J258" s="22"/>
      <c r="K258" s="22"/>
      <c r="L258" s="4"/>
      <c r="M258" s="4"/>
      <c r="P258" s="4"/>
      <c r="Q258" s="4"/>
      <c r="R258" s="4"/>
      <c r="S258" s="4"/>
      <c r="T258" s="4"/>
      <c r="U258" s="4"/>
      <c r="V258" s="4"/>
      <c r="W258" s="4"/>
      <c r="X258" s="4"/>
      <c r="Z258" s="4"/>
      <c r="AA258" s="4"/>
      <c r="AB258" s="4"/>
      <c r="AC258" s="4"/>
    </row>
    <row r="259" spans="1:29" x14ac:dyDescent="0.2">
      <c r="A259" s="4">
        <v>11</v>
      </c>
      <c r="B259" s="28" t="s">
        <v>86</v>
      </c>
      <c r="C259" s="4">
        <v>2014</v>
      </c>
      <c r="D259" s="4">
        <v>5391.51</v>
      </c>
      <c r="E259" s="4">
        <v>25.8</v>
      </c>
      <c r="F259" s="4">
        <f t="shared" si="18"/>
        <v>1391.0095800000001</v>
      </c>
      <c r="G259" s="4"/>
      <c r="J259" s="22"/>
      <c r="K259" s="22"/>
      <c r="L259" s="4"/>
      <c r="M259" s="4"/>
      <c r="P259" s="4"/>
      <c r="Q259" s="4"/>
      <c r="R259" s="4"/>
      <c r="S259" s="4"/>
      <c r="T259" s="4"/>
      <c r="U259" s="4"/>
      <c r="V259" s="4"/>
      <c r="W259" s="4"/>
      <c r="X259" s="4"/>
      <c r="Z259" s="4"/>
      <c r="AA259" s="4"/>
      <c r="AB259" s="4"/>
      <c r="AC259" s="4"/>
    </row>
    <row r="260" spans="1:29" x14ac:dyDescent="0.2">
      <c r="A260" s="4">
        <v>11</v>
      </c>
      <c r="B260" s="28" t="s">
        <v>86</v>
      </c>
      <c r="C260" s="4">
        <v>2015</v>
      </c>
      <c r="D260" s="4">
        <v>6650.66</v>
      </c>
      <c r="E260" s="4">
        <v>27.1</v>
      </c>
      <c r="F260" s="4">
        <f t="shared" si="18"/>
        <v>1802.3288600000001</v>
      </c>
      <c r="G260" s="4"/>
      <c r="J260" s="22"/>
      <c r="K260" s="22"/>
      <c r="L260" s="4"/>
      <c r="M260" s="4"/>
      <c r="P260" s="4"/>
      <c r="Q260" s="4"/>
      <c r="R260" s="4"/>
      <c r="S260" s="4"/>
      <c r="T260" s="4"/>
      <c r="U260" s="4"/>
      <c r="V260" s="4"/>
      <c r="W260" s="4"/>
      <c r="X260" s="4"/>
      <c r="Z260" s="4"/>
      <c r="AA260" s="4"/>
      <c r="AB260" s="4"/>
      <c r="AC260" s="4"/>
    </row>
    <row r="261" spans="1:29" x14ac:dyDescent="0.2">
      <c r="A261" s="4">
        <v>11</v>
      </c>
      <c r="B261" s="28" t="s">
        <v>86</v>
      </c>
      <c r="C261" s="4">
        <v>2016</v>
      </c>
      <c r="D261" s="4">
        <v>7687.65</v>
      </c>
      <c r="E261" s="4">
        <v>28.4</v>
      </c>
      <c r="F261" s="4">
        <f t="shared" si="18"/>
        <v>2183.2925999999998</v>
      </c>
      <c r="G261" s="4"/>
      <c r="J261" s="22"/>
      <c r="K261" s="22"/>
      <c r="L261" s="4"/>
      <c r="M261" s="4"/>
      <c r="P261" s="4"/>
      <c r="Q261" s="4"/>
      <c r="R261" s="4"/>
      <c r="S261" s="4"/>
      <c r="T261" s="4"/>
      <c r="U261" s="4"/>
      <c r="V261" s="4"/>
      <c r="W261" s="4"/>
      <c r="X261" s="4"/>
      <c r="Z261" s="4"/>
      <c r="AA261" s="4"/>
      <c r="AB261" s="4"/>
      <c r="AC261" s="4"/>
    </row>
    <row r="262" spans="1:29" x14ac:dyDescent="0.2">
      <c r="A262" s="4">
        <v>11</v>
      </c>
      <c r="B262" s="28" t="s">
        <v>86</v>
      </c>
      <c r="C262" s="4">
        <v>2017</v>
      </c>
      <c r="D262" s="4">
        <v>8459.27</v>
      </c>
      <c r="E262" s="4">
        <v>28.8</v>
      </c>
      <c r="F262" s="4">
        <f t="shared" si="18"/>
        <v>2436.2697600000006</v>
      </c>
      <c r="G262" s="4"/>
      <c r="J262" s="22"/>
      <c r="K262" s="22"/>
      <c r="L262" s="4"/>
      <c r="M262" s="4"/>
      <c r="P262" s="4"/>
      <c r="Q262" s="4"/>
      <c r="R262" s="4"/>
      <c r="S262" s="4"/>
      <c r="T262" s="4"/>
      <c r="U262" s="4"/>
      <c r="V262" s="4"/>
      <c r="W262" s="4"/>
      <c r="X262" s="4"/>
      <c r="Z262" s="4"/>
      <c r="AA262" s="4"/>
      <c r="AB262" s="4"/>
      <c r="AC262" s="4"/>
    </row>
    <row r="263" spans="1:29" x14ac:dyDescent="0.2">
      <c r="A263" s="4">
        <v>11</v>
      </c>
      <c r="B263" s="28" t="s">
        <v>86</v>
      </c>
      <c r="C263" s="4">
        <v>2018</v>
      </c>
      <c r="D263" s="4">
        <v>8820.1200000000008</v>
      </c>
      <c r="E263" s="4">
        <v>29.9</v>
      </c>
      <c r="F263" s="4">
        <f t="shared" si="18"/>
        <v>2637.2158800000002</v>
      </c>
      <c r="G263" s="4"/>
      <c r="J263" s="22"/>
      <c r="K263" s="22"/>
      <c r="L263" s="4"/>
      <c r="M263" s="4"/>
      <c r="P263" s="4"/>
      <c r="Q263" s="4"/>
      <c r="R263" s="4"/>
      <c r="S263" s="4"/>
      <c r="T263" s="4"/>
      <c r="U263" s="4"/>
      <c r="V263" s="4"/>
      <c r="W263" s="4"/>
      <c r="X263" s="4"/>
      <c r="Z263" s="4"/>
      <c r="AA263" s="4"/>
      <c r="AB263" s="4"/>
      <c r="AC263" s="4"/>
    </row>
    <row r="264" spans="1:29" x14ac:dyDescent="0.2">
      <c r="A264" s="4">
        <v>11</v>
      </c>
      <c r="B264" s="28" t="s">
        <v>86</v>
      </c>
      <c r="C264" s="4">
        <v>2019</v>
      </c>
      <c r="D264" s="4">
        <v>9521.09</v>
      </c>
      <c r="E264" s="4">
        <v>29.7</v>
      </c>
      <c r="F264" s="4">
        <f t="shared" ref="F264:F267" si="19">D264*(E264/100)</f>
        <v>2827.7637300000001</v>
      </c>
      <c r="G264" s="4"/>
      <c r="J264" s="22"/>
      <c r="K264" s="22"/>
      <c r="L264" s="4"/>
      <c r="M264" s="4"/>
      <c r="P264" s="4"/>
      <c r="Q264" s="4"/>
      <c r="R264" s="4"/>
      <c r="S264" s="4"/>
      <c r="T264" s="4"/>
      <c r="U264" s="4"/>
      <c r="V264" s="4"/>
      <c r="W264" s="4"/>
      <c r="X264" s="4"/>
      <c r="Z264" s="4"/>
      <c r="AA264" s="4"/>
      <c r="AB264" s="4"/>
      <c r="AC264" s="4"/>
    </row>
    <row r="265" spans="1:29" x14ac:dyDescent="0.2">
      <c r="A265" s="4">
        <v>11</v>
      </c>
      <c r="B265" s="28" t="s">
        <v>86</v>
      </c>
      <c r="C265" s="4">
        <v>2020</v>
      </c>
      <c r="D265" s="4">
        <v>9981.7199999999993</v>
      </c>
      <c r="E265" s="4">
        <v>28.9</v>
      </c>
      <c r="F265" s="4">
        <f t="shared" si="19"/>
        <v>2884.7170799999994</v>
      </c>
      <c r="G265" s="4"/>
      <c r="J265" s="22"/>
      <c r="K265" s="22"/>
      <c r="L265" s="4"/>
      <c r="M265" s="4"/>
      <c r="P265" s="4"/>
      <c r="Q265" s="4"/>
      <c r="R265" s="4"/>
      <c r="S265" s="4"/>
      <c r="T265" s="4"/>
      <c r="U265" s="4"/>
      <c r="V265" s="4"/>
      <c r="W265" s="4"/>
      <c r="X265" s="4"/>
      <c r="Z265" s="4"/>
      <c r="AA265" s="4"/>
      <c r="AB265" s="4"/>
      <c r="AC265" s="4"/>
    </row>
    <row r="266" spans="1:29" x14ac:dyDescent="0.2">
      <c r="A266" s="4">
        <v>11</v>
      </c>
      <c r="B266" s="28" t="s">
        <v>86</v>
      </c>
      <c r="C266" s="4">
        <v>2021</v>
      </c>
      <c r="D266" s="4">
        <v>10607.06</v>
      </c>
      <c r="E266" s="4">
        <v>30.6</v>
      </c>
      <c r="F266" s="4">
        <f t="shared" si="19"/>
        <v>3245.7603599999998</v>
      </c>
      <c r="G266" s="4"/>
      <c r="J266" s="22"/>
      <c r="K266" s="22"/>
      <c r="L266" s="4"/>
      <c r="M266" s="4"/>
      <c r="P266" s="4"/>
      <c r="Q266" s="4"/>
      <c r="R266" s="4"/>
      <c r="S266" s="4"/>
      <c r="T266" s="4"/>
      <c r="U266" s="4"/>
      <c r="V266" s="4"/>
      <c r="W266" s="4"/>
      <c r="X266" s="4"/>
      <c r="Z266" s="4"/>
      <c r="AA266" s="4"/>
      <c r="AB266" s="4"/>
      <c r="AC266" s="4"/>
    </row>
    <row r="267" spans="1:29" x14ac:dyDescent="0.2">
      <c r="A267" s="4">
        <v>11</v>
      </c>
      <c r="B267" s="28" t="s">
        <v>86</v>
      </c>
      <c r="C267" s="4">
        <v>2022</v>
      </c>
      <c r="D267" s="4">
        <v>11090.3</v>
      </c>
      <c r="E267" s="4">
        <v>32.799999999999997</v>
      </c>
      <c r="F267" s="4">
        <f t="shared" si="19"/>
        <v>3637.6183999999994</v>
      </c>
      <c r="G267" s="4"/>
      <c r="J267" s="22"/>
      <c r="K267" s="22"/>
      <c r="L267" s="4"/>
      <c r="M267" s="4"/>
      <c r="P267" s="4"/>
      <c r="Q267" s="4"/>
      <c r="R267" s="4"/>
      <c r="S267" s="4"/>
      <c r="T267" s="4"/>
      <c r="U267" s="4"/>
      <c r="V267" s="4"/>
      <c r="W267" s="4"/>
      <c r="X267" s="4"/>
      <c r="Z267" s="4"/>
      <c r="AA267" s="4"/>
      <c r="AB267" s="4"/>
      <c r="AC267" s="4"/>
    </row>
    <row r="269" spans="1:29" x14ac:dyDescent="0.2">
      <c r="A269" s="4" t="s">
        <v>0</v>
      </c>
      <c r="B269" s="22" t="s">
        <v>3</v>
      </c>
      <c r="C269" s="22" t="s">
        <v>4</v>
      </c>
      <c r="D269" s="25" t="s">
        <v>111</v>
      </c>
      <c r="E269" s="25" t="s">
        <v>112</v>
      </c>
      <c r="F269" s="25" t="s">
        <v>113</v>
      </c>
    </row>
    <row r="270" spans="1:29" x14ac:dyDescent="0.2">
      <c r="A270" s="4">
        <v>1</v>
      </c>
      <c r="B270" s="28" t="s">
        <v>76</v>
      </c>
      <c r="C270" s="22">
        <v>2011</v>
      </c>
      <c r="D270" s="4">
        <v>6.5107999999999997</v>
      </c>
      <c r="E270" s="4">
        <v>3447.63</v>
      </c>
      <c r="F270" s="4">
        <v>0.51282000000000005</v>
      </c>
    </row>
    <row r="271" spans="1:29" x14ac:dyDescent="0.2">
      <c r="A271" s="4">
        <v>1</v>
      </c>
      <c r="B271" s="28" t="s">
        <v>76</v>
      </c>
      <c r="C271" s="22">
        <v>2012</v>
      </c>
      <c r="D271" s="4">
        <v>6.5892999999999997</v>
      </c>
      <c r="E271" s="4">
        <v>3603.92</v>
      </c>
      <c r="F271" s="4">
        <v>0.59882899999999994</v>
      </c>
    </row>
    <row r="272" spans="1:29" x14ac:dyDescent="0.2">
      <c r="A272" s="4">
        <v>1</v>
      </c>
      <c r="B272" s="28" t="s">
        <v>76</v>
      </c>
      <c r="C272" s="22">
        <v>2013</v>
      </c>
      <c r="D272" s="4">
        <v>6.6276000000000002</v>
      </c>
      <c r="E272" s="4">
        <v>4101.6400000000003</v>
      </c>
      <c r="F272" s="4">
        <v>0.70946200000000004</v>
      </c>
    </row>
    <row r="273" spans="1:6" x14ac:dyDescent="0.2">
      <c r="A273" s="4">
        <v>1</v>
      </c>
      <c r="B273" s="28" t="s">
        <v>76</v>
      </c>
      <c r="C273" s="22">
        <v>2014</v>
      </c>
      <c r="D273" s="4">
        <v>6.8034999999999997</v>
      </c>
      <c r="E273" s="4">
        <v>4524.29</v>
      </c>
      <c r="F273" s="4">
        <v>0.80581599999999998</v>
      </c>
    </row>
    <row r="274" spans="1:6" x14ac:dyDescent="0.2">
      <c r="A274" s="4">
        <v>1</v>
      </c>
      <c r="B274" s="28" t="s">
        <v>76</v>
      </c>
      <c r="C274" s="22">
        <v>2015</v>
      </c>
      <c r="D274" s="4">
        <v>6.7866999999999997</v>
      </c>
      <c r="E274" s="4">
        <v>5623.87</v>
      </c>
      <c r="F274" s="4">
        <v>1.01844</v>
      </c>
    </row>
    <row r="275" spans="1:6" x14ac:dyDescent="0.2">
      <c r="A275" s="4">
        <v>1</v>
      </c>
      <c r="B275" s="28" t="s">
        <v>76</v>
      </c>
      <c r="C275" s="22">
        <v>2016</v>
      </c>
      <c r="D275" s="4">
        <v>6.7032999999999996</v>
      </c>
      <c r="E275" s="4">
        <v>5802.9</v>
      </c>
      <c r="F275" s="4">
        <v>1.07216</v>
      </c>
    </row>
    <row r="276" spans="1:6" x14ac:dyDescent="0.2">
      <c r="A276" s="4">
        <v>1</v>
      </c>
      <c r="B276" s="28" t="s">
        <v>76</v>
      </c>
      <c r="C276" s="22">
        <v>2017</v>
      </c>
      <c r="D276" s="4">
        <v>6.7487000000000004</v>
      </c>
      <c r="E276" s="4">
        <v>5779.06</v>
      </c>
      <c r="F276" s="4">
        <v>1.0723100000000001</v>
      </c>
    </row>
    <row r="277" spans="1:6" x14ac:dyDescent="0.2">
      <c r="A277" s="4">
        <v>1</v>
      </c>
      <c r="B277" s="28" t="s">
        <v>76</v>
      </c>
      <c r="C277" s="22">
        <v>2018</v>
      </c>
      <c r="D277" s="4">
        <v>6.9732000000000003</v>
      </c>
      <c r="E277" s="4">
        <v>5578.14</v>
      </c>
      <c r="F277" s="4">
        <v>1.04616</v>
      </c>
    </row>
    <row r="278" spans="1:6" x14ac:dyDescent="0.2">
      <c r="A278" s="4">
        <v>1</v>
      </c>
      <c r="B278" s="28" t="s">
        <v>76</v>
      </c>
      <c r="C278" s="22">
        <v>2019</v>
      </c>
      <c r="D278" s="4">
        <v>7.0407999999999999</v>
      </c>
      <c r="E278" s="4">
        <v>6792.87</v>
      </c>
      <c r="F278" s="4">
        <v>1.0596399999999999</v>
      </c>
    </row>
    <row r="279" spans="1:6" x14ac:dyDescent="0.2">
      <c r="A279" s="4">
        <v>1</v>
      </c>
      <c r="B279" s="28" t="s">
        <v>76</v>
      </c>
      <c r="C279" s="22">
        <v>2020</v>
      </c>
      <c r="D279" s="4">
        <v>6.9424999999999999</v>
      </c>
      <c r="E279" s="4">
        <v>6787.17</v>
      </c>
      <c r="F279" s="4">
        <v>1.0934999999999999</v>
      </c>
    </row>
    <row r="280" spans="1:6" x14ac:dyDescent="0.2">
      <c r="A280" s="4">
        <v>1</v>
      </c>
      <c r="B280" s="28" t="s">
        <v>76</v>
      </c>
      <c r="C280" s="22">
        <v>2021</v>
      </c>
      <c r="D280" s="4">
        <v>6.9419000000000004</v>
      </c>
      <c r="E280" s="4">
        <v>8554.74</v>
      </c>
      <c r="F280" s="4">
        <v>1.00861</v>
      </c>
    </row>
    <row r="281" spans="1:6" x14ac:dyDescent="0.2">
      <c r="A281" s="4">
        <v>1</v>
      </c>
      <c r="B281" s="28" t="s">
        <v>76</v>
      </c>
      <c r="C281" s="22">
        <v>2022</v>
      </c>
      <c r="D281" s="4">
        <v>6.87</v>
      </c>
      <c r="E281" s="4">
        <v>8745.68</v>
      </c>
      <c r="F281" s="4">
        <v>0.98895599999999995</v>
      </c>
    </row>
    <row r="282" spans="1:6" x14ac:dyDescent="0.2">
      <c r="A282" s="4">
        <v>2</v>
      </c>
      <c r="B282" s="28" t="s">
        <v>77</v>
      </c>
      <c r="C282" s="22">
        <v>2011</v>
      </c>
      <c r="D282" s="4">
        <v>6.7225999999999999</v>
      </c>
      <c r="E282" s="4">
        <v>1089.18</v>
      </c>
      <c r="F282" s="4">
        <v>0.45935500000000001</v>
      </c>
    </row>
    <row r="283" spans="1:6" x14ac:dyDescent="0.2">
      <c r="A283" s="4">
        <v>2</v>
      </c>
      <c r="B283" s="28" t="s">
        <v>77</v>
      </c>
      <c r="C283" s="22">
        <v>2012</v>
      </c>
      <c r="D283" s="4">
        <v>6.7542</v>
      </c>
      <c r="E283" s="4">
        <v>1300.4000000000001</v>
      </c>
      <c r="F283" s="4">
        <v>0.52129800000000004</v>
      </c>
    </row>
    <row r="284" spans="1:6" x14ac:dyDescent="0.2">
      <c r="A284" s="4">
        <v>2</v>
      </c>
      <c r="B284" s="28" t="s">
        <v>77</v>
      </c>
      <c r="C284" s="22">
        <v>2013</v>
      </c>
      <c r="D284" s="4">
        <v>6.7830000000000004</v>
      </c>
      <c r="E284" s="4">
        <v>1514.24</v>
      </c>
      <c r="F284" s="4">
        <v>0.61412299999999997</v>
      </c>
    </row>
    <row r="285" spans="1:6" x14ac:dyDescent="0.2">
      <c r="A285" s="4">
        <v>2</v>
      </c>
      <c r="B285" s="28" t="s">
        <v>77</v>
      </c>
      <c r="C285" s="22">
        <v>2014</v>
      </c>
      <c r="D285" s="4">
        <v>6.8914999999999997</v>
      </c>
      <c r="E285" s="4">
        <v>1963.66</v>
      </c>
      <c r="F285" s="4">
        <v>0.69783399999999995</v>
      </c>
    </row>
    <row r="286" spans="1:6" x14ac:dyDescent="0.2">
      <c r="A286" s="4">
        <v>2</v>
      </c>
      <c r="B286" s="28" t="s">
        <v>77</v>
      </c>
      <c r="C286" s="22">
        <v>2015</v>
      </c>
      <c r="D286" s="4">
        <v>6.9508999999999999</v>
      </c>
      <c r="E286" s="4">
        <v>2315.1999999999998</v>
      </c>
      <c r="F286" s="4">
        <v>0.73840399999999995</v>
      </c>
    </row>
    <row r="287" spans="1:6" x14ac:dyDescent="0.2">
      <c r="A287" s="4">
        <v>2</v>
      </c>
      <c r="B287" s="28" t="s">
        <v>77</v>
      </c>
      <c r="C287" s="22">
        <v>2016</v>
      </c>
      <c r="D287" s="4">
        <v>7.1025</v>
      </c>
      <c r="E287" s="4">
        <v>2315.84</v>
      </c>
      <c r="F287" s="4">
        <v>0.800238</v>
      </c>
    </row>
    <row r="288" spans="1:6" x14ac:dyDescent="0.2">
      <c r="A288" s="4">
        <v>2</v>
      </c>
      <c r="B288" s="28" t="s">
        <v>77</v>
      </c>
      <c r="C288" s="22">
        <v>2017</v>
      </c>
      <c r="D288" s="4">
        <v>7.1932</v>
      </c>
      <c r="E288" s="4">
        <v>3032.07</v>
      </c>
      <c r="F288" s="4">
        <v>0.88196099999999999</v>
      </c>
    </row>
    <row r="289" spans="1:6" x14ac:dyDescent="0.2">
      <c r="A289" s="4">
        <v>2</v>
      </c>
      <c r="B289" s="28" t="s">
        <v>77</v>
      </c>
      <c r="C289" s="22">
        <v>2018</v>
      </c>
      <c r="D289" s="4">
        <v>7.2362000000000002</v>
      </c>
      <c r="E289" s="4">
        <v>3416.19</v>
      </c>
      <c r="F289" s="4">
        <v>0.90543799999999997</v>
      </c>
    </row>
    <row r="290" spans="1:6" x14ac:dyDescent="0.2">
      <c r="A290" s="4">
        <v>2</v>
      </c>
      <c r="B290" s="28" t="s">
        <v>77</v>
      </c>
      <c r="C290" s="22">
        <v>2019</v>
      </c>
      <c r="D290" s="4">
        <v>7.2233000000000001</v>
      </c>
      <c r="E290" s="4">
        <v>4008.61</v>
      </c>
      <c r="F290" s="4">
        <v>0.91317400000000004</v>
      </c>
    </row>
    <row r="291" spans="1:6" x14ac:dyDescent="0.2">
      <c r="A291" s="4">
        <v>2</v>
      </c>
      <c r="B291" s="28" t="s">
        <v>77</v>
      </c>
      <c r="C291" s="22">
        <v>2020</v>
      </c>
      <c r="D291" s="4">
        <v>7.0810000000000004</v>
      </c>
      <c r="E291" s="4">
        <v>3781.58</v>
      </c>
      <c r="F291" s="4">
        <v>0.93025800000000003</v>
      </c>
    </row>
    <row r="292" spans="1:6" x14ac:dyDescent="0.2">
      <c r="A292" s="4">
        <v>2</v>
      </c>
      <c r="B292" s="28" t="s">
        <v>77</v>
      </c>
      <c r="C292" s="22">
        <v>2021</v>
      </c>
      <c r="D292" s="4">
        <v>7.0034000000000001</v>
      </c>
      <c r="E292" s="4">
        <v>4621.47</v>
      </c>
      <c r="F292" s="4">
        <v>0.89307099999999995</v>
      </c>
    </row>
    <row r="293" spans="1:6" x14ac:dyDescent="0.2">
      <c r="A293" s="4">
        <v>2</v>
      </c>
      <c r="B293" s="28" t="s">
        <v>77</v>
      </c>
      <c r="C293" s="22">
        <v>2022</v>
      </c>
      <c r="D293" s="4">
        <v>6.9615999999999998</v>
      </c>
      <c r="E293" s="4">
        <v>5211.84</v>
      </c>
      <c r="F293" s="4">
        <v>0.87516700000000003</v>
      </c>
    </row>
    <row r="294" spans="1:6" x14ac:dyDescent="0.2">
      <c r="A294" s="4">
        <v>3</v>
      </c>
      <c r="B294" s="4" t="s">
        <v>78</v>
      </c>
      <c r="C294" s="22">
        <v>2011</v>
      </c>
      <c r="D294" s="4">
        <v>6.7038000000000002</v>
      </c>
      <c r="E294" s="4">
        <v>4952.58</v>
      </c>
      <c r="F294" s="4">
        <v>1.2799499999999999</v>
      </c>
    </row>
    <row r="295" spans="1:6" x14ac:dyDescent="0.2">
      <c r="A295" s="4">
        <v>3</v>
      </c>
      <c r="B295" s="4" t="s">
        <v>78</v>
      </c>
      <c r="C295" s="22">
        <v>2012</v>
      </c>
      <c r="D295" s="4">
        <v>6.7363999999999997</v>
      </c>
      <c r="E295" s="4">
        <v>5629.42</v>
      </c>
      <c r="F295" s="4">
        <v>1.45808</v>
      </c>
    </row>
    <row r="296" spans="1:6" x14ac:dyDescent="0.2">
      <c r="A296" s="4">
        <v>3</v>
      </c>
      <c r="B296" s="4" t="s">
        <v>78</v>
      </c>
      <c r="C296" s="22">
        <v>2013</v>
      </c>
      <c r="D296" s="4">
        <v>6.7252000000000001</v>
      </c>
      <c r="E296" s="4">
        <v>6611.92</v>
      </c>
      <c r="F296" s="4">
        <v>1.58833</v>
      </c>
    </row>
    <row r="297" spans="1:6" x14ac:dyDescent="0.2">
      <c r="A297" s="4">
        <v>3</v>
      </c>
      <c r="B297" s="4" t="s">
        <v>78</v>
      </c>
      <c r="C297" s="22">
        <v>2014</v>
      </c>
      <c r="D297" s="4">
        <v>6.8148999999999997</v>
      </c>
      <c r="E297" s="4">
        <v>7431.49</v>
      </c>
      <c r="F297" s="4">
        <v>1.68251</v>
      </c>
    </row>
    <row r="298" spans="1:6" x14ac:dyDescent="0.2">
      <c r="A298" s="4">
        <v>3</v>
      </c>
      <c r="B298" s="4" t="s">
        <v>78</v>
      </c>
      <c r="C298" s="22">
        <v>2015</v>
      </c>
      <c r="D298" s="4">
        <v>6.9142999999999999</v>
      </c>
      <c r="E298" s="4">
        <v>7746.41</v>
      </c>
      <c r="F298" s="4">
        <v>1.7724500000000001</v>
      </c>
    </row>
    <row r="299" spans="1:6" x14ac:dyDescent="0.2">
      <c r="A299" s="4">
        <v>3</v>
      </c>
      <c r="B299" s="4" t="s">
        <v>78</v>
      </c>
      <c r="C299" s="22">
        <v>2016</v>
      </c>
      <c r="D299" s="4">
        <v>7.141</v>
      </c>
      <c r="E299" s="4">
        <v>6498.41</v>
      </c>
      <c r="F299" s="4">
        <v>1.7990299999999999</v>
      </c>
    </row>
    <row r="300" spans="1:6" x14ac:dyDescent="0.2">
      <c r="A300" s="4">
        <v>3</v>
      </c>
      <c r="B300" s="4" t="s">
        <v>78</v>
      </c>
      <c r="C300" s="22">
        <v>2017</v>
      </c>
      <c r="D300" s="4">
        <v>7.1292</v>
      </c>
      <c r="E300" s="4">
        <v>7932.24</v>
      </c>
      <c r="F300" s="4">
        <v>1.84267</v>
      </c>
    </row>
    <row r="301" spans="1:6" x14ac:dyDescent="0.2">
      <c r="A301" s="4">
        <v>3</v>
      </c>
      <c r="B301" s="4" t="s">
        <v>78</v>
      </c>
      <c r="C301" s="22">
        <v>2018</v>
      </c>
      <c r="D301" s="4">
        <v>7.1075999999999997</v>
      </c>
      <c r="E301" s="4">
        <v>9100.67</v>
      </c>
      <c r="F301" s="4">
        <v>1.8225499999999999</v>
      </c>
    </row>
    <row r="302" spans="1:6" x14ac:dyDescent="0.2">
      <c r="A302" s="4">
        <v>3</v>
      </c>
      <c r="B302" s="4" t="s">
        <v>78</v>
      </c>
      <c r="C302" s="22">
        <v>2019</v>
      </c>
      <c r="D302" s="4">
        <v>7.0955000000000004</v>
      </c>
      <c r="E302" s="4">
        <v>13516.8</v>
      </c>
      <c r="F302" s="4">
        <v>1.7982499999999999</v>
      </c>
    </row>
    <row r="303" spans="1:6" x14ac:dyDescent="0.2">
      <c r="A303" s="4">
        <v>3</v>
      </c>
      <c r="B303" s="4" t="s">
        <v>78</v>
      </c>
      <c r="C303" s="22">
        <v>2020</v>
      </c>
      <c r="D303" s="4">
        <v>7.0831999999999997</v>
      </c>
      <c r="E303" s="4">
        <v>11113.8</v>
      </c>
      <c r="F303" s="4">
        <v>1.9449799999999999</v>
      </c>
    </row>
    <row r="304" spans="1:6" x14ac:dyDescent="0.2">
      <c r="A304" s="4">
        <v>3</v>
      </c>
      <c r="B304" s="4" t="s">
        <v>78</v>
      </c>
      <c r="C304" s="22">
        <v>2021</v>
      </c>
      <c r="D304" s="4">
        <v>7.2290999999999999</v>
      </c>
      <c r="E304" s="4">
        <v>13547.9</v>
      </c>
      <c r="F304" s="4">
        <v>1.8037399999999999</v>
      </c>
    </row>
    <row r="305" spans="1:6" x14ac:dyDescent="0.2">
      <c r="A305" s="4">
        <v>3</v>
      </c>
      <c r="B305" s="4" t="s">
        <v>78</v>
      </c>
      <c r="C305" s="22">
        <v>2022</v>
      </c>
      <c r="D305" s="4">
        <v>7.0155000000000003</v>
      </c>
      <c r="E305" s="4">
        <v>14618.2</v>
      </c>
      <c r="F305" s="4">
        <v>1.7719800000000001</v>
      </c>
    </row>
    <row r="306" spans="1:6" x14ac:dyDescent="0.2">
      <c r="A306" s="4">
        <v>4</v>
      </c>
      <c r="B306" s="28" t="s">
        <v>79</v>
      </c>
      <c r="C306" s="22">
        <v>2011</v>
      </c>
      <c r="D306" s="4">
        <v>6.7217000000000002</v>
      </c>
      <c r="E306" s="4">
        <v>6602.41</v>
      </c>
      <c r="F306" s="4">
        <v>0.51339500000000005</v>
      </c>
    </row>
    <row r="307" spans="1:6" x14ac:dyDescent="0.2">
      <c r="A307" s="4">
        <v>4</v>
      </c>
      <c r="B307" s="28" t="s">
        <v>79</v>
      </c>
      <c r="C307" s="22">
        <v>2012</v>
      </c>
      <c r="D307" s="4">
        <v>6.71</v>
      </c>
      <c r="E307" s="4">
        <v>7163.38</v>
      </c>
      <c r="F307" s="4">
        <v>0.55313299999999999</v>
      </c>
    </row>
    <row r="308" spans="1:6" x14ac:dyDescent="0.2">
      <c r="A308" s="4">
        <v>4</v>
      </c>
      <c r="B308" s="28" t="s">
        <v>79</v>
      </c>
      <c r="C308" s="22">
        <v>2013</v>
      </c>
      <c r="D308" s="4">
        <v>6.7279999999999998</v>
      </c>
      <c r="E308" s="4">
        <v>8487.52</v>
      </c>
      <c r="F308" s="4">
        <v>0.61996099999999998</v>
      </c>
    </row>
    <row r="309" spans="1:6" x14ac:dyDescent="0.2">
      <c r="A309" s="4">
        <v>4</v>
      </c>
      <c r="B309" s="28" t="s">
        <v>79</v>
      </c>
      <c r="C309" s="22">
        <v>2014</v>
      </c>
      <c r="D309" s="4">
        <v>6.7954999999999997</v>
      </c>
      <c r="E309" s="4">
        <v>10195.799999999999</v>
      </c>
      <c r="F309" s="4">
        <v>0.65900899999999996</v>
      </c>
    </row>
    <row r="310" spans="1:6" x14ac:dyDescent="0.2">
      <c r="A310" s="4">
        <v>4</v>
      </c>
      <c r="B310" s="28" t="s">
        <v>79</v>
      </c>
      <c r="C310" s="22">
        <v>2015</v>
      </c>
      <c r="D310" s="4">
        <v>6.8455000000000004</v>
      </c>
      <c r="E310" s="4">
        <v>11635.5</v>
      </c>
      <c r="F310" s="4">
        <v>0.69266300000000003</v>
      </c>
    </row>
    <row r="311" spans="1:6" x14ac:dyDescent="0.2">
      <c r="A311" s="4">
        <v>4</v>
      </c>
      <c r="B311" s="28" t="s">
        <v>79</v>
      </c>
      <c r="C311" s="22">
        <v>2016</v>
      </c>
      <c r="D311" s="4">
        <v>6.9006999999999996</v>
      </c>
      <c r="E311" s="4">
        <v>12722.5</v>
      </c>
      <c r="F311" s="4">
        <v>0.73612299999999997</v>
      </c>
    </row>
    <row r="312" spans="1:6" x14ac:dyDescent="0.2">
      <c r="A312" s="4">
        <v>4</v>
      </c>
      <c r="B312" s="28" t="s">
        <v>79</v>
      </c>
      <c r="C312" s="22">
        <v>2017</v>
      </c>
      <c r="D312" s="4">
        <v>6.9534000000000002</v>
      </c>
      <c r="E312" s="4">
        <v>13820.4</v>
      </c>
      <c r="F312" s="4">
        <v>0.75068599999999996</v>
      </c>
    </row>
    <row r="313" spans="1:6" x14ac:dyDescent="0.2">
      <c r="A313" s="4">
        <v>4</v>
      </c>
      <c r="B313" s="28" t="s">
        <v>79</v>
      </c>
      <c r="C313" s="22">
        <v>2018</v>
      </c>
      <c r="D313" s="4">
        <v>6.9756</v>
      </c>
      <c r="E313" s="4">
        <v>15795.5</v>
      </c>
      <c r="F313" s="4">
        <v>0.76947299999999996</v>
      </c>
    </row>
    <row r="314" spans="1:6" x14ac:dyDescent="0.2">
      <c r="A314" s="4">
        <v>4</v>
      </c>
      <c r="B314" s="28" t="s">
        <v>79</v>
      </c>
      <c r="C314" s="22">
        <v>2019</v>
      </c>
      <c r="D314" s="4">
        <v>7.0766</v>
      </c>
      <c r="E314" s="4">
        <v>16315.5</v>
      </c>
      <c r="F314" s="4">
        <v>0.784528</v>
      </c>
    </row>
    <row r="315" spans="1:6" x14ac:dyDescent="0.2">
      <c r="A315" s="4">
        <v>4</v>
      </c>
      <c r="B315" s="28" t="s">
        <v>79</v>
      </c>
      <c r="C315" s="22">
        <v>2020</v>
      </c>
      <c r="D315" s="4">
        <v>7.0467000000000004</v>
      </c>
      <c r="E315" s="4">
        <v>17324.900000000001</v>
      </c>
      <c r="F315" s="4">
        <v>0.82296199999999997</v>
      </c>
    </row>
    <row r="316" spans="1:6" x14ac:dyDescent="0.2">
      <c r="A316" s="4">
        <v>4</v>
      </c>
      <c r="B316" s="28" t="s">
        <v>79</v>
      </c>
      <c r="C316" s="22">
        <v>2021</v>
      </c>
      <c r="D316" s="4">
        <v>6.8867000000000003</v>
      </c>
      <c r="E316" s="4">
        <v>20319.5</v>
      </c>
      <c r="F316" s="4">
        <v>0.77644599999999997</v>
      </c>
    </row>
    <row r="317" spans="1:6" x14ac:dyDescent="0.2">
      <c r="A317" s="4">
        <v>4</v>
      </c>
      <c r="B317" s="28" t="s">
        <v>79</v>
      </c>
      <c r="C317" s="22">
        <v>2022</v>
      </c>
      <c r="D317" s="4">
        <v>6.8951000000000002</v>
      </c>
      <c r="E317" s="4">
        <v>22939</v>
      </c>
      <c r="F317" s="4">
        <v>0.79073099999999996</v>
      </c>
    </row>
    <row r="318" spans="1:6" x14ac:dyDescent="0.2">
      <c r="A318" s="4">
        <v>5</v>
      </c>
      <c r="B318" s="28" t="s">
        <v>80</v>
      </c>
      <c r="C318" s="22">
        <v>2011</v>
      </c>
      <c r="D318" s="4">
        <v>6.8182</v>
      </c>
      <c r="E318" s="4">
        <v>4271.8</v>
      </c>
      <c r="F318" s="4">
        <v>0.68900600000000001</v>
      </c>
    </row>
    <row r="319" spans="1:6" x14ac:dyDescent="0.2">
      <c r="A319" s="4">
        <v>5</v>
      </c>
      <c r="B319" s="28" t="s">
        <v>80</v>
      </c>
      <c r="C319" s="22">
        <v>2012</v>
      </c>
      <c r="D319" s="4">
        <v>6.7862999999999998</v>
      </c>
      <c r="E319" s="4">
        <v>4999.3900000000003</v>
      </c>
      <c r="F319" s="4">
        <v>0.75153999999999999</v>
      </c>
    </row>
    <row r="320" spans="1:6" x14ac:dyDescent="0.2">
      <c r="A320" s="4">
        <v>5</v>
      </c>
      <c r="B320" s="28" t="s">
        <v>80</v>
      </c>
      <c r="C320" s="22">
        <v>2013</v>
      </c>
      <c r="D320" s="4">
        <v>6.8362999999999996</v>
      </c>
      <c r="E320" s="4">
        <v>5353.76</v>
      </c>
      <c r="F320" s="4">
        <v>0.85241599999999995</v>
      </c>
    </row>
    <row r="321" spans="1:6" x14ac:dyDescent="0.2">
      <c r="A321" s="4">
        <v>5</v>
      </c>
      <c r="B321" s="28" t="s">
        <v>80</v>
      </c>
      <c r="C321" s="22">
        <v>2014</v>
      </c>
      <c r="D321" s="4">
        <v>6.7301000000000002</v>
      </c>
      <c r="E321" s="4">
        <v>6187.68</v>
      </c>
      <c r="F321" s="4">
        <v>0.91621600000000003</v>
      </c>
    </row>
    <row r="322" spans="1:6" x14ac:dyDescent="0.2">
      <c r="A322" s="4">
        <v>5</v>
      </c>
      <c r="B322" s="28" t="s">
        <v>80</v>
      </c>
      <c r="C322" s="22">
        <v>2015</v>
      </c>
      <c r="D322" s="4">
        <v>6.7026000000000003</v>
      </c>
      <c r="E322" s="4">
        <v>6861.37</v>
      </c>
      <c r="F322" s="4">
        <v>0.91371000000000002</v>
      </c>
    </row>
    <row r="323" spans="1:6" x14ac:dyDescent="0.2">
      <c r="A323" s="4">
        <v>5</v>
      </c>
      <c r="B323" s="28" t="s">
        <v>80</v>
      </c>
      <c r="C323" s="22">
        <v>2016</v>
      </c>
      <c r="D323" s="4">
        <v>6.7207999999999997</v>
      </c>
      <c r="E323" s="4">
        <v>7901.35</v>
      </c>
      <c r="F323" s="4">
        <v>0.94971399999999995</v>
      </c>
    </row>
    <row r="324" spans="1:6" x14ac:dyDescent="0.2">
      <c r="A324" s="4">
        <v>5</v>
      </c>
      <c r="B324" s="28" t="s">
        <v>80</v>
      </c>
      <c r="C324" s="22">
        <v>2017</v>
      </c>
      <c r="D324" s="4">
        <v>6.8205</v>
      </c>
      <c r="E324" s="4">
        <v>8424.59</v>
      </c>
      <c r="F324" s="4">
        <v>0.95893799999999996</v>
      </c>
    </row>
    <row r="325" spans="1:6" x14ac:dyDescent="0.2">
      <c r="A325" s="4">
        <v>5</v>
      </c>
      <c r="B325" s="28" t="s">
        <v>80</v>
      </c>
      <c r="C325" s="22">
        <v>2018</v>
      </c>
      <c r="D325" s="4">
        <v>6.8318000000000003</v>
      </c>
      <c r="E325" s="4">
        <v>9660.25</v>
      </c>
      <c r="F325" s="4">
        <v>0.97315799999999997</v>
      </c>
    </row>
    <row r="326" spans="1:6" x14ac:dyDescent="0.2">
      <c r="A326" s="4">
        <v>5</v>
      </c>
      <c r="B326" s="28" t="s">
        <v>80</v>
      </c>
      <c r="C326" s="22">
        <v>2019</v>
      </c>
      <c r="D326" s="4">
        <v>6.8178999999999998</v>
      </c>
      <c r="E326" s="4">
        <v>10405.799999999999</v>
      </c>
      <c r="F326" s="4">
        <v>0.998471</v>
      </c>
    </row>
    <row r="327" spans="1:6" x14ac:dyDescent="0.2">
      <c r="A327" s="4">
        <v>5</v>
      </c>
      <c r="B327" s="28" t="s">
        <v>80</v>
      </c>
      <c r="C327" s="22">
        <v>2020</v>
      </c>
      <c r="D327" s="4">
        <v>6.7679</v>
      </c>
      <c r="E327" s="4">
        <v>12526.2</v>
      </c>
      <c r="F327" s="4">
        <v>1.06247</v>
      </c>
    </row>
    <row r="328" spans="1:6" x14ac:dyDescent="0.2">
      <c r="A328" s="4">
        <v>5</v>
      </c>
      <c r="B328" s="28" t="s">
        <v>80</v>
      </c>
      <c r="C328" s="22">
        <v>2021</v>
      </c>
      <c r="D328" s="4">
        <v>7.0659000000000001</v>
      </c>
      <c r="E328" s="4">
        <v>12998.8</v>
      </c>
      <c r="F328" s="4">
        <v>1.0160400000000001</v>
      </c>
    </row>
    <row r="329" spans="1:6" x14ac:dyDescent="0.2">
      <c r="A329" s="4">
        <v>5</v>
      </c>
      <c r="B329" s="28" t="s">
        <v>80</v>
      </c>
      <c r="C329" s="22">
        <v>2022</v>
      </c>
      <c r="D329" s="4">
        <v>7.0818000000000003</v>
      </c>
      <c r="E329" s="4">
        <v>15306.6</v>
      </c>
      <c r="F329" s="4">
        <v>1.034</v>
      </c>
    </row>
    <row r="330" spans="1:6" x14ac:dyDescent="0.2">
      <c r="A330" s="4">
        <v>6</v>
      </c>
      <c r="B330" s="4" t="s">
        <v>81</v>
      </c>
      <c r="C330" s="22">
        <v>2011</v>
      </c>
      <c r="D330" s="4">
        <v>7.2798999999999996</v>
      </c>
      <c r="E330" s="4">
        <v>10898.7</v>
      </c>
      <c r="F330" s="4">
        <v>1.4812399999999999</v>
      </c>
    </row>
    <row r="331" spans="1:6" x14ac:dyDescent="0.2">
      <c r="A331" s="4">
        <v>6</v>
      </c>
      <c r="B331" s="4" t="s">
        <v>81</v>
      </c>
      <c r="C331" s="22">
        <v>2012</v>
      </c>
      <c r="D331" s="4">
        <v>7.3042999999999996</v>
      </c>
      <c r="E331" s="4">
        <v>12089.8</v>
      </c>
      <c r="F331" s="4">
        <v>1.5063599999999999</v>
      </c>
    </row>
    <row r="332" spans="1:6" x14ac:dyDescent="0.2">
      <c r="A332" s="4">
        <v>6</v>
      </c>
      <c r="B332" s="4" t="s">
        <v>81</v>
      </c>
      <c r="C332" s="22">
        <v>2013</v>
      </c>
      <c r="D332" s="4">
        <v>7.3244999999999996</v>
      </c>
      <c r="E332" s="4">
        <v>12952.5</v>
      </c>
      <c r="F332" s="4">
        <v>1.59127</v>
      </c>
    </row>
    <row r="333" spans="1:6" x14ac:dyDescent="0.2">
      <c r="A333" s="4">
        <v>6</v>
      </c>
      <c r="B333" s="4" t="s">
        <v>81</v>
      </c>
      <c r="C333" s="22">
        <v>2014</v>
      </c>
      <c r="D333" s="4">
        <v>7.3296999999999999</v>
      </c>
      <c r="E333" s="4">
        <v>12697.7</v>
      </c>
      <c r="F333" s="4">
        <v>1.7642599999999999</v>
      </c>
    </row>
    <row r="334" spans="1:6" x14ac:dyDescent="0.2">
      <c r="A334" s="4">
        <v>6</v>
      </c>
      <c r="B334" s="4" t="s">
        <v>81</v>
      </c>
      <c r="C334" s="22">
        <v>2015</v>
      </c>
      <c r="D334" s="4">
        <v>7.3377999999999997</v>
      </c>
      <c r="E334" s="4">
        <v>14361.2</v>
      </c>
      <c r="F334" s="4">
        <v>2.0149699999999999</v>
      </c>
    </row>
    <row r="335" spans="1:6" x14ac:dyDescent="0.2">
      <c r="A335" s="4">
        <v>6</v>
      </c>
      <c r="B335" s="4" t="s">
        <v>81</v>
      </c>
      <c r="C335" s="22">
        <v>2016</v>
      </c>
      <c r="D335" s="4">
        <v>7.3673999999999999</v>
      </c>
      <c r="E335" s="4">
        <v>15895.3</v>
      </c>
      <c r="F335" s="4">
        <v>2.0824400000000001</v>
      </c>
    </row>
    <row r="336" spans="1:6" x14ac:dyDescent="0.2">
      <c r="A336" s="4">
        <v>6</v>
      </c>
      <c r="B336" s="4" t="s">
        <v>81</v>
      </c>
      <c r="C336" s="22">
        <v>2017</v>
      </c>
      <c r="D336" s="4">
        <v>7.3826999999999998</v>
      </c>
      <c r="E336" s="4">
        <v>18609.400000000001</v>
      </c>
      <c r="F336" s="4">
        <v>2.1463899999999998</v>
      </c>
    </row>
    <row r="337" spans="1:6" x14ac:dyDescent="0.2">
      <c r="A337" s="4">
        <v>6</v>
      </c>
      <c r="B337" s="4" t="s">
        <v>81</v>
      </c>
      <c r="C337" s="22">
        <v>2018</v>
      </c>
      <c r="D337" s="4">
        <v>7.4002999999999997</v>
      </c>
      <c r="E337" s="4">
        <v>20589.5</v>
      </c>
      <c r="F337" s="4">
        <v>2.1711399999999998</v>
      </c>
    </row>
    <row r="338" spans="1:6" x14ac:dyDescent="0.2">
      <c r="A338" s="4">
        <v>6</v>
      </c>
      <c r="B338" s="4" t="s">
        <v>81</v>
      </c>
      <c r="C338" s="22">
        <v>2019</v>
      </c>
      <c r="D338" s="4">
        <v>7.4318999999999997</v>
      </c>
      <c r="E338" s="4">
        <v>21797.1</v>
      </c>
      <c r="F338" s="4">
        <v>2.2790699999999999</v>
      </c>
    </row>
    <row r="339" spans="1:6" x14ac:dyDescent="0.2">
      <c r="A339" s="4">
        <v>6</v>
      </c>
      <c r="B339" s="4" t="s">
        <v>81</v>
      </c>
      <c r="C339" s="22">
        <v>2020</v>
      </c>
      <c r="D339" s="4">
        <v>7.4379999999999997</v>
      </c>
      <c r="E339" s="4">
        <v>19806.5</v>
      </c>
      <c r="F339" s="4">
        <v>2.4535399999999998</v>
      </c>
    </row>
    <row r="340" spans="1:6" x14ac:dyDescent="0.2">
      <c r="A340" s="4">
        <v>6</v>
      </c>
      <c r="B340" s="4" t="s">
        <v>81</v>
      </c>
      <c r="C340" s="22">
        <v>2021</v>
      </c>
      <c r="D340" s="4">
        <v>7.4935</v>
      </c>
      <c r="E340" s="4">
        <v>21127.1</v>
      </c>
      <c r="F340" s="4">
        <v>2.43546</v>
      </c>
    </row>
    <row r="341" spans="1:6" x14ac:dyDescent="0.2">
      <c r="A341" s="4">
        <v>6</v>
      </c>
      <c r="B341" s="4" t="s">
        <v>81</v>
      </c>
      <c r="C341" s="22">
        <v>2022</v>
      </c>
      <c r="D341" s="4">
        <v>7.4932999999999996</v>
      </c>
      <c r="E341" s="4">
        <v>20834.099999999999</v>
      </c>
      <c r="F341" s="4">
        <v>2.4935800000000001</v>
      </c>
    </row>
    <row r="342" spans="1:6" x14ac:dyDescent="0.2">
      <c r="A342" s="4">
        <v>7</v>
      </c>
      <c r="B342" s="28" t="s">
        <v>82</v>
      </c>
      <c r="C342" s="22">
        <v>2011</v>
      </c>
      <c r="D342" s="4">
        <v>6.7694999999999999</v>
      </c>
      <c r="E342" s="4">
        <v>7453.51</v>
      </c>
      <c r="F342" s="4">
        <v>1.06968</v>
      </c>
    </row>
    <row r="343" spans="1:6" x14ac:dyDescent="0.2">
      <c r="A343" s="4">
        <v>7</v>
      </c>
      <c r="B343" s="28" t="s">
        <v>82</v>
      </c>
      <c r="C343" s="22">
        <v>2012</v>
      </c>
      <c r="D343" s="4">
        <v>6.7938999999999998</v>
      </c>
      <c r="E343" s="4">
        <v>8509.82</v>
      </c>
      <c r="F343" s="4">
        <v>1.0397099999999999</v>
      </c>
    </row>
    <row r="344" spans="1:6" x14ac:dyDescent="0.2">
      <c r="A344" s="4">
        <v>7</v>
      </c>
      <c r="B344" s="28" t="s">
        <v>82</v>
      </c>
      <c r="C344" s="22">
        <v>2013</v>
      </c>
      <c r="D344" s="4">
        <v>6.8334000000000001</v>
      </c>
      <c r="E344" s="4">
        <v>9147.43</v>
      </c>
      <c r="F344" s="4">
        <v>0.98882499999999995</v>
      </c>
    </row>
    <row r="345" spans="1:6" x14ac:dyDescent="0.2">
      <c r="A345" s="4">
        <v>7</v>
      </c>
      <c r="B345" s="28" t="s">
        <v>82</v>
      </c>
      <c r="C345" s="22">
        <v>2014</v>
      </c>
      <c r="D345" s="4">
        <v>6.9318999999999997</v>
      </c>
      <c r="E345" s="4">
        <v>9633.74</v>
      </c>
      <c r="F345" s="4">
        <v>0.93487200000000004</v>
      </c>
    </row>
    <row r="346" spans="1:6" x14ac:dyDescent="0.2">
      <c r="A346" s="4">
        <v>7</v>
      </c>
      <c r="B346" s="28" t="s">
        <v>82</v>
      </c>
      <c r="C346" s="22">
        <v>2015</v>
      </c>
      <c r="D346" s="4">
        <v>6.9612999999999996</v>
      </c>
      <c r="E346" s="4">
        <v>10705.3</v>
      </c>
      <c r="F346" s="4">
        <v>0.90016700000000005</v>
      </c>
    </row>
    <row r="347" spans="1:6" x14ac:dyDescent="0.2">
      <c r="A347" s="4">
        <v>7</v>
      </c>
      <c r="B347" s="28" t="s">
        <v>82</v>
      </c>
      <c r="C347" s="22">
        <v>2016</v>
      </c>
      <c r="D347" s="4">
        <v>6.9939</v>
      </c>
      <c r="E347" s="4">
        <v>11452.6</v>
      </c>
      <c r="F347" s="4">
        <v>0.90544999999999998</v>
      </c>
    </row>
    <row r="348" spans="1:6" x14ac:dyDescent="0.2">
      <c r="A348" s="4">
        <v>7</v>
      </c>
      <c r="B348" s="28" t="s">
        <v>82</v>
      </c>
      <c r="C348" s="22">
        <v>2017</v>
      </c>
      <c r="D348" s="4">
        <v>7.08</v>
      </c>
      <c r="E348" s="4">
        <v>12271.7</v>
      </c>
      <c r="F348" s="4">
        <v>0.95322300000000004</v>
      </c>
    </row>
    <row r="349" spans="1:6" x14ac:dyDescent="0.2">
      <c r="A349" s="4">
        <v>7</v>
      </c>
      <c r="B349" s="28" t="s">
        <v>82</v>
      </c>
      <c r="C349" s="22">
        <v>2018</v>
      </c>
      <c r="D349" s="4">
        <v>7.1292999999999997</v>
      </c>
      <c r="E349" s="4">
        <v>14173.8</v>
      </c>
      <c r="F349" s="4">
        <v>1.0292300000000001</v>
      </c>
    </row>
    <row r="350" spans="1:6" x14ac:dyDescent="0.2">
      <c r="A350" s="4">
        <v>7</v>
      </c>
      <c r="B350" s="28" t="s">
        <v>82</v>
      </c>
      <c r="C350" s="22">
        <v>2019</v>
      </c>
      <c r="D350" s="4">
        <v>7.1353</v>
      </c>
      <c r="E350" s="4">
        <v>15949.3</v>
      </c>
      <c r="F350" s="4">
        <v>1.0401</v>
      </c>
    </row>
    <row r="351" spans="1:6" x14ac:dyDescent="0.2">
      <c r="A351" s="4">
        <v>7</v>
      </c>
      <c r="B351" s="28" t="s">
        <v>82</v>
      </c>
      <c r="C351" s="22">
        <v>2020</v>
      </c>
      <c r="D351" s="4">
        <v>7.0945</v>
      </c>
      <c r="E351" s="4">
        <v>18669.5</v>
      </c>
      <c r="F351" s="4">
        <v>1.1341699999999999</v>
      </c>
    </row>
    <row r="352" spans="1:6" x14ac:dyDescent="0.2">
      <c r="A352" s="4">
        <v>7</v>
      </c>
      <c r="B352" s="28" t="s">
        <v>82</v>
      </c>
      <c r="C352" s="22">
        <v>2021</v>
      </c>
      <c r="D352" s="4">
        <v>7.0380000000000003</v>
      </c>
      <c r="E352" s="4">
        <v>22045.5</v>
      </c>
      <c r="F352" s="4">
        <v>1.09459</v>
      </c>
    </row>
    <row r="353" spans="1:6" x14ac:dyDescent="0.2">
      <c r="A353" s="4">
        <v>7</v>
      </c>
      <c r="B353" s="28" t="s">
        <v>82</v>
      </c>
      <c r="C353" s="22">
        <v>2022</v>
      </c>
      <c r="D353" s="4">
        <v>7.0191999999999997</v>
      </c>
      <c r="E353" s="4">
        <v>25244.5</v>
      </c>
      <c r="F353" s="4">
        <v>1.1254200000000001</v>
      </c>
    </row>
    <row r="354" spans="1:6" x14ac:dyDescent="0.2">
      <c r="A354" s="4">
        <v>8</v>
      </c>
      <c r="B354" s="28" t="s">
        <v>83</v>
      </c>
      <c r="C354" s="22">
        <v>2011</v>
      </c>
      <c r="D354" s="4">
        <v>6.7531999999999996</v>
      </c>
      <c r="E354" s="4">
        <v>4631.8100000000004</v>
      </c>
      <c r="F354" s="4">
        <v>0.65751700000000002</v>
      </c>
    </row>
    <row r="355" spans="1:6" x14ac:dyDescent="0.2">
      <c r="A355" s="4">
        <v>8</v>
      </c>
      <c r="B355" s="28" t="s">
        <v>83</v>
      </c>
      <c r="C355" s="22">
        <v>2012</v>
      </c>
      <c r="D355" s="4">
        <v>6.7751000000000001</v>
      </c>
      <c r="E355" s="4">
        <v>5113.47</v>
      </c>
      <c r="F355" s="4">
        <v>0.74162300000000003</v>
      </c>
    </row>
    <row r="356" spans="1:6" x14ac:dyDescent="0.2">
      <c r="A356" s="4">
        <v>8</v>
      </c>
      <c r="B356" s="28" t="s">
        <v>83</v>
      </c>
      <c r="C356" s="22">
        <v>2013</v>
      </c>
      <c r="D356" s="4">
        <v>6.7972000000000001</v>
      </c>
      <c r="E356" s="4">
        <v>5997.56</v>
      </c>
      <c r="F356" s="4">
        <v>0.83093300000000003</v>
      </c>
    </row>
    <row r="357" spans="1:6" x14ac:dyDescent="0.2">
      <c r="A357" s="4">
        <v>8</v>
      </c>
      <c r="B357" s="28" t="s">
        <v>83</v>
      </c>
      <c r="C357" s="22">
        <v>2014</v>
      </c>
      <c r="D357" s="4">
        <v>6.8875000000000002</v>
      </c>
      <c r="E357" s="4">
        <v>7482.77</v>
      </c>
      <c r="F357" s="4">
        <v>0.85295500000000002</v>
      </c>
    </row>
    <row r="358" spans="1:6" x14ac:dyDescent="0.2">
      <c r="A358" s="4">
        <v>8</v>
      </c>
      <c r="B358" s="28" t="s">
        <v>83</v>
      </c>
      <c r="C358" s="22">
        <v>2015</v>
      </c>
      <c r="D358" s="4">
        <v>6.9585999999999997</v>
      </c>
      <c r="E358" s="4">
        <v>9164.8799999999992</v>
      </c>
      <c r="F358" s="4">
        <v>0.915107</v>
      </c>
    </row>
    <row r="359" spans="1:6" x14ac:dyDescent="0.2">
      <c r="A359" s="4">
        <v>8</v>
      </c>
      <c r="B359" s="28" t="s">
        <v>83</v>
      </c>
      <c r="C359" s="22">
        <v>2016</v>
      </c>
      <c r="D359" s="4">
        <v>6.9870999999999999</v>
      </c>
      <c r="E359" s="4">
        <v>10504.9</v>
      </c>
      <c r="F359" s="4">
        <v>0.93169900000000005</v>
      </c>
    </row>
    <row r="360" spans="1:6" x14ac:dyDescent="0.2">
      <c r="A360" s="4">
        <v>8</v>
      </c>
      <c r="B360" s="28" t="s">
        <v>83</v>
      </c>
      <c r="C360" s="22">
        <v>2017</v>
      </c>
      <c r="D360" s="4">
        <v>7.0727000000000002</v>
      </c>
      <c r="E360" s="4">
        <v>12234.7</v>
      </c>
      <c r="F360" s="4">
        <v>0.91733100000000001</v>
      </c>
    </row>
    <row r="361" spans="1:6" x14ac:dyDescent="0.2">
      <c r="A361" s="4">
        <v>8</v>
      </c>
      <c r="B361" s="28" t="s">
        <v>83</v>
      </c>
      <c r="C361" s="22">
        <v>2018</v>
      </c>
      <c r="D361" s="4">
        <v>7.1093000000000002</v>
      </c>
      <c r="E361" s="4">
        <v>13858</v>
      </c>
      <c r="F361" s="4">
        <v>0.88383599999999996</v>
      </c>
    </row>
    <row r="362" spans="1:6" x14ac:dyDescent="0.2">
      <c r="A362" s="4">
        <v>8</v>
      </c>
      <c r="B362" s="28" t="s">
        <v>83</v>
      </c>
      <c r="C362" s="22">
        <v>2019</v>
      </c>
      <c r="D362" s="4">
        <v>7.1428000000000003</v>
      </c>
      <c r="E362" s="4">
        <v>14160.4</v>
      </c>
      <c r="F362" s="4">
        <v>0.95164000000000004</v>
      </c>
    </row>
    <row r="363" spans="1:6" x14ac:dyDescent="0.2">
      <c r="A363" s="4">
        <v>8</v>
      </c>
      <c r="B363" s="28" t="s">
        <v>83</v>
      </c>
      <c r="C363" s="22">
        <v>2020</v>
      </c>
      <c r="D363" s="4">
        <v>7.1021000000000001</v>
      </c>
      <c r="E363" s="4">
        <v>14246.6</v>
      </c>
      <c r="F363" s="4">
        <v>1.0084500000000001</v>
      </c>
    </row>
    <row r="364" spans="1:6" x14ac:dyDescent="0.2">
      <c r="A364" s="4">
        <v>8</v>
      </c>
      <c r="B364" s="28" t="s">
        <v>83</v>
      </c>
      <c r="C364" s="22">
        <v>2021</v>
      </c>
      <c r="D364" s="4">
        <v>6.9939999999999998</v>
      </c>
      <c r="E364" s="4">
        <v>14868.9</v>
      </c>
      <c r="F364" s="4">
        <v>0.96424299999999996</v>
      </c>
    </row>
    <row r="365" spans="1:6" x14ac:dyDescent="0.2">
      <c r="A365" s="4">
        <v>8</v>
      </c>
      <c r="B365" s="28" t="s">
        <v>83</v>
      </c>
      <c r="C365" s="22">
        <v>2022</v>
      </c>
      <c r="D365" s="4">
        <v>6.9257999999999997</v>
      </c>
      <c r="E365" s="4">
        <v>16280.7</v>
      </c>
      <c r="F365" s="4">
        <v>1.0543400000000001</v>
      </c>
    </row>
    <row r="366" spans="1:6" x14ac:dyDescent="0.2">
      <c r="A366" s="4">
        <v>9</v>
      </c>
      <c r="B366" s="4" t="s">
        <v>84</v>
      </c>
      <c r="C366" s="22">
        <v>2011</v>
      </c>
      <c r="D366" s="4">
        <v>7.0019</v>
      </c>
      <c r="E366" s="4">
        <v>10140.4</v>
      </c>
      <c r="F366" s="4">
        <v>0.83041600000000004</v>
      </c>
    </row>
    <row r="367" spans="1:6" x14ac:dyDescent="0.2">
      <c r="A367" s="4">
        <v>9</v>
      </c>
      <c r="B367" s="4" t="s">
        <v>84</v>
      </c>
      <c r="C367" s="22">
        <v>2012</v>
      </c>
      <c r="D367" s="4">
        <v>7.0010000000000003</v>
      </c>
      <c r="E367" s="4">
        <v>12342.2</v>
      </c>
      <c r="F367" s="4">
        <v>0.87309199999999998</v>
      </c>
    </row>
    <row r="368" spans="1:6" x14ac:dyDescent="0.2">
      <c r="A368" s="4">
        <v>9</v>
      </c>
      <c r="B368" s="4" t="s">
        <v>84</v>
      </c>
      <c r="C368" s="22">
        <v>2013</v>
      </c>
      <c r="D368" s="4">
        <v>7.0305999999999997</v>
      </c>
      <c r="E368" s="4">
        <v>13770.9</v>
      </c>
      <c r="F368" s="4">
        <v>0.95352899999999996</v>
      </c>
    </row>
    <row r="369" spans="1:6" x14ac:dyDescent="0.2">
      <c r="A369" s="4">
        <v>9</v>
      </c>
      <c r="B369" s="4" t="s">
        <v>84</v>
      </c>
      <c r="C369" s="22">
        <v>2014</v>
      </c>
      <c r="D369" s="4">
        <v>7.0838000000000001</v>
      </c>
      <c r="E369" s="4">
        <v>16559.8</v>
      </c>
      <c r="F369" s="4">
        <v>0.94690600000000003</v>
      </c>
    </row>
    <row r="370" spans="1:6" x14ac:dyDescent="0.2">
      <c r="A370" s="4">
        <v>9</v>
      </c>
      <c r="B370" s="4" t="s">
        <v>84</v>
      </c>
      <c r="C370" s="22">
        <v>2015</v>
      </c>
      <c r="D370" s="4">
        <v>7.1162999999999998</v>
      </c>
      <c r="E370" s="4">
        <v>18940.900000000001</v>
      </c>
      <c r="F370" s="4">
        <v>1.08483</v>
      </c>
    </row>
    <row r="371" spans="1:6" x14ac:dyDescent="0.2">
      <c r="A371" s="4">
        <v>9</v>
      </c>
      <c r="B371" s="4" t="s">
        <v>84</v>
      </c>
      <c r="C371" s="22">
        <v>2016</v>
      </c>
      <c r="D371" s="4">
        <v>7.1664000000000003</v>
      </c>
      <c r="E371" s="4">
        <v>21963.8</v>
      </c>
      <c r="F371" s="4">
        <v>1.05932</v>
      </c>
    </row>
    <row r="372" spans="1:6" x14ac:dyDescent="0.2">
      <c r="A372" s="4">
        <v>9</v>
      </c>
      <c r="B372" s="4" t="s">
        <v>84</v>
      </c>
      <c r="C372" s="22">
        <v>2017</v>
      </c>
      <c r="D372" s="4">
        <v>7.2126000000000001</v>
      </c>
      <c r="E372" s="4">
        <v>24954.3</v>
      </c>
      <c r="F372" s="4">
        <v>1.0568299999999999</v>
      </c>
    </row>
    <row r="373" spans="1:6" x14ac:dyDescent="0.2">
      <c r="A373" s="4">
        <v>9</v>
      </c>
      <c r="B373" s="4" t="s">
        <v>84</v>
      </c>
      <c r="C373" s="22">
        <v>2018</v>
      </c>
      <c r="D373" s="4">
        <v>7.2375999999999996</v>
      </c>
      <c r="E373" s="4">
        <v>28888.7</v>
      </c>
      <c r="F373" s="4">
        <v>1.0553999999999999</v>
      </c>
    </row>
    <row r="374" spans="1:6" x14ac:dyDescent="0.2">
      <c r="A374" s="4">
        <v>9</v>
      </c>
      <c r="B374" s="4" t="s">
        <v>84</v>
      </c>
      <c r="C374" s="22">
        <v>2019</v>
      </c>
      <c r="D374" s="4">
        <v>7.3731999999999998</v>
      </c>
      <c r="E374" s="4">
        <v>29063.1</v>
      </c>
      <c r="F374" s="4">
        <v>1.07517</v>
      </c>
    </row>
    <row r="375" spans="1:6" x14ac:dyDescent="0.2">
      <c r="A375" s="4">
        <v>9</v>
      </c>
      <c r="B375" s="4" t="s">
        <v>84</v>
      </c>
      <c r="C375" s="22">
        <v>2020</v>
      </c>
      <c r="D375" s="4">
        <v>7.3970000000000002</v>
      </c>
      <c r="E375" s="4">
        <v>31308.9</v>
      </c>
      <c r="F375" s="4">
        <v>1.1937800000000001</v>
      </c>
    </row>
    <row r="376" spans="1:6" x14ac:dyDescent="0.2">
      <c r="A376" s="4">
        <v>9</v>
      </c>
      <c r="B376" s="4" t="s">
        <v>84</v>
      </c>
      <c r="C376" s="22">
        <v>2021</v>
      </c>
      <c r="D376" s="4">
        <v>7.3204000000000002</v>
      </c>
      <c r="E376" s="4">
        <v>30446.1</v>
      </c>
      <c r="F376" s="4">
        <v>1.1617599999999999</v>
      </c>
    </row>
    <row r="377" spans="1:6" x14ac:dyDescent="0.2">
      <c r="A377" s="4">
        <v>9</v>
      </c>
      <c r="B377" s="4" t="s">
        <v>84</v>
      </c>
      <c r="C377" s="22">
        <v>2022</v>
      </c>
      <c r="D377" s="4">
        <v>7.2625999999999999</v>
      </c>
      <c r="E377" s="4">
        <v>34155.5</v>
      </c>
      <c r="F377" s="4">
        <v>1.18215</v>
      </c>
    </row>
    <row r="378" spans="1:6" x14ac:dyDescent="0.2">
      <c r="A378" s="4">
        <v>10</v>
      </c>
      <c r="B378" s="28" t="s">
        <v>85</v>
      </c>
      <c r="C378" s="22">
        <v>2011</v>
      </c>
      <c r="D378" s="4">
        <v>6.2382999999999997</v>
      </c>
      <c r="E378" s="4">
        <v>553.61400000000003</v>
      </c>
      <c r="F378" s="4">
        <v>0.54586199999999996</v>
      </c>
    </row>
    <row r="379" spans="1:6" x14ac:dyDescent="0.2">
      <c r="A379" s="4">
        <v>10</v>
      </c>
      <c r="B379" s="28" t="s">
        <v>85</v>
      </c>
      <c r="C379" s="22">
        <v>2012</v>
      </c>
      <c r="D379" s="4">
        <v>6.2885999999999997</v>
      </c>
      <c r="E379" s="4">
        <v>716.62</v>
      </c>
      <c r="F379" s="4">
        <v>0.65584600000000004</v>
      </c>
    </row>
    <row r="380" spans="1:6" x14ac:dyDescent="0.2">
      <c r="A380" s="4">
        <v>10</v>
      </c>
      <c r="B380" s="28" t="s">
        <v>85</v>
      </c>
      <c r="C380" s="22">
        <v>2013</v>
      </c>
      <c r="D380" s="4">
        <v>6.3236999999999997</v>
      </c>
      <c r="E380" s="4">
        <v>887.10400000000004</v>
      </c>
      <c r="F380" s="4">
        <v>0.78230100000000002</v>
      </c>
    </row>
    <row r="381" spans="1:6" x14ac:dyDescent="0.2">
      <c r="A381" s="4">
        <v>10</v>
      </c>
      <c r="B381" s="28" t="s">
        <v>85</v>
      </c>
      <c r="C381" s="22">
        <v>2014</v>
      </c>
      <c r="D381" s="4">
        <v>6.4431000000000003</v>
      </c>
      <c r="E381" s="4">
        <v>1044.6099999999999</v>
      </c>
      <c r="F381" s="4">
        <v>0.810006</v>
      </c>
    </row>
    <row r="382" spans="1:6" x14ac:dyDescent="0.2">
      <c r="A382" s="4">
        <v>10</v>
      </c>
      <c r="B382" s="28" t="s">
        <v>85</v>
      </c>
      <c r="C382" s="22">
        <v>2015</v>
      </c>
      <c r="D382" s="4">
        <v>6.5171000000000001</v>
      </c>
      <c r="E382" s="4">
        <v>1213.99</v>
      </c>
      <c r="F382" s="4">
        <v>0.89193599999999995</v>
      </c>
    </row>
    <row r="383" spans="1:6" x14ac:dyDescent="0.2">
      <c r="A383" s="4">
        <v>10</v>
      </c>
      <c r="B383" s="28" t="s">
        <v>85</v>
      </c>
      <c r="C383" s="22">
        <v>2016</v>
      </c>
      <c r="D383" s="4">
        <v>6.5404999999999998</v>
      </c>
      <c r="E383" s="4">
        <v>1403.56</v>
      </c>
      <c r="F383" s="4">
        <v>0.91298599999999996</v>
      </c>
    </row>
    <row r="384" spans="1:6" x14ac:dyDescent="0.2">
      <c r="A384" s="4">
        <v>10</v>
      </c>
      <c r="B384" s="28" t="s">
        <v>85</v>
      </c>
      <c r="C384" s="22">
        <v>2017</v>
      </c>
      <c r="D384" s="4">
        <v>6.5879000000000003</v>
      </c>
      <c r="E384" s="4">
        <v>1718.73</v>
      </c>
      <c r="F384" s="4">
        <v>0.92491999999999996</v>
      </c>
    </row>
    <row r="385" spans="1:6" x14ac:dyDescent="0.2">
      <c r="A385" s="4">
        <v>10</v>
      </c>
      <c r="B385" s="28" t="s">
        <v>85</v>
      </c>
      <c r="C385" s="22">
        <v>2018</v>
      </c>
      <c r="D385" s="4">
        <v>6.6498999999999997</v>
      </c>
      <c r="E385" s="4">
        <v>1974.93</v>
      </c>
      <c r="F385" s="4">
        <v>0.92251700000000003</v>
      </c>
    </row>
    <row r="386" spans="1:6" x14ac:dyDescent="0.2">
      <c r="A386" s="4">
        <v>10</v>
      </c>
      <c r="B386" s="28" t="s">
        <v>85</v>
      </c>
      <c r="C386" s="22">
        <v>2019</v>
      </c>
      <c r="D386" s="4">
        <v>6.7327000000000004</v>
      </c>
      <c r="E386" s="4">
        <v>2317.8000000000002</v>
      </c>
      <c r="F386" s="4">
        <v>0.91667500000000002</v>
      </c>
    </row>
    <row r="387" spans="1:6" x14ac:dyDescent="0.2">
      <c r="A387" s="4">
        <v>10</v>
      </c>
      <c r="B387" s="28" t="s">
        <v>85</v>
      </c>
      <c r="C387" s="22">
        <v>2020</v>
      </c>
      <c r="D387" s="4">
        <v>6.7626999999999997</v>
      </c>
      <c r="E387" s="4">
        <v>2534.17</v>
      </c>
      <c r="F387" s="4">
        <v>0.94197500000000001</v>
      </c>
    </row>
    <row r="388" spans="1:6" x14ac:dyDescent="0.2">
      <c r="A388" s="4">
        <v>10</v>
      </c>
      <c r="B388" s="28" t="s">
        <v>85</v>
      </c>
      <c r="C388" s="22">
        <v>2021</v>
      </c>
      <c r="D388" s="4">
        <v>6.9851999999999999</v>
      </c>
      <c r="E388" s="4">
        <v>3467.05</v>
      </c>
      <c r="F388" s="4">
        <v>0.886961</v>
      </c>
    </row>
    <row r="389" spans="1:6" x14ac:dyDescent="0.2">
      <c r="A389" s="4">
        <v>10</v>
      </c>
      <c r="B389" s="28" t="s">
        <v>85</v>
      </c>
      <c r="C389" s="22">
        <v>2022</v>
      </c>
      <c r="D389" s="4">
        <v>7.0030000000000001</v>
      </c>
      <c r="E389" s="4">
        <v>4022.08</v>
      </c>
      <c r="F389" s="4">
        <v>0.90193000000000001</v>
      </c>
    </row>
    <row r="390" spans="1:6" x14ac:dyDescent="0.2">
      <c r="A390" s="4">
        <v>11</v>
      </c>
      <c r="B390" s="28" t="s">
        <v>86</v>
      </c>
      <c r="C390" s="22">
        <v>2011</v>
      </c>
      <c r="D390" s="4">
        <v>6.7579000000000002</v>
      </c>
      <c r="E390" s="4">
        <v>827.399</v>
      </c>
      <c r="F390" s="4">
        <v>0.60221800000000003</v>
      </c>
    </row>
    <row r="391" spans="1:6" x14ac:dyDescent="0.2">
      <c r="A391" s="4">
        <v>11</v>
      </c>
      <c r="B391" s="28" t="s">
        <v>86</v>
      </c>
      <c r="C391" s="22">
        <v>2012</v>
      </c>
      <c r="D391" s="4">
        <v>6.7138</v>
      </c>
      <c r="E391" s="4">
        <v>1026.8599999999999</v>
      </c>
      <c r="F391" s="4">
        <v>0.67440100000000003</v>
      </c>
    </row>
    <row r="392" spans="1:6" x14ac:dyDescent="0.2">
      <c r="A392" s="4">
        <v>11</v>
      </c>
      <c r="B392" s="28" t="s">
        <v>86</v>
      </c>
      <c r="C392" s="22">
        <v>2013</v>
      </c>
      <c r="D392" s="4">
        <v>6.6021999999999998</v>
      </c>
      <c r="E392" s="4">
        <v>1301.25</v>
      </c>
      <c r="F392" s="4">
        <v>0.81971799999999995</v>
      </c>
    </row>
    <row r="393" spans="1:6" x14ac:dyDescent="0.2">
      <c r="A393" s="4">
        <v>11</v>
      </c>
      <c r="B393" s="28" t="s">
        <v>86</v>
      </c>
      <c r="C393" s="22">
        <v>2014</v>
      </c>
      <c r="D393" s="4">
        <v>6.6600999999999999</v>
      </c>
      <c r="E393" s="4">
        <v>1391.01</v>
      </c>
      <c r="F393" s="4">
        <v>0.91608599999999996</v>
      </c>
    </row>
    <row r="394" spans="1:6" x14ac:dyDescent="0.2">
      <c r="A394" s="4">
        <v>11</v>
      </c>
      <c r="B394" s="28" t="s">
        <v>86</v>
      </c>
      <c r="C394" s="22">
        <v>2015</v>
      </c>
      <c r="D394" s="4">
        <v>6.7060000000000004</v>
      </c>
      <c r="E394" s="4">
        <v>1802.33</v>
      </c>
      <c r="F394" s="4">
        <v>0.90749400000000002</v>
      </c>
    </row>
    <row r="395" spans="1:6" x14ac:dyDescent="0.2">
      <c r="A395" s="4">
        <v>11</v>
      </c>
      <c r="B395" s="28" t="s">
        <v>86</v>
      </c>
      <c r="C395" s="22">
        <v>2016</v>
      </c>
      <c r="D395" s="4">
        <v>6.6349</v>
      </c>
      <c r="E395" s="4">
        <v>2183.29</v>
      </c>
      <c r="F395" s="4">
        <v>0.96162700000000001</v>
      </c>
    </row>
    <row r="396" spans="1:6" x14ac:dyDescent="0.2">
      <c r="A396" s="4">
        <v>11</v>
      </c>
      <c r="B396" s="28" t="s">
        <v>86</v>
      </c>
      <c r="C396" s="22">
        <v>2017</v>
      </c>
      <c r="D396" s="4">
        <v>6.7779999999999996</v>
      </c>
      <c r="E396" s="4">
        <v>2436.27</v>
      </c>
      <c r="F396" s="4">
        <v>0.96879899999999997</v>
      </c>
    </row>
    <row r="397" spans="1:6" x14ac:dyDescent="0.2">
      <c r="A397" s="4">
        <v>11</v>
      </c>
      <c r="B397" s="28" t="s">
        <v>86</v>
      </c>
      <c r="C397" s="22">
        <v>2018</v>
      </c>
      <c r="D397" s="4">
        <v>6.8304999999999998</v>
      </c>
      <c r="E397" s="4">
        <v>2637.22</v>
      </c>
      <c r="F397" s="4">
        <v>1.0254000000000001</v>
      </c>
    </row>
    <row r="398" spans="1:6" x14ac:dyDescent="0.2">
      <c r="A398" s="4">
        <v>11</v>
      </c>
      <c r="B398" s="28" t="s">
        <v>86</v>
      </c>
      <c r="C398" s="22">
        <v>2019</v>
      </c>
      <c r="D398" s="4">
        <v>7.0133000000000001</v>
      </c>
      <c r="E398" s="4">
        <v>2827.76</v>
      </c>
      <c r="F398" s="4">
        <v>0.95975600000000005</v>
      </c>
    </row>
    <row r="399" spans="1:6" x14ac:dyDescent="0.2">
      <c r="A399" s="4">
        <v>11</v>
      </c>
      <c r="B399" s="28" t="s">
        <v>86</v>
      </c>
      <c r="C399" s="22">
        <v>2020</v>
      </c>
      <c r="D399" s="4">
        <v>7.0541</v>
      </c>
      <c r="E399" s="4">
        <v>2884.72</v>
      </c>
      <c r="F399" s="4">
        <v>0.94225300000000001</v>
      </c>
    </row>
    <row r="400" spans="1:6" x14ac:dyDescent="0.2">
      <c r="A400" s="4">
        <v>11</v>
      </c>
      <c r="B400" s="28" t="s">
        <v>86</v>
      </c>
      <c r="C400" s="22">
        <v>2021</v>
      </c>
      <c r="D400" s="4">
        <v>7.3452000000000002</v>
      </c>
      <c r="E400" s="4">
        <v>3245.76</v>
      </c>
      <c r="F400" s="4">
        <v>0.85831800000000003</v>
      </c>
    </row>
    <row r="401" spans="1:6" x14ac:dyDescent="0.2">
      <c r="A401" s="4">
        <v>11</v>
      </c>
      <c r="B401" s="28" t="s">
        <v>86</v>
      </c>
      <c r="C401" s="22">
        <v>2022</v>
      </c>
      <c r="D401" s="4">
        <v>7.2099000000000002</v>
      </c>
      <c r="E401" s="4">
        <v>3637.62</v>
      </c>
      <c r="F401" s="4">
        <v>0.84913300000000003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595C-2F9E-4CB8-BEDF-81FBFC828A8A}">
  <dimension ref="A1:F133"/>
  <sheetViews>
    <sheetView workbookViewId="0">
      <selection activeCell="J11" sqref="J11"/>
    </sheetView>
  </sheetViews>
  <sheetFormatPr defaultRowHeight="14.25" x14ac:dyDescent="0.2"/>
  <cols>
    <col min="1" max="1" width="14.875" bestFit="1" customWidth="1"/>
    <col min="2" max="2" width="11.25" bestFit="1" customWidth="1"/>
    <col min="3" max="3" width="16.625" bestFit="1" customWidth="1"/>
  </cols>
  <sheetData>
    <row r="1" spans="1:6" x14ac:dyDescent="0.2">
      <c r="A1" s="47" t="s">
        <v>114</v>
      </c>
      <c r="B1" s="47" t="s">
        <v>115</v>
      </c>
      <c r="C1" s="47" t="s">
        <v>116</v>
      </c>
      <c r="D1" s="1" t="s">
        <v>10</v>
      </c>
      <c r="E1" s="1" t="s">
        <v>9</v>
      </c>
      <c r="F1" s="1" t="s">
        <v>8</v>
      </c>
    </row>
    <row r="2" spans="1:6" x14ac:dyDescent="0.2">
      <c r="A2" s="1">
        <v>2.5</v>
      </c>
      <c r="B2" s="1">
        <v>0.23</v>
      </c>
      <c r="C2" s="1">
        <v>96.09</v>
      </c>
      <c r="D2" s="8">
        <f>LN(A2)</f>
        <v>0.91629073187415511</v>
      </c>
      <c r="E2" s="8">
        <f>LN(1/B2)</f>
        <v>1.4696759700589417</v>
      </c>
      <c r="F2" s="8">
        <f>1/C2</f>
        <v>1.0406910188365074E-2</v>
      </c>
    </row>
    <row r="3" spans="1:6" x14ac:dyDescent="0.2">
      <c r="A3" s="1">
        <v>2.46</v>
      </c>
      <c r="B3" s="1">
        <v>0.28999999999999998</v>
      </c>
      <c r="C3" s="1">
        <v>99.46</v>
      </c>
      <c r="D3" s="8">
        <f t="shared" ref="D3:D66" si="0">LN(A3)</f>
        <v>0.90016134994427144</v>
      </c>
      <c r="E3" s="8">
        <f t="shared" ref="E3:E66" si="1">LN(1/B3)</f>
        <v>1.2378743560016174</v>
      </c>
      <c r="F3" s="8">
        <f t="shared" ref="F3:F66" si="2">1/C3</f>
        <v>1.0054293183189223E-2</v>
      </c>
    </row>
    <row r="4" spans="1:6" x14ac:dyDescent="0.2">
      <c r="A4" s="1">
        <v>2.4500000000000002</v>
      </c>
      <c r="B4" s="1">
        <v>0.38</v>
      </c>
      <c r="C4" s="1">
        <v>103.07</v>
      </c>
      <c r="D4" s="8">
        <f t="shared" si="0"/>
        <v>0.89608802455663572</v>
      </c>
      <c r="E4" s="8">
        <f t="shared" si="1"/>
        <v>0.9675840262617057</v>
      </c>
      <c r="F4" s="8">
        <f t="shared" si="2"/>
        <v>9.7021441738624238E-3</v>
      </c>
    </row>
    <row r="5" spans="1:6" x14ac:dyDescent="0.2">
      <c r="A5" s="1">
        <v>2.46</v>
      </c>
      <c r="B5" s="1">
        <v>0.49</v>
      </c>
      <c r="C5" s="1">
        <v>106.25</v>
      </c>
      <c r="D5" s="8">
        <f t="shared" si="0"/>
        <v>0.90016134994427144</v>
      </c>
      <c r="E5" s="8">
        <f t="shared" si="1"/>
        <v>0.71334988787746478</v>
      </c>
      <c r="F5" s="8">
        <f t="shared" si="2"/>
        <v>9.4117647058823521E-3</v>
      </c>
    </row>
    <row r="6" spans="1:6" x14ac:dyDescent="0.2">
      <c r="A6" s="1">
        <v>2.46</v>
      </c>
      <c r="B6" s="1">
        <v>0.63</v>
      </c>
      <c r="C6" s="1">
        <v>107.09</v>
      </c>
      <c r="D6" s="8">
        <f t="shared" si="0"/>
        <v>0.90016134994427144</v>
      </c>
      <c r="E6" s="8">
        <f t="shared" si="1"/>
        <v>0.46203545959655862</v>
      </c>
      <c r="F6" s="8">
        <f t="shared" si="2"/>
        <v>9.3379400504248755E-3</v>
      </c>
    </row>
    <row r="7" spans="1:6" x14ac:dyDescent="0.2">
      <c r="A7" s="1">
        <v>2.41</v>
      </c>
      <c r="B7" s="1">
        <v>0.76</v>
      </c>
      <c r="C7" s="1">
        <v>106.36</v>
      </c>
      <c r="D7" s="8">
        <f t="shared" si="0"/>
        <v>0.87962674750256364</v>
      </c>
      <c r="E7" s="8">
        <f t="shared" si="1"/>
        <v>0.27443684570176036</v>
      </c>
      <c r="F7" s="8">
        <f t="shared" si="2"/>
        <v>9.4020308386611514E-3</v>
      </c>
    </row>
    <row r="8" spans="1:6" x14ac:dyDescent="0.2">
      <c r="A8" s="1">
        <v>2.5</v>
      </c>
      <c r="B8" s="1">
        <v>0.74</v>
      </c>
      <c r="C8" s="1">
        <v>104.42</v>
      </c>
      <c r="D8" s="8">
        <f t="shared" si="0"/>
        <v>0.91629073187415511</v>
      </c>
      <c r="E8" s="8">
        <f t="shared" si="1"/>
        <v>0.30110509278392161</v>
      </c>
      <c r="F8" s="8">
        <f t="shared" si="2"/>
        <v>9.5767094426355108E-3</v>
      </c>
    </row>
    <row r="9" spans="1:6" x14ac:dyDescent="0.2">
      <c r="A9" s="1">
        <v>2.19</v>
      </c>
      <c r="B9" s="1">
        <v>0.77</v>
      </c>
      <c r="C9" s="1">
        <v>102.57</v>
      </c>
      <c r="D9" s="8">
        <f t="shared" si="0"/>
        <v>0.78390154382840938</v>
      </c>
      <c r="E9" s="8">
        <f t="shared" si="1"/>
        <v>0.26136476413440751</v>
      </c>
      <c r="F9" s="8">
        <f t="shared" si="2"/>
        <v>9.7494394072340854E-3</v>
      </c>
    </row>
    <row r="10" spans="1:6" x14ac:dyDescent="0.2">
      <c r="A10" s="1">
        <v>2.33</v>
      </c>
      <c r="B10" s="1">
        <v>0.45</v>
      </c>
      <c r="C10" s="1">
        <v>110.42</v>
      </c>
      <c r="D10" s="8">
        <f t="shared" si="0"/>
        <v>0.84586826757760925</v>
      </c>
      <c r="E10" s="8">
        <f t="shared" si="1"/>
        <v>0.79850769621777162</v>
      </c>
      <c r="F10" s="8">
        <f t="shared" si="2"/>
        <v>9.056330374932078E-3</v>
      </c>
    </row>
    <row r="11" spans="1:6" x14ac:dyDescent="0.2">
      <c r="A11" s="1">
        <v>2.31</v>
      </c>
      <c r="B11" s="1">
        <v>0.46</v>
      </c>
      <c r="C11" s="1">
        <v>120.48</v>
      </c>
      <c r="D11" s="8">
        <f t="shared" si="0"/>
        <v>0.83724752453370221</v>
      </c>
      <c r="E11" s="8">
        <f t="shared" si="1"/>
        <v>0.77652878949899629</v>
      </c>
      <c r="F11" s="8">
        <f t="shared" si="2"/>
        <v>8.3001328021248336E-3</v>
      </c>
    </row>
    <row r="12" spans="1:6" x14ac:dyDescent="0.2">
      <c r="A12" s="1">
        <v>2.35</v>
      </c>
      <c r="B12" s="1">
        <v>0.45</v>
      </c>
      <c r="C12" s="1">
        <v>124.1</v>
      </c>
      <c r="D12" s="8">
        <f t="shared" si="0"/>
        <v>0.85441532815606758</v>
      </c>
      <c r="E12" s="8">
        <f t="shared" si="1"/>
        <v>0.79850769621777162</v>
      </c>
      <c r="F12" s="8">
        <f t="shared" si="2"/>
        <v>8.0580177276390018E-3</v>
      </c>
    </row>
    <row r="13" spans="1:6" x14ac:dyDescent="0.2">
      <c r="A13" s="1">
        <v>2.4</v>
      </c>
      <c r="B13" s="1">
        <v>0.47</v>
      </c>
      <c r="C13" s="1">
        <v>124.46</v>
      </c>
      <c r="D13" s="8">
        <f t="shared" si="0"/>
        <v>0.87546873735389985</v>
      </c>
      <c r="E13" s="8">
        <f t="shared" si="1"/>
        <v>0.75502258427803282</v>
      </c>
      <c r="F13" s="8">
        <f t="shared" si="2"/>
        <v>8.0347099469709141E-3</v>
      </c>
    </row>
    <row r="14" spans="1:6" x14ac:dyDescent="0.2">
      <c r="A14" s="1">
        <v>3.19</v>
      </c>
      <c r="B14" s="1">
        <v>0.86</v>
      </c>
      <c r="C14" s="1">
        <v>121.21</v>
      </c>
      <c r="D14" s="8">
        <f t="shared" si="0"/>
        <v>1.1600209167967532</v>
      </c>
      <c r="E14" s="8">
        <f t="shared" si="1"/>
        <v>0.15082288973458369</v>
      </c>
      <c r="F14" s="8">
        <f t="shared" si="2"/>
        <v>8.2501443775266064E-3</v>
      </c>
    </row>
    <row r="15" spans="1:6" x14ac:dyDescent="0.2">
      <c r="A15" s="1">
        <v>3.43</v>
      </c>
      <c r="B15" s="1">
        <v>1.27</v>
      </c>
      <c r="C15" s="1">
        <v>123.38</v>
      </c>
      <c r="D15" s="8">
        <f t="shared" si="0"/>
        <v>1.2325602611778486</v>
      </c>
      <c r="E15" s="8">
        <f t="shared" si="1"/>
        <v>-0.23901690047049998</v>
      </c>
      <c r="F15" s="8">
        <f t="shared" si="2"/>
        <v>8.1050413357108119E-3</v>
      </c>
    </row>
    <row r="16" spans="1:6" x14ac:dyDescent="0.2">
      <c r="A16" s="1">
        <v>3.53</v>
      </c>
      <c r="B16" s="1">
        <v>1.45</v>
      </c>
      <c r="C16" s="1">
        <v>124.12</v>
      </c>
      <c r="D16" s="8">
        <f t="shared" si="0"/>
        <v>1.2612978709452054</v>
      </c>
      <c r="E16" s="8">
        <f t="shared" si="1"/>
        <v>-0.37156355643248296</v>
      </c>
      <c r="F16" s="8">
        <f t="shared" si="2"/>
        <v>8.0567193038994511E-3</v>
      </c>
    </row>
    <row r="17" spans="1:6" x14ac:dyDescent="0.2">
      <c r="A17" s="1">
        <v>3.57</v>
      </c>
      <c r="B17" s="1">
        <v>1.54</v>
      </c>
      <c r="C17" s="1">
        <v>123.29</v>
      </c>
      <c r="D17" s="8">
        <f t="shared" si="0"/>
        <v>1.2725655957915476</v>
      </c>
      <c r="E17" s="8">
        <f t="shared" si="1"/>
        <v>-0.43178241642553777</v>
      </c>
      <c r="F17" s="8">
        <f t="shared" si="2"/>
        <v>8.1109579041284772E-3</v>
      </c>
    </row>
    <row r="18" spans="1:6" x14ac:dyDescent="0.2">
      <c r="A18" s="1">
        <v>3.68</v>
      </c>
      <c r="B18" s="1">
        <v>2.0499999999999998</v>
      </c>
      <c r="C18" s="1">
        <v>124.86</v>
      </c>
      <c r="D18" s="8">
        <f t="shared" si="0"/>
        <v>1.3029127521808397</v>
      </c>
      <c r="E18" s="8">
        <f t="shared" si="1"/>
        <v>-0.71783979315031676</v>
      </c>
      <c r="F18" s="8">
        <f t="shared" si="2"/>
        <v>8.0089700464520269E-3</v>
      </c>
    </row>
    <row r="19" spans="1:6" x14ac:dyDescent="0.2">
      <c r="A19" s="1">
        <v>3.7</v>
      </c>
      <c r="B19" s="1">
        <v>2.66</v>
      </c>
      <c r="C19" s="1">
        <v>128.65</v>
      </c>
      <c r="D19" s="8">
        <f t="shared" si="0"/>
        <v>1.3083328196501789</v>
      </c>
      <c r="E19" s="8">
        <f t="shared" si="1"/>
        <v>-0.97832612279360776</v>
      </c>
      <c r="F19" s="8">
        <f t="shared" si="2"/>
        <v>7.7730275942479591E-3</v>
      </c>
    </row>
    <row r="20" spans="1:6" x14ac:dyDescent="0.2">
      <c r="A20" s="1">
        <v>3.82</v>
      </c>
      <c r="B20" s="1">
        <v>2.93</v>
      </c>
      <c r="C20" s="1">
        <v>134.18</v>
      </c>
      <c r="D20" s="8">
        <f t="shared" si="0"/>
        <v>1.3402504226184837</v>
      </c>
      <c r="E20" s="8">
        <f t="shared" si="1"/>
        <v>-1.0750024230289761</v>
      </c>
      <c r="F20" s="8">
        <f t="shared" si="2"/>
        <v>7.4526755105082717E-3</v>
      </c>
    </row>
    <row r="21" spans="1:6" x14ac:dyDescent="0.2">
      <c r="A21" s="1">
        <v>3.51</v>
      </c>
      <c r="B21" s="1">
        <v>3.03</v>
      </c>
      <c r="C21" s="1">
        <v>141.81</v>
      </c>
      <c r="D21" s="8">
        <f t="shared" si="0"/>
        <v>1.2556160374777743</v>
      </c>
      <c r="E21" s="8">
        <f t="shared" si="1"/>
        <v>-1.1085626195212779</v>
      </c>
      <c r="F21" s="8">
        <f t="shared" si="2"/>
        <v>7.0516888794866367E-3</v>
      </c>
    </row>
    <row r="22" spans="1:6" x14ac:dyDescent="0.2">
      <c r="A22" s="1">
        <v>3.71</v>
      </c>
      <c r="B22" s="1">
        <v>0.45</v>
      </c>
      <c r="C22" s="1">
        <v>155.31</v>
      </c>
      <c r="D22" s="8">
        <f t="shared" si="0"/>
        <v>1.3110318766193438</v>
      </c>
      <c r="E22" s="8">
        <f t="shared" si="1"/>
        <v>0.79850769621777162</v>
      </c>
      <c r="F22" s="8">
        <f t="shared" si="2"/>
        <v>6.4387354323610846E-3</v>
      </c>
    </row>
    <row r="23" spans="1:6" x14ac:dyDescent="0.2">
      <c r="A23" s="1">
        <v>3.74</v>
      </c>
      <c r="B23" s="1">
        <v>0.47</v>
      </c>
      <c r="C23" s="1">
        <v>169.02</v>
      </c>
      <c r="D23" s="8">
        <f t="shared" si="0"/>
        <v>1.3190856114264407</v>
      </c>
      <c r="E23" s="8">
        <f t="shared" si="1"/>
        <v>0.75502258427803282</v>
      </c>
      <c r="F23" s="8">
        <f t="shared" si="2"/>
        <v>5.9164595905809962E-3</v>
      </c>
    </row>
    <row r="24" spans="1:6" x14ac:dyDescent="0.2">
      <c r="A24" s="1">
        <v>3.74</v>
      </c>
      <c r="B24" s="1">
        <v>0.51</v>
      </c>
      <c r="C24" s="1">
        <v>179.37</v>
      </c>
      <c r="D24" s="8">
        <f t="shared" si="0"/>
        <v>1.3190856114264407</v>
      </c>
      <c r="E24" s="8">
        <f t="shared" si="1"/>
        <v>0.67334455326376552</v>
      </c>
      <c r="F24" s="8">
        <f t="shared" si="2"/>
        <v>5.5750682945866084E-3</v>
      </c>
    </row>
    <row r="25" spans="1:6" x14ac:dyDescent="0.2">
      <c r="A25" s="1">
        <v>3.84</v>
      </c>
      <c r="B25" s="1">
        <v>0.54</v>
      </c>
      <c r="C25" s="1">
        <v>186.85</v>
      </c>
      <c r="D25" s="8">
        <f t="shared" si="0"/>
        <v>1.3454723665996355</v>
      </c>
      <c r="E25" s="8">
        <f t="shared" si="1"/>
        <v>0.61618613942381684</v>
      </c>
      <c r="F25" s="8">
        <f t="shared" si="2"/>
        <v>5.3518865400053522E-3</v>
      </c>
    </row>
    <row r="26" spans="1:6" x14ac:dyDescent="0.2">
      <c r="A26" s="1">
        <v>0.31</v>
      </c>
      <c r="B26" s="1">
        <v>0.04</v>
      </c>
      <c r="C26" s="1">
        <v>47.86</v>
      </c>
      <c r="D26" s="8">
        <f t="shared" si="0"/>
        <v>-1.1711829815029451</v>
      </c>
      <c r="E26" s="8">
        <f t="shared" si="1"/>
        <v>3.2188758248682006</v>
      </c>
      <c r="F26" s="8">
        <f t="shared" si="2"/>
        <v>2.0894274968658588E-2</v>
      </c>
    </row>
    <row r="27" spans="1:6" x14ac:dyDescent="0.2">
      <c r="A27" s="1">
        <v>0.31</v>
      </c>
      <c r="B27" s="1">
        <v>0.05</v>
      </c>
      <c r="C27" s="1">
        <v>50.3</v>
      </c>
      <c r="D27" s="8">
        <f t="shared" si="0"/>
        <v>-1.1711829815029451</v>
      </c>
      <c r="E27" s="8">
        <f t="shared" si="1"/>
        <v>2.9957322735539909</v>
      </c>
      <c r="F27" s="8">
        <f t="shared" si="2"/>
        <v>1.9880715705765408E-2</v>
      </c>
    </row>
    <row r="28" spans="1:6" x14ac:dyDescent="0.2">
      <c r="A28" s="1">
        <v>0.35</v>
      </c>
      <c r="B28" s="1">
        <v>0.03</v>
      </c>
      <c r="C28" s="1">
        <v>52.08</v>
      </c>
      <c r="D28" s="8">
        <f t="shared" si="0"/>
        <v>-1.0498221244986778</v>
      </c>
      <c r="E28" s="8">
        <f t="shared" si="1"/>
        <v>3.5065578973199818</v>
      </c>
      <c r="F28" s="8">
        <f t="shared" si="2"/>
        <v>1.9201228878648235E-2</v>
      </c>
    </row>
    <row r="29" spans="1:6" x14ac:dyDescent="0.2">
      <c r="A29" s="1">
        <v>0.35</v>
      </c>
      <c r="B29" s="1">
        <v>0.04</v>
      </c>
      <c r="C29" s="1">
        <v>53.68</v>
      </c>
      <c r="D29" s="8">
        <f t="shared" si="0"/>
        <v>-1.0498221244986778</v>
      </c>
      <c r="E29" s="8">
        <f t="shared" si="1"/>
        <v>3.2188758248682006</v>
      </c>
      <c r="F29" s="8">
        <f t="shared" si="2"/>
        <v>1.8628912071535022E-2</v>
      </c>
    </row>
    <row r="30" spans="1:6" x14ac:dyDescent="0.2">
      <c r="A30" s="1">
        <v>0.37</v>
      </c>
      <c r="B30" s="1">
        <v>0.06</v>
      </c>
      <c r="C30" s="1">
        <v>54.4</v>
      </c>
      <c r="D30" s="8">
        <f t="shared" si="0"/>
        <v>-0.9942522733438669</v>
      </c>
      <c r="E30" s="8">
        <f t="shared" si="1"/>
        <v>2.8134107167600364</v>
      </c>
      <c r="F30" s="8">
        <f t="shared" si="2"/>
        <v>1.8382352941176471E-2</v>
      </c>
    </row>
    <row r="31" spans="1:6" x14ac:dyDescent="0.2">
      <c r="A31" s="1">
        <v>0.38</v>
      </c>
      <c r="B31" s="1">
        <v>0.09</v>
      </c>
      <c r="C31" s="1">
        <v>54.43</v>
      </c>
      <c r="D31" s="8">
        <f t="shared" si="0"/>
        <v>-0.96758402626170559</v>
      </c>
      <c r="E31" s="8">
        <f t="shared" si="1"/>
        <v>2.4079456086518718</v>
      </c>
      <c r="F31" s="8">
        <f t="shared" si="2"/>
        <v>1.8372221201543266E-2</v>
      </c>
    </row>
    <row r="32" spans="1:6" x14ac:dyDescent="0.2">
      <c r="A32" s="1">
        <v>0.41</v>
      </c>
      <c r="B32" s="1">
        <v>0.09</v>
      </c>
      <c r="C32" s="1">
        <v>54.58</v>
      </c>
      <c r="D32" s="8">
        <f t="shared" si="0"/>
        <v>-0.89159811928378363</v>
      </c>
      <c r="E32" s="8">
        <f t="shared" si="1"/>
        <v>2.4079456086518718</v>
      </c>
      <c r="F32" s="8">
        <f t="shared" si="2"/>
        <v>1.8321729571271528E-2</v>
      </c>
    </row>
    <row r="33" spans="1:6" x14ac:dyDescent="0.2">
      <c r="A33" s="1">
        <v>0.41</v>
      </c>
      <c r="B33" s="1">
        <v>0.11</v>
      </c>
      <c r="C33" s="1">
        <v>55.47</v>
      </c>
      <c r="D33" s="8">
        <f t="shared" si="0"/>
        <v>-0.89159811928378363</v>
      </c>
      <c r="E33" s="8">
        <f t="shared" si="1"/>
        <v>2.2072749131897211</v>
      </c>
      <c r="F33" s="8">
        <f t="shared" si="2"/>
        <v>1.802776275464215E-2</v>
      </c>
    </row>
    <row r="34" spans="1:6" x14ac:dyDescent="0.2">
      <c r="A34" s="1">
        <v>0.43</v>
      </c>
      <c r="B34" s="1">
        <v>0.13</v>
      </c>
      <c r="C34" s="1">
        <v>57.21</v>
      </c>
      <c r="D34" s="8">
        <f t="shared" si="0"/>
        <v>-0.84397007029452897</v>
      </c>
      <c r="E34" s="8">
        <f t="shared" si="1"/>
        <v>2.0402208285265546</v>
      </c>
      <c r="F34" s="8">
        <f t="shared" si="2"/>
        <v>1.7479461632581718E-2</v>
      </c>
    </row>
    <row r="35" spans="1:6" x14ac:dyDescent="0.2">
      <c r="A35" s="1">
        <v>0.46</v>
      </c>
      <c r="B35" s="1">
        <v>0.15</v>
      </c>
      <c r="C35" s="1">
        <v>60.64</v>
      </c>
      <c r="D35" s="8">
        <f t="shared" si="0"/>
        <v>-0.77652878949899629</v>
      </c>
      <c r="E35" s="8">
        <f t="shared" si="1"/>
        <v>1.8971199848858813</v>
      </c>
      <c r="F35" s="8">
        <f t="shared" si="2"/>
        <v>1.6490765171503958E-2</v>
      </c>
    </row>
    <row r="36" spans="1:6" x14ac:dyDescent="0.2">
      <c r="A36" s="1">
        <v>0.4</v>
      </c>
      <c r="B36" s="1">
        <v>0.16</v>
      </c>
      <c r="C36" s="1">
        <v>61.59</v>
      </c>
      <c r="D36" s="8">
        <f t="shared" si="0"/>
        <v>-0.916290731874155</v>
      </c>
      <c r="E36" s="8">
        <f t="shared" si="1"/>
        <v>1.8325814637483102</v>
      </c>
      <c r="F36" s="8">
        <f t="shared" si="2"/>
        <v>1.6236402013313847E-2</v>
      </c>
    </row>
    <row r="37" spans="1:6" x14ac:dyDescent="0.2">
      <c r="A37" s="1">
        <v>0.44</v>
      </c>
      <c r="B37" s="1">
        <v>0.17</v>
      </c>
      <c r="C37" s="1">
        <v>62.79</v>
      </c>
      <c r="D37" s="8">
        <f t="shared" si="0"/>
        <v>-0.82098055206983023</v>
      </c>
      <c r="E37" s="8">
        <f t="shared" si="1"/>
        <v>1.7719568419318752</v>
      </c>
      <c r="F37" s="8">
        <f t="shared" si="2"/>
        <v>1.5926102882624624E-2</v>
      </c>
    </row>
    <row r="38" spans="1:6" x14ac:dyDescent="0.2">
      <c r="A38" s="1">
        <v>3.3</v>
      </c>
      <c r="B38" s="1">
        <v>0.71</v>
      </c>
      <c r="C38" s="1">
        <v>174.02</v>
      </c>
      <c r="D38" s="8">
        <f t="shared" si="0"/>
        <v>1.1939224684724346</v>
      </c>
      <c r="E38" s="8">
        <f t="shared" si="1"/>
        <v>0.34249030894677601</v>
      </c>
      <c r="F38" s="8">
        <f t="shared" si="2"/>
        <v>5.7464659234570739E-3</v>
      </c>
    </row>
    <row r="39" spans="1:6" x14ac:dyDescent="0.2">
      <c r="A39" s="1">
        <v>3.26</v>
      </c>
      <c r="B39" s="1">
        <v>0.86</v>
      </c>
      <c r="C39" s="1">
        <v>175.46</v>
      </c>
      <c r="D39" s="8">
        <f t="shared" si="0"/>
        <v>1.1817271953786161</v>
      </c>
      <c r="E39" s="8">
        <f t="shared" si="1"/>
        <v>0.15082288973458369</v>
      </c>
      <c r="F39" s="8">
        <f t="shared" si="2"/>
        <v>5.6993046848284505E-3</v>
      </c>
    </row>
    <row r="40" spans="1:6" x14ac:dyDescent="0.2">
      <c r="A40" s="1">
        <v>3.24</v>
      </c>
      <c r="B40" s="1">
        <v>1.02</v>
      </c>
      <c r="C40" s="1">
        <v>179.72</v>
      </c>
      <c r="D40" s="8">
        <f t="shared" si="0"/>
        <v>1.1755733298042381</v>
      </c>
      <c r="E40" s="8">
        <f t="shared" si="1"/>
        <v>-1.9802627296179754E-2</v>
      </c>
      <c r="F40" s="8">
        <f t="shared" si="2"/>
        <v>5.5642109948809259E-3</v>
      </c>
    </row>
    <row r="41" spans="1:6" x14ac:dyDescent="0.2">
      <c r="A41" s="1">
        <v>3.49</v>
      </c>
      <c r="B41" s="1">
        <v>1.19</v>
      </c>
      <c r="C41" s="1">
        <v>189.81</v>
      </c>
      <c r="D41" s="8">
        <f t="shared" si="0"/>
        <v>1.2499017362143359</v>
      </c>
      <c r="E41" s="8">
        <f t="shared" si="1"/>
        <v>-0.17395330712343801</v>
      </c>
      <c r="F41" s="8">
        <f t="shared" si="2"/>
        <v>5.2684263210578995E-3</v>
      </c>
    </row>
    <row r="42" spans="1:6" x14ac:dyDescent="0.2">
      <c r="A42" s="1">
        <v>3.67</v>
      </c>
      <c r="B42" s="1">
        <v>0.72</v>
      </c>
      <c r="C42" s="1">
        <v>200.53</v>
      </c>
      <c r="D42" s="8">
        <f t="shared" si="0"/>
        <v>1.3001916620664788</v>
      </c>
      <c r="E42" s="8">
        <f t="shared" si="1"/>
        <v>0.32850406697203605</v>
      </c>
      <c r="F42" s="8">
        <f t="shared" si="2"/>
        <v>4.9867850196978012E-3</v>
      </c>
    </row>
    <row r="43" spans="1:6" x14ac:dyDescent="0.2">
      <c r="A43" s="1">
        <v>3.91</v>
      </c>
      <c r="B43" s="1">
        <v>0.82</v>
      </c>
      <c r="C43" s="1">
        <v>210.36</v>
      </c>
      <c r="D43" s="8">
        <f t="shared" si="0"/>
        <v>1.3635373739972745</v>
      </c>
      <c r="E43" s="8">
        <f t="shared" si="1"/>
        <v>0.19845093872383823</v>
      </c>
      <c r="F43" s="8">
        <f t="shared" si="2"/>
        <v>4.7537554668187869E-3</v>
      </c>
    </row>
    <row r="44" spans="1:6" x14ac:dyDescent="0.2">
      <c r="A44" s="1">
        <v>4.07</v>
      </c>
      <c r="B44" s="1">
        <v>0.97</v>
      </c>
      <c r="C44" s="1">
        <v>212.61</v>
      </c>
      <c r="D44" s="8">
        <f t="shared" si="0"/>
        <v>1.4036429994545037</v>
      </c>
      <c r="E44" s="8">
        <f t="shared" si="1"/>
        <v>3.0459207484708654E-2</v>
      </c>
      <c r="F44" s="8">
        <f t="shared" si="2"/>
        <v>4.7034476271106719E-3</v>
      </c>
    </row>
    <row r="45" spans="1:6" x14ac:dyDescent="0.2">
      <c r="A45" s="1">
        <v>3.64</v>
      </c>
      <c r="B45" s="1">
        <v>1.07</v>
      </c>
      <c r="C45" s="1">
        <v>215.35</v>
      </c>
      <c r="D45" s="8">
        <f t="shared" si="0"/>
        <v>1.2919836816486494</v>
      </c>
      <c r="E45" s="8">
        <f t="shared" si="1"/>
        <v>-6.7658648473814809E-2</v>
      </c>
      <c r="F45" s="8">
        <f t="shared" si="2"/>
        <v>4.6436034362665433E-3</v>
      </c>
    </row>
    <row r="46" spans="1:6" x14ac:dyDescent="0.2">
      <c r="A46" s="1">
        <v>3.8</v>
      </c>
      <c r="B46" s="1">
        <v>1.1599999999999999</v>
      </c>
      <c r="C46" s="1">
        <v>230.15</v>
      </c>
      <c r="D46" s="8">
        <f t="shared" si="0"/>
        <v>1.33500106673234</v>
      </c>
      <c r="E46" s="8">
        <f t="shared" si="1"/>
        <v>-0.14842000511827322</v>
      </c>
      <c r="F46" s="8">
        <f t="shared" si="2"/>
        <v>4.3449923962633067E-3</v>
      </c>
    </row>
    <row r="47" spans="1:6" x14ac:dyDescent="0.2">
      <c r="A47" s="1">
        <v>3.94</v>
      </c>
      <c r="B47" s="1">
        <v>1.1100000000000001</v>
      </c>
      <c r="C47" s="1">
        <v>241.57</v>
      </c>
      <c r="D47" s="8">
        <f t="shared" si="0"/>
        <v>1.3711807233098425</v>
      </c>
      <c r="E47" s="8">
        <f t="shared" si="1"/>
        <v>-0.10436001532424288</v>
      </c>
      <c r="F47" s="8">
        <f t="shared" si="2"/>
        <v>4.1395868692304513E-3</v>
      </c>
    </row>
    <row r="48" spans="1:6" x14ac:dyDescent="0.2">
      <c r="A48" s="1">
        <v>3.35</v>
      </c>
      <c r="B48" s="1">
        <v>1.1399999999999999</v>
      </c>
      <c r="C48" s="1">
        <v>255.98</v>
      </c>
      <c r="D48" s="8">
        <f t="shared" si="0"/>
        <v>1.2089603458369751</v>
      </c>
      <c r="E48" s="8">
        <f t="shared" si="1"/>
        <v>-0.13102826240640403</v>
      </c>
      <c r="F48" s="8">
        <f t="shared" si="2"/>
        <v>3.906555199624971E-3</v>
      </c>
    </row>
    <row r="49" spans="1:6" x14ac:dyDescent="0.2">
      <c r="A49" s="1">
        <v>3.56</v>
      </c>
      <c r="B49" s="1">
        <v>1.19</v>
      </c>
      <c r="C49" s="1">
        <v>266.26</v>
      </c>
      <c r="D49" s="8">
        <f t="shared" si="0"/>
        <v>1.2697605448639391</v>
      </c>
      <c r="E49" s="8">
        <f t="shared" si="1"/>
        <v>-0.17395330712343801</v>
      </c>
      <c r="F49" s="8">
        <f t="shared" si="2"/>
        <v>3.7557274844137309E-3</v>
      </c>
    </row>
    <row r="50" spans="1:6" x14ac:dyDescent="0.2">
      <c r="A50" s="1">
        <v>3.28</v>
      </c>
      <c r="B50" s="1">
        <v>0.52</v>
      </c>
      <c r="C50" s="1">
        <v>176.33</v>
      </c>
      <c r="D50" s="8">
        <f t="shared" si="0"/>
        <v>1.1878434223960523</v>
      </c>
      <c r="E50" s="8">
        <f t="shared" si="1"/>
        <v>0.65392646740666394</v>
      </c>
      <c r="F50" s="8">
        <f t="shared" si="2"/>
        <v>5.67118471048602E-3</v>
      </c>
    </row>
    <row r="51" spans="1:6" x14ac:dyDescent="0.2">
      <c r="A51" s="1">
        <v>3.28</v>
      </c>
      <c r="B51" s="1">
        <v>0.72</v>
      </c>
      <c r="C51" s="1">
        <v>177.72</v>
      </c>
      <c r="D51" s="8">
        <f t="shared" si="0"/>
        <v>1.1878434223960523</v>
      </c>
      <c r="E51" s="8">
        <f t="shared" si="1"/>
        <v>0.32850406697203605</v>
      </c>
      <c r="F51" s="8">
        <f t="shared" si="2"/>
        <v>5.6268287193337839E-3</v>
      </c>
    </row>
    <row r="52" spans="1:6" x14ac:dyDescent="0.2">
      <c r="A52" s="1">
        <v>3</v>
      </c>
      <c r="B52" s="1">
        <v>0.75</v>
      </c>
      <c r="C52" s="1">
        <v>179.28</v>
      </c>
      <c r="D52" s="8">
        <f t="shared" si="0"/>
        <v>1.0986122886681098</v>
      </c>
      <c r="E52" s="8">
        <f t="shared" si="1"/>
        <v>0.28768207245178085</v>
      </c>
      <c r="F52" s="8">
        <f t="shared" si="2"/>
        <v>5.5778670236501559E-3</v>
      </c>
    </row>
    <row r="53" spans="1:6" x14ac:dyDescent="0.2">
      <c r="A53" s="1">
        <v>3.62</v>
      </c>
      <c r="B53" s="1">
        <v>0.85</v>
      </c>
      <c r="C53" s="1">
        <v>180.31</v>
      </c>
      <c r="D53" s="8">
        <f t="shared" si="0"/>
        <v>1.2864740258376797</v>
      </c>
      <c r="E53" s="8">
        <f t="shared" si="1"/>
        <v>0.16251892949777494</v>
      </c>
      <c r="F53" s="8">
        <f t="shared" si="2"/>
        <v>5.5460041040430366E-3</v>
      </c>
    </row>
    <row r="54" spans="1:6" x14ac:dyDescent="0.2">
      <c r="A54" s="1">
        <v>3.88</v>
      </c>
      <c r="B54" s="1">
        <v>1.1399999999999999</v>
      </c>
      <c r="C54" s="1">
        <v>182.29</v>
      </c>
      <c r="D54" s="8">
        <f t="shared" si="0"/>
        <v>1.355835153635182</v>
      </c>
      <c r="E54" s="8">
        <f t="shared" si="1"/>
        <v>-0.13102826240640403</v>
      </c>
      <c r="F54" s="8">
        <f t="shared" si="2"/>
        <v>5.4857644412748922E-3</v>
      </c>
    </row>
    <row r="55" spans="1:6" x14ac:dyDescent="0.2">
      <c r="A55" s="1">
        <v>3.91</v>
      </c>
      <c r="B55" s="1">
        <v>1.36</v>
      </c>
      <c r="C55" s="1">
        <v>185.56</v>
      </c>
      <c r="D55" s="8">
        <f t="shared" si="0"/>
        <v>1.3635373739972745</v>
      </c>
      <c r="E55" s="8">
        <f t="shared" si="1"/>
        <v>-0.30748469974796072</v>
      </c>
      <c r="F55" s="8">
        <f t="shared" si="2"/>
        <v>5.3890924768269025E-3</v>
      </c>
    </row>
    <row r="56" spans="1:6" x14ac:dyDescent="0.2">
      <c r="A56" s="1">
        <v>4.3099999999999996</v>
      </c>
      <c r="B56" s="1">
        <v>1.56</v>
      </c>
      <c r="C56" s="1">
        <v>188.08</v>
      </c>
      <c r="D56" s="8">
        <f t="shared" si="0"/>
        <v>1.4609379041156563</v>
      </c>
      <c r="E56" s="8">
        <f t="shared" si="1"/>
        <v>-0.44468582126144579</v>
      </c>
      <c r="F56" s="8">
        <f t="shared" si="2"/>
        <v>5.3168864313058268E-3</v>
      </c>
    </row>
    <row r="57" spans="1:6" x14ac:dyDescent="0.2">
      <c r="A57" s="1">
        <v>3.74</v>
      </c>
      <c r="B57" s="1">
        <v>1.7</v>
      </c>
      <c r="C57" s="1">
        <v>192.27</v>
      </c>
      <c r="D57" s="8">
        <f t="shared" si="0"/>
        <v>1.3190856114264407</v>
      </c>
      <c r="E57" s="8">
        <f t="shared" si="1"/>
        <v>-0.53062825106217038</v>
      </c>
      <c r="F57" s="8">
        <f t="shared" si="2"/>
        <v>5.2010193998023608E-3</v>
      </c>
    </row>
    <row r="58" spans="1:6" x14ac:dyDescent="0.2">
      <c r="A58" s="1">
        <v>3.91</v>
      </c>
      <c r="B58" s="1">
        <v>0.62</v>
      </c>
      <c r="C58" s="1">
        <v>199.47</v>
      </c>
      <c r="D58" s="8">
        <f t="shared" si="0"/>
        <v>1.3635373739972745</v>
      </c>
      <c r="E58" s="8">
        <f t="shared" si="1"/>
        <v>0.47803580094299991</v>
      </c>
      <c r="F58" s="8">
        <f t="shared" si="2"/>
        <v>5.0132852057953575E-3</v>
      </c>
    </row>
    <row r="59" spans="1:6" x14ac:dyDescent="0.2">
      <c r="A59" s="1">
        <v>4.04</v>
      </c>
      <c r="B59" s="1">
        <v>0.61</v>
      </c>
      <c r="C59" s="1">
        <v>214.07</v>
      </c>
      <c r="D59" s="8">
        <f t="shared" si="0"/>
        <v>1.3962446919730587</v>
      </c>
      <c r="E59" s="8">
        <f t="shared" si="1"/>
        <v>0.49429632181478017</v>
      </c>
      <c r="F59" s="8">
        <f t="shared" si="2"/>
        <v>4.6713691783061614E-3</v>
      </c>
    </row>
    <row r="60" spans="1:6" x14ac:dyDescent="0.2">
      <c r="A60" s="1">
        <v>3.96</v>
      </c>
      <c r="B60" s="1">
        <v>0.61</v>
      </c>
      <c r="C60" s="1">
        <v>222.74</v>
      </c>
      <c r="D60" s="8">
        <f t="shared" si="0"/>
        <v>1.3762440252663892</v>
      </c>
      <c r="E60" s="8">
        <f t="shared" si="1"/>
        <v>0.49429632181478017</v>
      </c>
      <c r="F60" s="8">
        <f t="shared" si="2"/>
        <v>4.4895393732603036E-3</v>
      </c>
    </row>
    <row r="61" spans="1:6" x14ac:dyDescent="0.2">
      <c r="A61" s="1">
        <v>4.0999999999999996</v>
      </c>
      <c r="B61" s="1">
        <v>0.62</v>
      </c>
      <c r="C61" s="1">
        <v>234.3</v>
      </c>
      <c r="D61" s="8">
        <f t="shared" si="0"/>
        <v>1.410986973710262</v>
      </c>
      <c r="E61" s="8">
        <f t="shared" si="1"/>
        <v>0.47803580094299991</v>
      </c>
      <c r="F61" s="8">
        <f t="shared" si="2"/>
        <v>4.2680324370465211E-3</v>
      </c>
    </row>
    <row r="62" spans="1:6" x14ac:dyDescent="0.2">
      <c r="A62" s="1">
        <v>0.47</v>
      </c>
      <c r="B62" s="1">
        <v>0.15</v>
      </c>
      <c r="C62" s="1">
        <v>55.09</v>
      </c>
      <c r="D62" s="8">
        <f t="shared" si="0"/>
        <v>-0.75502258427803282</v>
      </c>
      <c r="E62" s="8">
        <f t="shared" si="1"/>
        <v>1.8971199848858813</v>
      </c>
      <c r="F62" s="8">
        <f t="shared" si="2"/>
        <v>1.8152114721365038E-2</v>
      </c>
    </row>
    <row r="63" spans="1:6" x14ac:dyDescent="0.2">
      <c r="A63" s="1">
        <v>0.48</v>
      </c>
      <c r="B63" s="1">
        <v>0.32</v>
      </c>
      <c r="C63" s="1">
        <v>54.67</v>
      </c>
      <c r="D63" s="8">
        <f t="shared" si="0"/>
        <v>-0.73396917508020043</v>
      </c>
      <c r="E63" s="8">
        <f t="shared" si="1"/>
        <v>1.1394342831883648</v>
      </c>
      <c r="F63" s="8">
        <f t="shared" si="2"/>
        <v>1.8291567587342236E-2</v>
      </c>
    </row>
    <row r="64" spans="1:6" x14ac:dyDescent="0.2">
      <c r="A64" s="1">
        <v>0.37</v>
      </c>
      <c r="B64" s="1">
        <v>0.28999999999999998</v>
      </c>
      <c r="C64" s="1">
        <v>54.51</v>
      </c>
      <c r="D64" s="8">
        <f t="shared" si="0"/>
        <v>-0.9942522733438669</v>
      </c>
      <c r="E64" s="8">
        <f t="shared" si="1"/>
        <v>1.2378743560016174</v>
      </c>
      <c r="F64" s="8">
        <f t="shared" si="2"/>
        <v>1.83452577508714E-2</v>
      </c>
    </row>
    <row r="65" spans="1:6" x14ac:dyDescent="0.2">
      <c r="A65" s="1">
        <v>0.51</v>
      </c>
      <c r="B65" s="1">
        <v>0.28999999999999998</v>
      </c>
      <c r="C65" s="1">
        <v>54.72</v>
      </c>
      <c r="D65" s="8">
        <f t="shared" si="0"/>
        <v>-0.67334455326376563</v>
      </c>
      <c r="E65" s="8">
        <f t="shared" si="1"/>
        <v>1.2378743560016174</v>
      </c>
      <c r="F65" s="8">
        <f t="shared" si="2"/>
        <v>1.827485380116959E-2</v>
      </c>
    </row>
    <row r="66" spans="1:6" x14ac:dyDescent="0.2">
      <c r="A66" s="1">
        <v>0.51</v>
      </c>
      <c r="B66" s="1">
        <v>0.28999999999999998</v>
      </c>
      <c r="C66" s="1">
        <v>55.32</v>
      </c>
      <c r="D66" s="8">
        <f t="shared" si="0"/>
        <v>-0.67334455326376563</v>
      </c>
      <c r="E66" s="8">
        <f t="shared" si="1"/>
        <v>1.2378743560016174</v>
      </c>
      <c r="F66" s="8">
        <f t="shared" si="2"/>
        <v>1.8076644974692697E-2</v>
      </c>
    </row>
    <row r="67" spans="1:6" x14ac:dyDescent="0.2">
      <c r="A67" s="1">
        <v>0.56000000000000005</v>
      </c>
      <c r="B67" s="1">
        <v>0.32</v>
      </c>
      <c r="C67" s="1">
        <v>55.7</v>
      </c>
      <c r="D67" s="8">
        <f t="shared" ref="D67:D130" si="3">LN(A67)</f>
        <v>-0.57981849525294205</v>
      </c>
      <c r="E67" s="8">
        <f t="shared" ref="E67:E130" si="4">LN(1/B67)</f>
        <v>1.1394342831883648</v>
      </c>
      <c r="F67" s="8">
        <f t="shared" ref="F67:F130" si="5">1/C67</f>
        <v>1.7953321364452424E-2</v>
      </c>
    </row>
    <row r="68" spans="1:6" x14ac:dyDescent="0.2">
      <c r="A68" s="1">
        <v>0.53</v>
      </c>
      <c r="B68" s="1">
        <v>0.36</v>
      </c>
      <c r="C68" s="1">
        <v>55.84</v>
      </c>
      <c r="D68" s="8">
        <f t="shared" si="3"/>
        <v>-0.6348782724359695</v>
      </c>
      <c r="E68" s="8">
        <f t="shared" si="4"/>
        <v>1.0216512475319812</v>
      </c>
      <c r="F68" s="8">
        <f t="shared" si="5"/>
        <v>1.7908309455587391E-2</v>
      </c>
    </row>
    <row r="69" spans="1:6" x14ac:dyDescent="0.2">
      <c r="A69" s="1">
        <v>0.4</v>
      </c>
      <c r="B69" s="1">
        <v>0.37</v>
      </c>
      <c r="C69" s="1">
        <v>56.24</v>
      </c>
      <c r="D69" s="8">
        <f t="shared" si="3"/>
        <v>-0.916290731874155</v>
      </c>
      <c r="E69" s="8">
        <f t="shared" si="4"/>
        <v>0.9942522733438669</v>
      </c>
      <c r="F69" s="8">
        <f t="shared" si="5"/>
        <v>1.778093883357041E-2</v>
      </c>
    </row>
    <row r="70" spans="1:6" x14ac:dyDescent="0.2">
      <c r="A70" s="1">
        <v>0.42</v>
      </c>
      <c r="B70" s="1">
        <v>2.2799999999999998</v>
      </c>
      <c r="C70" s="1">
        <v>57.29</v>
      </c>
      <c r="D70" s="8">
        <f t="shared" si="3"/>
        <v>-0.86750056770472306</v>
      </c>
      <c r="E70" s="8">
        <f t="shared" si="4"/>
        <v>-0.82417544296634937</v>
      </c>
      <c r="F70" s="8">
        <f t="shared" si="5"/>
        <v>1.7455053237912375E-2</v>
      </c>
    </row>
    <row r="71" spans="1:6" x14ac:dyDescent="0.2">
      <c r="A71" s="1">
        <v>0.5</v>
      </c>
      <c r="B71" s="1">
        <v>2.5499999999999998</v>
      </c>
      <c r="C71" s="1">
        <v>58.84</v>
      </c>
      <c r="D71" s="8">
        <f t="shared" si="3"/>
        <v>-0.69314718055994529</v>
      </c>
      <c r="E71" s="8">
        <f t="shared" si="4"/>
        <v>-0.93609335917033465</v>
      </c>
      <c r="F71" s="8">
        <f t="shared" si="5"/>
        <v>1.6995241332426921E-2</v>
      </c>
    </row>
    <row r="72" spans="1:6" x14ac:dyDescent="0.2">
      <c r="A72" s="1">
        <v>0.48</v>
      </c>
      <c r="B72" s="1">
        <v>2.54</v>
      </c>
      <c r="C72" s="1">
        <v>59.74</v>
      </c>
      <c r="D72" s="8">
        <f t="shared" si="3"/>
        <v>-0.73396917508020043</v>
      </c>
      <c r="E72" s="8">
        <f t="shared" si="4"/>
        <v>-0.93216408103044535</v>
      </c>
      <c r="F72" s="8">
        <f t="shared" si="5"/>
        <v>1.6739203213927016E-2</v>
      </c>
    </row>
    <row r="73" spans="1:6" x14ac:dyDescent="0.2">
      <c r="A73" s="1">
        <v>0.47</v>
      </c>
      <c r="B73" s="1">
        <v>2.71</v>
      </c>
      <c r="C73" s="1">
        <v>60.52</v>
      </c>
      <c r="D73" s="8">
        <f t="shared" si="3"/>
        <v>-0.75502258427803282</v>
      </c>
      <c r="E73" s="8">
        <f t="shared" si="4"/>
        <v>-0.99694863489160956</v>
      </c>
      <c r="F73" s="8">
        <f t="shared" si="5"/>
        <v>1.6523463317911432E-2</v>
      </c>
    </row>
    <row r="74" spans="1:6" x14ac:dyDescent="0.2">
      <c r="A74" s="1">
        <v>2.38</v>
      </c>
      <c r="B74" s="1">
        <v>0.14000000000000001</v>
      </c>
      <c r="C74" s="1">
        <v>95.98</v>
      </c>
      <c r="D74" s="8">
        <f t="shared" si="3"/>
        <v>0.86710048768338333</v>
      </c>
      <c r="E74" s="8">
        <f t="shared" si="4"/>
        <v>1.9661128563728327</v>
      </c>
      <c r="F74" s="8">
        <f t="shared" si="5"/>
        <v>1.0418837257762034E-2</v>
      </c>
    </row>
    <row r="75" spans="1:6" x14ac:dyDescent="0.2">
      <c r="A75" s="1">
        <v>2.5</v>
      </c>
      <c r="B75" s="1">
        <v>0.21</v>
      </c>
      <c r="C75" s="1">
        <v>98.65</v>
      </c>
      <c r="D75" s="8">
        <f t="shared" si="3"/>
        <v>0.91629073187415511</v>
      </c>
      <c r="E75" s="8">
        <f t="shared" si="4"/>
        <v>1.5606477482646683</v>
      </c>
      <c r="F75" s="8">
        <f t="shared" si="5"/>
        <v>1.0136847440446021E-2</v>
      </c>
    </row>
    <row r="76" spans="1:6" x14ac:dyDescent="0.2">
      <c r="A76" s="1">
        <v>2.58</v>
      </c>
      <c r="B76" s="1">
        <v>0.23</v>
      </c>
      <c r="C76" s="1">
        <v>101.56</v>
      </c>
      <c r="D76" s="8">
        <f t="shared" si="3"/>
        <v>0.94778939893352609</v>
      </c>
      <c r="E76" s="8">
        <f t="shared" si="4"/>
        <v>1.4696759700589417</v>
      </c>
      <c r="F76" s="8">
        <f t="shared" si="5"/>
        <v>9.8463962189838522E-3</v>
      </c>
    </row>
    <row r="77" spans="1:6" x14ac:dyDescent="0.2">
      <c r="A77" s="1">
        <v>2.57</v>
      </c>
      <c r="B77" s="1">
        <v>0.25</v>
      </c>
      <c r="C77" s="1">
        <v>103.63</v>
      </c>
      <c r="D77" s="8">
        <f t="shared" si="3"/>
        <v>0.94390589890712839</v>
      </c>
      <c r="E77" s="8">
        <f t="shared" si="4"/>
        <v>1.3862943611198906</v>
      </c>
      <c r="F77" s="8">
        <f t="shared" si="5"/>
        <v>9.6497153333976651E-3</v>
      </c>
    </row>
    <row r="78" spans="1:6" x14ac:dyDescent="0.2">
      <c r="A78" s="1">
        <v>2.63</v>
      </c>
      <c r="B78" s="1">
        <v>0.44</v>
      </c>
      <c r="C78" s="1">
        <v>105.06</v>
      </c>
      <c r="D78" s="8">
        <f t="shared" si="3"/>
        <v>0.96698384618967315</v>
      </c>
      <c r="E78" s="8">
        <f t="shared" si="4"/>
        <v>0.82098055206983034</v>
      </c>
      <c r="F78" s="8">
        <f t="shared" si="5"/>
        <v>9.5183704549781072E-3</v>
      </c>
    </row>
    <row r="79" spans="1:6" x14ac:dyDescent="0.2">
      <c r="A79" s="1">
        <v>2.63</v>
      </c>
      <c r="B79" s="1">
        <v>0.43</v>
      </c>
      <c r="C79" s="1">
        <v>105.66</v>
      </c>
      <c r="D79" s="8">
        <f t="shared" si="3"/>
        <v>0.96698384618967315</v>
      </c>
      <c r="E79" s="8">
        <f t="shared" si="4"/>
        <v>0.84397007029452897</v>
      </c>
      <c r="F79" s="8">
        <f t="shared" si="5"/>
        <v>9.4643195154268406E-3</v>
      </c>
    </row>
    <row r="80" spans="1:6" x14ac:dyDescent="0.2">
      <c r="A80" s="1">
        <v>2.77</v>
      </c>
      <c r="B80" s="1">
        <v>0.49</v>
      </c>
      <c r="C80" s="1">
        <v>106.47</v>
      </c>
      <c r="D80" s="8">
        <f t="shared" si="3"/>
        <v>1.0188473201992472</v>
      </c>
      <c r="E80" s="8">
        <f t="shared" si="4"/>
        <v>0.71334988787746478</v>
      </c>
      <c r="F80" s="8">
        <f t="shared" si="5"/>
        <v>9.3923170846247767E-3</v>
      </c>
    </row>
    <row r="81" spans="1:6" x14ac:dyDescent="0.2">
      <c r="A81" s="1">
        <v>2.68</v>
      </c>
      <c r="B81" s="1">
        <v>0.53</v>
      </c>
      <c r="C81" s="1">
        <v>108.28</v>
      </c>
      <c r="D81" s="8">
        <f t="shared" si="3"/>
        <v>0.98581679452276538</v>
      </c>
      <c r="E81" s="8">
        <f t="shared" si="4"/>
        <v>0.63487827243596939</v>
      </c>
      <c r="F81" s="8">
        <f t="shared" si="5"/>
        <v>9.2353158478019944E-3</v>
      </c>
    </row>
    <row r="82" spans="1:6" x14ac:dyDescent="0.2">
      <c r="A82" s="1">
        <v>2.66</v>
      </c>
      <c r="B82" s="1">
        <v>0.55000000000000004</v>
      </c>
      <c r="C82" s="1">
        <v>114.14</v>
      </c>
      <c r="D82" s="8">
        <f t="shared" si="3"/>
        <v>0.97832612279360776</v>
      </c>
      <c r="E82" s="8">
        <f t="shared" si="4"/>
        <v>0.59783700075562041</v>
      </c>
      <c r="F82" s="8">
        <f t="shared" si="5"/>
        <v>8.7611704923777813E-3</v>
      </c>
    </row>
    <row r="83" spans="1:6" x14ac:dyDescent="0.2">
      <c r="A83" s="1">
        <v>2.7</v>
      </c>
      <c r="B83" s="1">
        <v>0.48</v>
      </c>
      <c r="C83" s="1">
        <v>121.91</v>
      </c>
      <c r="D83" s="8">
        <f t="shared" si="3"/>
        <v>0.99325177301028345</v>
      </c>
      <c r="E83" s="8">
        <f t="shared" si="4"/>
        <v>0.73396917508020054</v>
      </c>
      <c r="F83" s="8">
        <f t="shared" si="5"/>
        <v>8.2027725371175454E-3</v>
      </c>
    </row>
    <row r="84" spans="1:6" x14ac:dyDescent="0.2">
      <c r="A84" s="1">
        <v>2.8</v>
      </c>
      <c r="B84" s="1">
        <v>0.49</v>
      </c>
      <c r="C84" s="1">
        <v>128.44999999999999</v>
      </c>
      <c r="D84" s="8">
        <f t="shared" si="3"/>
        <v>1.0296194171811581</v>
      </c>
      <c r="E84" s="8">
        <f t="shared" si="4"/>
        <v>0.71334988787746478</v>
      </c>
      <c r="F84" s="8">
        <f t="shared" si="5"/>
        <v>7.7851304009342167E-3</v>
      </c>
    </row>
    <row r="85" spans="1:6" x14ac:dyDescent="0.2">
      <c r="A85" s="1">
        <v>2.99</v>
      </c>
      <c r="B85" s="1">
        <v>0.51</v>
      </c>
      <c r="C85" s="1">
        <v>133.16999999999999</v>
      </c>
      <c r="D85" s="8">
        <f t="shared" si="3"/>
        <v>1.0952733874025951</v>
      </c>
      <c r="E85" s="8">
        <f t="shared" si="4"/>
        <v>0.67334455326376552</v>
      </c>
      <c r="F85" s="8">
        <f t="shared" si="5"/>
        <v>7.5091987684914024E-3</v>
      </c>
    </row>
    <row r="86" spans="1:6" x14ac:dyDescent="0.2">
      <c r="A86" s="1">
        <v>2.16</v>
      </c>
      <c r="B86" s="1">
        <v>0.19</v>
      </c>
      <c r="C86" s="1">
        <v>71.45</v>
      </c>
      <c r="D86" s="8">
        <f t="shared" si="3"/>
        <v>0.77010822169607374</v>
      </c>
      <c r="E86" s="8">
        <f t="shared" si="4"/>
        <v>1.6607312068216509</v>
      </c>
      <c r="F86" s="8">
        <f t="shared" si="5"/>
        <v>1.3995801259622112E-2</v>
      </c>
    </row>
    <row r="87" spans="1:6" x14ac:dyDescent="0.2">
      <c r="A87" s="1">
        <v>2.1800000000000002</v>
      </c>
      <c r="B87" s="1">
        <v>0.3</v>
      </c>
      <c r="C87" s="1">
        <v>74.25</v>
      </c>
      <c r="D87" s="8">
        <f t="shared" si="3"/>
        <v>0.77932487680099771</v>
      </c>
      <c r="E87" s="8">
        <f t="shared" si="4"/>
        <v>1.2039728043259361</v>
      </c>
      <c r="F87" s="8">
        <f t="shared" si="5"/>
        <v>1.3468013468013467E-2</v>
      </c>
    </row>
    <row r="88" spans="1:6" x14ac:dyDescent="0.2">
      <c r="A88" s="1">
        <v>2.17</v>
      </c>
      <c r="B88" s="1">
        <v>0.28999999999999998</v>
      </c>
      <c r="C88" s="1">
        <v>77.34</v>
      </c>
      <c r="D88" s="8">
        <f t="shared" si="3"/>
        <v>0.77472716755236815</v>
      </c>
      <c r="E88" s="8">
        <f t="shared" si="4"/>
        <v>1.2378743560016174</v>
      </c>
      <c r="F88" s="8">
        <f t="shared" si="5"/>
        <v>1.2929919834497025E-2</v>
      </c>
    </row>
    <row r="89" spans="1:6" x14ac:dyDescent="0.2">
      <c r="A89" s="1">
        <v>2.25</v>
      </c>
      <c r="B89" s="1">
        <v>0.33</v>
      </c>
      <c r="C89" s="1">
        <v>79.239999999999995</v>
      </c>
      <c r="D89" s="8">
        <f t="shared" si="3"/>
        <v>0.81093021621632877</v>
      </c>
      <c r="E89" s="8">
        <f t="shared" si="4"/>
        <v>1.1086626245216111</v>
      </c>
      <c r="F89" s="8">
        <f t="shared" si="5"/>
        <v>1.2619888944977285E-2</v>
      </c>
    </row>
    <row r="90" spans="1:6" x14ac:dyDescent="0.2">
      <c r="A90" s="1">
        <v>2.33</v>
      </c>
      <c r="B90" s="1">
        <v>0.47</v>
      </c>
      <c r="C90" s="1">
        <v>80.33</v>
      </c>
      <c r="D90" s="8">
        <f t="shared" si="3"/>
        <v>0.84586826757760925</v>
      </c>
      <c r="E90" s="8">
        <f t="shared" si="4"/>
        <v>0.75502258427803282</v>
      </c>
      <c r="F90" s="8">
        <f t="shared" si="5"/>
        <v>1.2448649321548612E-2</v>
      </c>
    </row>
    <row r="91" spans="1:6" x14ac:dyDescent="0.2">
      <c r="A91" s="1">
        <v>2.4300000000000002</v>
      </c>
      <c r="B91" s="1">
        <v>0.49</v>
      </c>
      <c r="C91" s="1">
        <v>80.12</v>
      </c>
      <c r="D91" s="8">
        <f t="shared" si="3"/>
        <v>0.88789125735245711</v>
      </c>
      <c r="E91" s="8">
        <f t="shared" si="4"/>
        <v>0.71334988787746478</v>
      </c>
      <c r="F91" s="8">
        <f t="shared" si="5"/>
        <v>1.2481278082875686E-2</v>
      </c>
    </row>
    <row r="92" spans="1:6" x14ac:dyDescent="0.2">
      <c r="A92" s="1">
        <v>2.5299999999999998</v>
      </c>
      <c r="B92" s="1">
        <v>0.56999999999999995</v>
      </c>
      <c r="C92" s="1">
        <v>79.64</v>
      </c>
      <c r="D92" s="8">
        <f t="shared" si="3"/>
        <v>0.92821930273942876</v>
      </c>
      <c r="E92" s="8">
        <f t="shared" si="4"/>
        <v>0.56211891815354131</v>
      </c>
      <c r="F92" s="8">
        <f t="shared" si="5"/>
        <v>1.2556504269211451E-2</v>
      </c>
    </row>
    <row r="93" spans="1:6" x14ac:dyDescent="0.2">
      <c r="A93" s="1">
        <v>2.35</v>
      </c>
      <c r="B93" s="1">
        <v>0.64</v>
      </c>
      <c r="C93" s="1">
        <v>81.900000000000006</v>
      </c>
      <c r="D93" s="8">
        <f t="shared" si="3"/>
        <v>0.85441532815606758</v>
      </c>
      <c r="E93" s="8">
        <f t="shared" si="4"/>
        <v>0.44628710262841953</v>
      </c>
      <c r="F93" s="8">
        <f t="shared" si="5"/>
        <v>1.221001221001221E-2</v>
      </c>
    </row>
    <row r="94" spans="1:6" x14ac:dyDescent="0.2">
      <c r="A94" s="1">
        <v>2.4700000000000002</v>
      </c>
      <c r="B94" s="1">
        <v>3.69</v>
      </c>
      <c r="C94" s="1">
        <v>91.03</v>
      </c>
      <c r="D94" s="8">
        <f t="shared" si="3"/>
        <v>0.90421815063988586</v>
      </c>
      <c r="E94" s="8">
        <f t="shared" si="4"/>
        <v>-1.3056264580524357</v>
      </c>
      <c r="F94" s="8">
        <f t="shared" si="5"/>
        <v>1.0985389432055365E-2</v>
      </c>
    </row>
    <row r="95" spans="1:6" x14ac:dyDescent="0.2">
      <c r="A95" s="1">
        <v>2.5</v>
      </c>
      <c r="B95" s="1">
        <v>3.8</v>
      </c>
      <c r="C95" s="1">
        <v>99.92</v>
      </c>
      <c r="D95" s="8">
        <f t="shared" si="3"/>
        <v>0.91629073187415511</v>
      </c>
      <c r="E95" s="8">
        <f t="shared" si="4"/>
        <v>-1.3350010667323402</v>
      </c>
      <c r="F95" s="8">
        <f t="shared" si="5"/>
        <v>1.0008006405124099E-2</v>
      </c>
    </row>
    <row r="96" spans="1:6" x14ac:dyDescent="0.2">
      <c r="A96" s="1">
        <v>2.62</v>
      </c>
      <c r="B96" s="1">
        <v>3.96</v>
      </c>
      <c r="C96" s="1">
        <v>107.63</v>
      </c>
      <c r="D96" s="8">
        <f t="shared" si="3"/>
        <v>0.96317431777300555</v>
      </c>
      <c r="E96" s="8">
        <f t="shared" si="4"/>
        <v>-1.376244025266389</v>
      </c>
      <c r="F96" s="8">
        <f t="shared" si="5"/>
        <v>9.2910898448388003E-3</v>
      </c>
    </row>
    <row r="97" spans="1:6" x14ac:dyDescent="0.2">
      <c r="A97" s="1">
        <v>2.69</v>
      </c>
      <c r="B97" s="1">
        <v>4.13</v>
      </c>
      <c r="C97" s="1">
        <v>113.32</v>
      </c>
      <c r="D97" s="8">
        <f t="shared" si="3"/>
        <v>0.9895411936137477</v>
      </c>
      <c r="E97" s="8">
        <f t="shared" si="4"/>
        <v>-1.4182774069729414</v>
      </c>
      <c r="F97" s="8">
        <f t="shared" si="5"/>
        <v>8.8245675961877868E-3</v>
      </c>
    </row>
    <row r="98" spans="1:6" x14ac:dyDescent="0.2">
      <c r="A98" s="1">
        <v>4.68</v>
      </c>
      <c r="B98" s="1">
        <v>2.67</v>
      </c>
      <c r="C98" s="1">
        <v>161.02000000000001</v>
      </c>
      <c r="D98" s="8">
        <f t="shared" si="3"/>
        <v>1.5432981099295553</v>
      </c>
      <c r="E98" s="8">
        <f t="shared" si="4"/>
        <v>-0.98207847241215807</v>
      </c>
      <c r="F98" s="8">
        <f t="shared" si="5"/>
        <v>6.210408644888833E-3</v>
      </c>
    </row>
    <row r="99" spans="1:6" x14ac:dyDescent="0.2">
      <c r="A99" s="1">
        <v>4.91</v>
      </c>
      <c r="B99" s="1">
        <v>3.12</v>
      </c>
      <c r="C99" s="1">
        <v>170.42</v>
      </c>
      <c r="D99" s="8">
        <f t="shared" si="3"/>
        <v>1.5912739418064292</v>
      </c>
      <c r="E99" s="8">
        <f t="shared" si="4"/>
        <v>-1.1378330018213911</v>
      </c>
      <c r="F99" s="8">
        <f t="shared" si="5"/>
        <v>5.867855885459454E-3</v>
      </c>
    </row>
    <row r="100" spans="1:6" x14ac:dyDescent="0.2">
      <c r="A100" s="1">
        <v>4.99</v>
      </c>
      <c r="B100" s="1">
        <v>3.26</v>
      </c>
      <c r="C100" s="1">
        <v>180.1</v>
      </c>
      <c r="D100" s="8">
        <f t="shared" si="3"/>
        <v>1.6074359097634274</v>
      </c>
      <c r="E100" s="8">
        <f t="shared" si="4"/>
        <v>-1.1817271953786164</v>
      </c>
      <c r="F100" s="8">
        <f t="shared" si="5"/>
        <v>5.5524708495280403E-3</v>
      </c>
    </row>
    <row r="101" spans="1:6" x14ac:dyDescent="0.2">
      <c r="A101" s="1">
        <v>5.0599999999999996</v>
      </c>
      <c r="B101" s="1">
        <v>3.5</v>
      </c>
      <c r="C101" s="1">
        <v>188.94</v>
      </c>
      <c r="D101" s="8">
        <f t="shared" si="3"/>
        <v>1.6213664832993742</v>
      </c>
      <c r="E101" s="8">
        <f t="shared" si="4"/>
        <v>-1.2527629684953681</v>
      </c>
      <c r="F101" s="8">
        <f t="shared" si="5"/>
        <v>5.2926855086270772E-3</v>
      </c>
    </row>
    <row r="102" spans="1:6" x14ac:dyDescent="0.2">
      <c r="A102" s="1">
        <v>5.61</v>
      </c>
      <c r="B102" s="1">
        <v>0.41</v>
      </c>
      <c r="C102" s="1">
        <v>195.53</v>
      </c>
      <c r="D102" s="8">
        <f t="shared" si="3"/>
        <v>1.724550719534605</v>
      </c>
      <c r="E102" s="8">
        <f t="shared" si="4"/>
        <v>0.89159811928378352</v>
      </c>
      <c r="F102" s="8">
        <f t="shared" si="5"/>
        <v>5.1143047102746378E-3</v>
      </c>
    </row>
    <row r="103" spans="1:6" x14ac:dyDescent="0.2">
      <c r="A103" s="1">
        <v>5.81</v>
      </c>
      <c r="B103" s="1">
        <v>0.55000000000000004</v>
      </c>
      <c r="C103" s="1">
        <v>199.41</v>
      </c>
      <c r="D103" s="8">
        <f t="shared" si="3"/>
        <v>1.7595805708638197</v>
      </c>
      <c r="E103" s="8">
        <f t="shared" si="4"/>
        <v>0.59783700075562041</v>
      </c>
      <c r="F103" s="8">
        <f t="shared" si="5"/>
        <v>5.0147936412416631E-3</v>
      </c>
    </row>
    <row r="104" spans="1:6" x14ac:dyDescent="0.2">
      <c r="A104" s="1">
        <v>5.52</v>
      </c>
      <c r="B104" s="1">
        <v>0.53</v>
      </c>
      <c r="C104" s="1">
        <v>203.02</v>
      </c>
      <c r="D104" s="8">
        <f t="shared" si="3"/>
        <v>1.7083778602890038</v>
      </c>
      <c r="E104" s="8">
        <f t="shared" si="4"/>
        <v>0.63487827243596939</v>
      </c>
      <c r="F104" s="8">
        <f t="shared" si="5"/>
        <v>4.9256230913210519E-3</v>
      </c>
    </row>
    <row r="105" spans="1:6" x14ac:dyDescent="0.2">
      <c r="A105" s="1">
        <v>5.4</v>
      </c>
      <c r="B105" s="1">
        <v>0.66</v>
      </c>
      <c r="C105" s="1">
        <v>207.14</v>
      </c>
      <c r="D105" s="8">
        <f t="shared" si="3"/>
        <v>1.6863989535702288</v>
      </c>
      <c r="E105" s="8">
        <f t="shared" si="4"/>
        <v>0.41551544396166579</v>
      </c>
      <c r="F105" s="8">
        <f t="shared" si="5"/>
        <v>4.8276527952109691E-3</v>
      </c>
    </row>
    <row r="106" spans="1:6" x14ac:dyDescent="0.2">
      <c r="A106" s="1">
        <v>5.83</v>
      </c>
      <c r="B106" s="1">
        <v>0.68</v>
      </c>
      <c r="C106" s="1">
        <v>216.87</v>
      </c>
      <c r="D106" s="8">
        <f t="shared" si="3"/>
        <v>1.7630170003624011</v>
      </c>
      <c r="E106" s="8">
        <f t="shared" si="4"/>
        <v>0.38566248081198456</v>
      </c>
      <c r="F106" s="8">
        <f t="shared" si="5"/>
        <v>4.6110573154424309E-3</v>
      </c>
    </row>
    <row r="107" spans="1:6" x14ac:dyDescent="0.2">
      <c r="A107" s="1">
        <v>5.78</v>
      </c>
      <c r="B107" s="1">
        <v>0.69</v>
      </c>
      <c r="C107" s="1">
        <v>252.26</v>
      </c>
      <c r="D107" s="8">
        <f t="shared" si="3"/>
        <v>1.7544036826842861</v>
      </c>
      <c r="E107" s="8">
        <f t="shared" si="4"/>
        <v>0.37106368139083212</v>
      </c>
      <c r="F107" s="8">
        <f t="shared" si="5"/>
        <v>3.9641639578212959E-3</v>
      </c>
    </row>
    <row r="108" spans="1:6" x14ac:dyDescent="0.2">
      <c r="A108" s="1">
        <v>5.79</v>
      </c>
      <c r="B108" s="1">
        <v>0.74</v>
      </c>
      <c r="C108" s="1">
        <v>266.86</v>
      </c>
      <c r="D108" s="8">
        <f t="shared" si="3"/>
        <v>1.7561322915849038</v>
      </c>
      <c r="E108" s="8">
        <f t="shared" si="4"/>
        <v>0.30110509278392161</v>
      </c>
      <c r="F108" s="8">
        <f t="shared" si="5"/>
        <v>3.7472832196657423E-3</v>
      </c>
    </row>
    <row r="109" spans="1:6" x14ac:dyDescent="0.2">
      <c r="A109" s="1">
        <v>6.21</v>
      </c>
      <c r="B109" s="1">
        <v>0.78</v>
      </c>
      <c r="C109" s="1">
        <v>280.68</v>
      </c>
      <c r="D109" s="8">
        <f t="shared" si="3"/>
        <v>1.8261608959453874</v>
      </c>
      <c r="E109" s="8">
        <f t="shared" si="4"/>
        <v>0.24846135929849955</v>
      </c>
      <c r="F109" s="8">
        <f t="shared" si="5"/>
        <v>3.562776115148924E-3</v>
      </c>
    </row>
    <row r="110" spans="1:6" x14ac:dyDescent="0.2">
      <c r="A110" s="1">
        <v>3.47</v>
      </c>
      <c r="B110" s="1">
        <v>0.13</v>
      </c>
      <c r="C110" s="1">
        <v>63.36</v>
      </c>
      <c r="D110" s="8">
        <f t="shared" si="3"/>
        <v>1.2441545939587679</v>
      </c>
      <c r="E110" s="8">
        <f t="shared" si="4"/>
        <v>2.0402208285265546</v>
      </c>
      <c r="F110" s="8">
        <f t="shared" si="5"/>
        <v>1.5782828282828284E-2</v>
      </c>
    </row>
    <row r="111" spans="1:6" x14ac:dyDescent="0.2">
      <c r="A111" s="1">
        <v>3.48</v>
      </c>
      <c r="B111" s="1">
        <v>0.18</v>
      </c>
      <c r="C111" s="1">
        <v>66.42</v>
      </c>
      <c r="D111" s="8">
        <f t="shared" si="3"/>
        <v>1.2470322937863829</v>
      </c>
      <c r="E111" s="8">
        <f t="shared" si="4"/>
        <v>1.7147984280919266</v>
      </c>
      <c r="F111" s="8">
        <f t="shared" si="5"/>
        <v>1.5055706112616682E-2</v>
      </c>
    </row>
    <row r="112" spans="1:6" x14ac:dyDescent="0.2">
      <c r="A112" s="1">
        <v>3.79</v>
      </c>
      <c r="B112" s="1">
        <v>0.21</v>
      </c>
      <c r="C112" s="1">
        <v>69.25</v>
      </c>
      <c r="D112" s="8">
        <f t="shared" si="3"/>
        <v>1.3323660190943349</v>
      </c>
      <c r="E112" s="8">
        <f t="shared" si="4"/>
        <v>1.5606477482646683</v>
      </c>
      <c r="F112" s="8">
        <f t="shared" si="5"/>
        <v>1.444043321299639E-2</v>
      </c>
    </row>
    <row r="113" spans="1:6" x14ac:dyDescent="0.2">
      <c r="A113" s="1">
        <v>3.85</v>
      </c>
      <c r="B113" s="1">
        <v>0.24</v>
      </c>
      <c r="C113" s="1">
        <v>73.959999999999994</v>
      </c>
      <c r="D113" s="8">
        <f t="shared" si="3"/>
        <v>1.3480731482996928</v>
      </c>
      <c r="E113" s="8">
        <f t="shared" si="4"/>
        <v>1.4271163556401458</v>
      </c>
      <c r="F113" s="8">
        <f t="shared" si="5"/>
        <v>1.3520822065981613E-2</v>
      </c>
    </row>
    <row r="114" spans="1:6" x14ac:dyDescent="0.2">
      <c r="A114" s="1">
        <v>3.9</v>
      </c>
      <c r="B114" s="1">
        <v>0.32</v>
      </c>
      <c r="C114" s="1">
        <v>78.98</v>
      </c>
      <c r="D114" s="8">
        <f t="shared" si="3"/>
        <v>1.3609765531356006</v>
      </c>
      <c r="E114" s="8">
        <f t="shared" si="4"/>
        <v>1.1394342831883648</v>
      </c>
      <c r="F114" s="8">
        <f t="shared" si="5"/>
        <v>1.2661433274246644E-2</v>
      </c>
    </row>
    <row r="115" spans="1:6" x14ac:dyDescent="0.2">
      <c r="A115" s="1">
        <v>3.89</v>
      </c>
      <c r="B115" s="1">
        <v>0.43</v>
      </c>
      <c r="C115" s="1">
        <v>85.07</v>
      </c>
      <c r="D115" s="8">
        <f t="shared" si="3"/>
        <v>1.358409157630355</v>
      </c>
      <c r="E115" s="8">
        <f t="shared" si="4"/>
        <v>0.84397007029452897</v>
      </c>
      <c r="F115" s="8">
        <f t="shared" si="5"/>
        <v>1.1755025273304338E-2</v>
      </c>
    </row>
    <row r="116" spans="1:6" x14ac:dyDescent="0.2">
      <c r="A116" s="1">
        <v>3.92</v>
      </c>
      <c r="B116" s="1">
        <v>0.45</v>
      </c>
      <c r="C116" s="1">
        <v>90.99</v>
      </c>
      <c r="D116" s="8">
        <f t="shared" si="3"/>
        <v>1.3660916538023711</v>
      </c>
      <c r="E116" s="8">
        <f t="shared" si="4"/>
        <v>0.79850769621777162</v>
      </c>
      <c r="F116" s="8">
        <f t="shared" si="5"/>
        <v>1.0990218705352238E-2</v>
      </c>
    </row>
    <row r="117" spans="1:6" x14ac:dyDescent="0.2">
      <c r="A117" s="1">
        <v>3.97</v>
      </c>
      <c r="B117" s="1">
        <v>0.56000000000000005</v>
      </c>
      <c r="C117" s="1">
        <v>98.74</v>
      </c>
      <c r="D117" s="8">
        <f t="shared" si="3"/>
        <v>1.3787660946990992</v>
      </c>
      <c r="E117" s="8">
        <f t="shared" si="4"/>
        <v>0.57981849525294205</v>
      </c>
      <c r="F117" s="8">
        <f t="shared" si="5"/>
        <v>1.01276078590237E-2</v>
      </c>
    </row>
    <row r="118" spans="1:6" x14ac:dyDescent="0.2">
      <c r="A118" s="1">
        <v>4.03</v>
      </c>
      <c r="B118" s="1">
        <v>0.61</v>
      </c>
      <c r="C118" s="1">
        <v>112.51</v>
      </c>
      <c r="D118" s="8">
        <f t="shared" si="3"/>
        <v>1.3937663759585917</v>
      </c>
      <c r="E118" s="8">
        <f t="shared" si="4"/>
        <v>0.49429632181478017</v>
      </c>
      <c r="F118" s="8">
        <f t="shared" si="5"/>
        <v>8.8880988356590529E-3</v>
      </c>
    </row>
    <row r="119" spans="1:6" x14ac:dyDescent="0.2">
      <c r="A119" s="1">
        <v>4.1500000000000004</v>
      </c>
      <c r="B119" s="1">
        <v>0.67</v>
      </c>
      <c r="C119" s="1">
        <v>123.76</v>
      </c>
      <c r="D119" s="8">
        <f t="shared" si="3"/>
        <v>1.423108334242607</v>
      </c>
      <c r="E119" s="8">
        <f t="shared" si="4"/>
        <v>0.40047756659712525</v>
      </c>
      <c r="F119" s="8">
        <f t="shared" si="5"/>
        <v>8.0801551389786674E-3</v>
      </c>
    </row>
    <row r="120" spans="1:6" x14ac:dyDescent="0.2">
      <c r="A120" s="1">
        <v>4.37</v>
      </c>
      <c r="B120" s="1">
        <v>0.71</v>
      </c>
      <c r="C120" s="1">
        <v>137.76</v>
      </c>
      <c r="D120" s="8">
        <f t="shared" si="3"/>
        <v>1.4747630091074988</v>
      </c>
      <c r="E120" s="8">
        <f t="shared" si="4"/>
        <v>0.34249030894677601</v>
      </c>
      <c r="F120" s="8">
        <f t="shared" si="5"/>
        <v>7.259001161440186E-3</v>
      </c>
    </row>
    <row r="121" spans="1:6" x14ac:dyDescent="0.2">
      <c r="A121" s="1">
        <v>4.57</v>
      </c>
      <c r="B121" s="1">
        <v>0.76</v>
      </c>
      <c r="C121" s="1">
        <v>146.91999999999999</v>
      </c>
      <c r="D121" s="8">
        <f t="shared" si="3"/>
        <v>1.5195132049061133</v>
      </c>
      <c r="E121" s="8">
        <f t="shared" si="4"/>
        <v>0.27443684570176036</v>
      </c>
      <c r="F121" s="8">
        <f t="shared" si="5"/>
        <v>6.8064252654505856E-3</v>
      </c>
    </row>
    <row r="122" spans="1:6" x14ac:dyDescent="0.2">
      <c r="A122" s="1">
        <v>0.33</v>
      </c>
      <c r="B122" s="1">
        <v>0.14000000000000001</v>
      </c>
      <c r="C122" s="1">
        <v>16.47</v>
      </c>
      <c r="D122" s="8">
        <f t="shared" si="3"/>
        <v>-1.1086626245216111</v>
      </c>
      <c r="E122" s="8">
        <f t="shared" si="4"/>
        <v>1.9661128563728327</v>
      </c>
      <c r="F122" s="8">
        <f t="shared" si="5"/>
        <v>6.0716454159077116E-2</v>
      </c>
    </row>
    <row r="123" spans="1:6" x14ac:dyDescent="0.2">
      <c r="A123" s="1">
        <v>0.33</v>
      </c>
      <c r="B123" s="1">
        <v>0.19</v>
      </c>
      <c r="C123" s="1">
        <v>17.66</v>
      </c>
      <c r="D123" s="8">
        <f t="shared" si="3"/>
        <v>-1.1086626245216111</v>
      </c>
      <c r="E123" s="8">
        <f t="shared" si="4"/>
        <v>1.6607312068216509</v>
      </c>
      <c r="F123" s="8">
        <f t="shared" si="5"/>
        <v>5.6625141562853906E-2</v>
      </c>
    </row>
    <row r="124" spans="1:6" x14ac:dyDescent="0.2">
      <c r="A124" s="1">
        <v>0.33</v>
      </c>
      <c r="B124" s="1">
        <v>0.22</v>
      </c>
      <c r="C124" s="1">
        <v>18.059999999999999</v>
      </c>
      <c r="D124" s="8">
        <f t="shared" si="3"/>
        <v>-1.1086626245216111</v>
      </c>
      <c r="E124" s="8">
        <f t="shared" si="4"/>
        <v>1.5141277326297755</v>
      </c>
      <c r="F124" s="8">
        <f t="shared" si="5"/>
        <v>5.5370985603543747E-2</v>
      </c>
    </row>
    <row r="125" spans="1:6" x14ac:dyDescent="0.2">
      <c r="A125" s="1">
        <v>0.33</v>
      </c>
      <c r="B125" s="1">
        <v>0.24</v>
      </c>
      <c r="C125" s="1">
        <v>18.95</v>
      </c>
      <c r="D125" s="8">
        <f t="shared" si="3"/>
        <v>-1.1086626245216111</v>
      </c>
      <c r="E125" s="8">
        <f t="shared" si="4"/>
        <v>1.4271163556401458</v>
      </c>
      <c r="F125" s="8">
        <f t="shared" si="5"/>
        <v>5.2770448548812667E-2</v>
      </c>
    </row>
    <row r="126" spans="1:6" x14ac:dyDescent="0.2">
      <c r="A126" s="1">
        <v>0.34</v>
      </c>
      <c r="B126" s="1">
        <v>0.42</v>
      </c>
      <c r="C126" s="1">
        <v>19.190000000000001</v>
      </c>
      <c r="D126" s="8">
        <f t="shared" si="3"/>
        <v>-1.0788096613719298</v>
      </c>
      <c r="E126" s="8">
        <f t="shared" si="4"/>
        <v>0.86750056770472306</v>
      </c>
      <c r="F126" s="8">
        <f t="shared" si="5"/>
        <v>5.2110474205315262E-2</v>
      </c>
    </row>
    <row r="127" spans="1:6" x14ac:dyDescent="0.2">
      <c r="A127" s="1">
        <v>0.34</v>
      </c>
      <c r="B127" s="1">
        <v>0.55000000000000004</v>
      </c>
      <c r="C127" s="1">
        <v>19.420000000000002</v>
      </c>
      <c r="D127" s="8">
        <f t="shared" si="3"/>
        <v>-1.0788096613719298</v>
      </c>
      <c r="E127" s="8">
        <f t="shared" si="4"/>
        <v>0.59783700075562041</v>
      </c>
      <c r="F127" s="8">
        <f t="shared" si="5"/>
        <v>5.1493305870236865E-2</v>
      </c>
    </row>
    <row r="128" spans="1:6" x14ac:dyDescent="0.2">
      <c r="A128" s="1">
        <v>0.34</v>
      </c>
      <c r="B128" s="1">
        <v>0.59</v>
      </c>
      <c r="C128" s="1">
        <v>19.510000000000002</v>
      </c>
      <c r="D128" s="8">
        <f t="shared" si="3"/>
        <v>-1.0788096613719298</v>
      </c>
      <c r="E128" s="8">
        <f t="shared" si="4"/>
        <v>0.52763274208237199</v>
      </c>
      <c r="F128" s="8">
        <f t="shared" si="5"/>
        <v>5.1255766273705788E-2</v>
      </c>
    </row>
    <row r="129" spans="1:6" x14ac:dyDescent="0.2">
      <c r="A129" s="1">
        <v>0.09</v>
      </c>
      <c r="B129" s="1">
        <v>0.74</v>
      </c>
      <c r="C129" s="1">
        <v>19.93</v>
      </c>
      <c r="D129" s="8">
        <f t="shared" si="3"/>
        <v>-2.4079456086518722</v>
      </c>
      <c r="E129" s="8">
        <f t="shared" si="4"/>
        <v>0.30110509278392161</v>
      </c>
      <c r="F129" s="8">
        <f t="shared" si="5"/>
        <v>5.0175614651279482E-2</v>
      </c>
    </row>
    <row r="130" spans="1:6" x14ac:dyDescent="0.2">
      <c r="A130" s="1">
        <v>0.32</v>
      </c>
      <c r="B130" s="1">
        <v>0.8</v>
      </c>
      <c r="C130" s="1">
        <v>21.85</v>
      </c>
      <c r="D130" s="8">
        <f t="shared" si="3"/>
        <v>-1.1394342831883648</v>
      </c>
      <c r="E130" s="8">
        <f t="shared" si="4"/>
        <v>0.22314355131420976</v>
      </c>
      <c r="F130" s="8">
        <f t="shared" si="5"/>
        <v>4.5766590389016017E-2</v>
      </c>
    </row>
    <row r="131" spans="1:6" x14ac:dyDescent="0.2">
      <c r="A131" s="1">
        <v>0.32</v>
      </c>
      <c r="B131" s="1">
        <v>0.84</v>
      </c>
      <c r="C131" s="1">
        <v>24.2</v>
      </c>
      <c r="D131" s="8">
        <f t="shared" ref="D131:D133" si="6">LN(A131)</f>
        <v>-1.1394342831883648</v>
      </c>
      <c r="E131" s="8">
        <f t="shared" ref="E131:E133" si="7">LN(1/B131)</f>
        <v>0.17435338714477774</v>
      </c>
      <c r="F131" s="8">
        <f t="shared" ref="F131:F133" si="8">1/C131</f>
        <v>4.1322314049586778E-2</v>
      </c>
    </row>
    <row r="132" spans="1:6" x14ac:dyDescent="0.2">
      <c r="A132" s="1">
        <v>0.28999999999999998</v>
      </c>
      <c r="B132" s="1">
        <v>1.07</v>
      </c>
      <c r="C132" s="1">
        <v>25.81</v>
      </c>
      <c r="D132" s="8">
        <f t="shared" si="6"/>
        <v>-1.2378743560016174</v>
      </c>
      <c r="E132" s="8">
        <f t="shared" si="7"/>
        <v>-6.7658648473814809E-2</v>
      </c>
      <c r="F132" s="8">
        <f t="shared" si="8"/>
        <v>3.8744672607516469E-2</v>
      </c>
    </row>
    <row r="133" spans="1:6" x14ac:dyDescent="0.2">
      <c r="A133" s="1">
        <v>0.28999999999999998</v>
      </c>
      <c r="B133" s="1">
        <v>1.02</v>
      </c>
      <c r="C133" s="1">
        <v>27.2</v>
      </c>
      <c r="D133" s="8">
        <f t="shared" si="6"/>
        <v>-1.2378743560016174</v>
      </c>
      <c r="E133" s="8">
        <f t="shared" si="7"/>
        <v>-1.9802627296179754E-2</v>
      </c>
      <c r="F133" s="8">
        <f t="shared" si="8"/>
        <v>3.6764705882352942E-2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4713-98DD-4213-9C8B-D83FA0B04CC1}">
  <dimension ref="A1:E133"/>
  <sheetViews>
    <sheetView workbookViewId="0">
      <selection activeCell="J10" sqref="J10"/>
    </sheetView>
  </sheetViews>
  <sheetFormatPr defaultRowHeight="14.25" x14ac:dyDescent="0.2"/>
  <cols>
    <col min="1" max="2" width="25.25" style="24" bestFit="1" customWidth="1"/>
    <col min="3" max="3" width="12.375" style="24" bestFit="1" customWidth="1"/>
    <col min="4" max="4" width="14.875" style="24" bestFit="1" customWidth="1"/>
    <col min="5" max="5" width="8.625" style="24"/>
    <col min="6" max="16384" width="9" style="24"/>
  </cols>
  <sheetData>
    <row r="1" spans="1:5" x14ac:dyDescent="0.2">
      <c r="A1" s="25" t="s">
        <v>117</v>
      </c>
      <c r="B1" s="25" t="s">
        <v>118</v>
      </c>
      <c r="C1" s="4" t="s">
        <v>12</v>
      </c>
      <c r="D1" s="25" t="s">
        <v>119</v>
      </c>
      <c r="E1" s="4" t="s">
        <v>11</v>
      </c>
    </row>
    <row r="2" spans="1:5" x14ac:dyDescent="0.2">
      <c r="A2" s="4">
        <v>13.32</v>
      </c>
      <c r="B2" s="4">
        <v>3905.85</v>
      </c>
      <c r="C2" s="4">
        <f>A2/B2</f>
        <v>3.4102692115672646E-3</v>
      </c>
      <c r="D2" s="4">
        <v>1656.86</v>
      </c>
      <c r="E2" s="4">
        <f>LN(D2)</f>
        <v>7.4126795238148331</v>
      </c>
    </row>
    <row r="3" spans="1:5" x14ac:dyDescent="0.2">
      <c r="A3" s="4">
        <v>7.62</v>
      </c>
      <c r="B3" s="4">
        <v>4558.59</v>
      </c>
      <c r="C3" s="4">
        <f t="shared" ref="C3:C66" si="0">A3/B3</f>
        <v>1.6715694984633406E-3</v>
      </c>
      <c r="D3" s="4">
        <v>1230</v>
      </c>
      <c r="E3" s="4">
        <f t="shared" ref="E3:E66" si="1">LN(D3)</f>
        <v>7.114769448366463</v>
      </c>
    </row>
    <row r="4" spans="1:5" x14ac:dyDescent="0.2">
      <c r="A4" s="4">
        <v>4.82</v>
      </c>
      <c r="B4" s="4">
        <v>5197.42</v>
      </c>
      <c r="C4" s="4">
        <f t="shared" si="0"/>
        <v>9.2738320166544177E-4</v>
      </c>
      <c r="D4" s="4">
        <v>306.56</v>
      </c>
      <c r="E4" s="4">
        <f t="shared" si="1"/>
        <v>5.7254134947824955</v>
      </c>
    </row>
    <row r="5" spans="1:5" x14ac:dyDescent="0.2">
      <c r="A5" s="4">
        <v>3.89</v>
      </c>
      <c r="B5" s="4">
        <v>5080.49</v>
      </c>
      <c r="C5" s="4">
        <f t="shared" si="0"/>
        <v>7.6567417709709105E-4</v>
      </c>
      <c r="D5" s="4">
        <v>1117.8399999999999</v>
      </c>
      <c r="E5" s="4">
        <f t="shared" si="1"/>
        <v>7.0191535307721926</v>
      </c>
    </row>
    <row r="6" spans="1:5" x14ac:dyDescent="0.2">
      <c r="A6" s="4">
        <v>12.37</v>
      </c>
      <c r="B6" s="4">
        <v>4481.6099999999997</v>
      </c>
      <c r="C6" s="4">
        <f t="shared" si="0"/>
        <v>2.760168778630894E-3</v>
      </c>
      <c r="D6" s="4">
        <v>890.82799999999997</v>
      </c>
      <c r="E6" s="4">
        <f t="shared" si="1"/>
        <v>6.7921513673095211</v>
      </c>
    </row>
    <row r="7" spans="1:5" x14ac:dyDescent="0.2">
      <c r="A7" s="4">
        <v>28.1</v>
      </c>
      <c r="B7" s="4">
        <v>4577.47</v>
      </c>
      <c r="C7" s="4">
        <f t="shared" si="0"/>
        <v>6.1387622420245244E-3</v>
      </c>
      <c r="D7" s="4">
        <v>1329.27</v>
      </c>
      <c r="E7" s="4">
        <f t="shared" si="1"/>
        <v>7.1923851983498723</v>
      </c>
    </row>
    <row r="8" spans="1:5" x14ac:dyDescent="0.2">
      <c r="A8" s="4">
        <v>2.1800000000000002</v>
      </c>
      <c r="B8" s="4">
        <v>4879.42</v>
      </c>
      <c r="C8" s="4">
        <f t="shared" si="0"/>
        <v>4.4677441171286756E-4</v>
      </c>
      <c r="D8" s="4">
        <v>3765.55</v>
      </c>
      <c r="E8" s="4">
        <f t="shared" si="1"/>
        <v>8.2336492119023266</v>
      </c>
    </row>
    <row r="9" spans="1:5" x14ac:dyDescent="0.2">
      <c r="A9" s="4">
        <v>3.77</v>
      </c>
      <c r="B9" s="4">
        <v>5337.72</v>
      </c>
      <c r="C9" s="4">
        <f t="shared" si="0"/>
        <v>7.062940731248548E-4</v>
      </c>
      <c r="D9" s="4">
        <v>1514.39</v>
      </c>
      <c r="E9" s="4">
        <f t="shared" si="1"/>
        <v>7.3227679965980865</v>
      </c>
    </row>
    <row r="10" spans="1:5" x14ac:dyDescent="0.2">
      <c r="A10" s="4">
        <v>73.45</v>
      </c>
      <c r="B10" s="4">
        <v>5745.09</v>
      </c>
      <c r="C10" s="4">
        <f t="shared" si="0"/>
        <v>1.2784830176724821E-2</v>
      </c>
      <c r="D10" s="4">
        <v>1239.3800000000001</v>
      </c>
      <c r="E10" s="4">
        <f t="shared" si="1"/>
        <v>7.1223665335574005</v>
      </c>
    </row>
    <row r="11" spans="1:5" x14ac:dyDescent="0.2">
      <c r="A11" s="4">
        <v>16.559999999999999</v>
      </c>
      <c r="B11" s="4">
        <v>6014.17</v>
      </c>
      <c r="C11" s="4">
        <f t="shared" si="0"/>
        <v>2.7534971575462613E-3</v>
      </c>
      <c r="D11" s="4">
        <v>1116.4100000000001</v>
      </c>
      <c r="E11" s="4">
        <f t="shared" si="1"/>
        <v>7.0178734589850027</v>
      </c>
    </row>
    <row r="12" spans="1:5" x14ac:dyDescent="0.2">
      <c r="A12" s="4">
        <v>111.69</v>
      </c>
      <c r="B12" s="4">
        <v>5879.21</v>
      </c>
      <c r="C12" s="4">
        <f t="shared" si="0"/>
        <v>1.8997450337715441E-2</v>
      </c>
      <c r="D12" s="4">
        <v>594.81899999999996</v>
      </c>
      <c r="E12" s="4">
        <f t="shared" si="1"/>
        <v>6.3882571575862404</v>
      </c>
    </row>
    <row r="13" spans="1:5" x14ac:dyDescent="0.2">
      <c r="A13" s="4">
        <v>34.619999999999997</v>
      </c>
      <c r="B13" s="4">
        <v>6261.43</v>
      </c>
      <c r="C13" s="4">
        <f t="shared" si="0"/>
        <v>5.5290884031283585E-3</v>
      </c>
      <c r="D13" s="4">
        <v>741.43399999999997</v>
      </c>
      <c r="E13" s="4">
        <f t="shared" si="1"/>
        <v>6.6085861488504563</v>
      </c>
    </row>
    <row r="14" spans="1:5" x14ac:dyDescent="0.2">
      <c r="A14" s="4">
        <v>2.08</v>
      </c>
      <c r="B14" s="4">
        <v>3537.39</v>
      </c>
      <c r="C14" s="4">
        <f t="shared" si="0"/>
        <v>5.88004149952366E-4</v>
      </c>
      <c r="D14" s="4">
        <v>151.684</v>
      </c>
      <c r="E14" s="4">
        <f t="shared" si="1"/>
        <v>5.021799409467012</v>
      </c>
    </row>
    <row r="15" spans="1:5" x14ac:dyDescent="0.2">
      <c r="A15" s="4">
        <v>4.8899999999999997</v>
      </c>
      <c r="B15" s="4">
        <v>4079.44</v>
      </c>
      <c r="C15" s="4">
        <f t="shared" si="0"/>
        <v>1.1986939383836995E-3</v>
      </c>
      <c r="D15" s="4">
        <v>191.88900000000001</v>
      </c>
      <c r="E15" s="4">
        <f t="shared" si="1"/>
        <v>5.256917079849087</v>
      </c>
    </row>
    <row r="16" spans="1:5" x14ac:dyDescent="0.2">
      <c r="A16" s="4">
        <v>7.84</v>
      </c>
      <c r="B16" s="4">
        <v>4409.58</v>
      </c>
      <c r="C16" s="4">
        <f t="shared" si="0"/>
        <v>1.7779471060735943E-3</v>
      </c>
      <c r="D16" s="4">
        <v>388.86</v>
      </c>
      <c r="E16" s="4">
        <f t="shared" si="1"/>
        <v>5.9632193816676793</v>
      </c>
    </row>
    <row r="17" spans="1:5" x14ac:dyDescent="0.2">
      <c r="A17" s="4">
        <v>1.98</v>
      </c>
      <c r="B17" s="4">
        <v>4677.3</v>
      </c>
      <c r="C17" s="4">
        <f t="shared" si="0"/>
        <v>4.2332114681547042E-4</v>
      </c>
      <c r="D17" s="4">
        <v>284.72199999999998</v>
      </c>
      <c r="E17" s="4">
        <f t="shared" si="1"/>
        <v>5.6515132656223344</v>
      </c>
    </row>
    <row r="18" spans="1:5" x14ac:dyDescent="0.2">
      <c r="A18" s="4">
        <v>3.19</v>
      </c>
      <c r="B18" s="4">
        <v>5632.19</v>
      </c>
      <c r="C18" s="4">
        <f t="shared" si="0"/>
        <v>5.6638714247921323E-4</v>
      </c>
      <c r="D18" s="4">
        <v>595.31100000000004</v>
      </c>
      <c r="E18" s="4">
        <f t="shared" si="1"/>
        <v>6.389083958066907</v>
      </c>
    </row>
    <row r="19" spans="1:5" x14ac:dyDescent="0.2">
      <c r="A19" s="4">
        <v>7.5</v>
      </c>
      <c r="B19" s="4">
        <v>6049.53</v>
      </c>
      <c r="C19" s="4">
        <f t="shared" si="0"/>
        <v>1.2397657338669285E-3</v>
      </c>
      <c r="D19" s="4">
        <v>477.80500000000001</v>
      </c>
      <c r="E19" s="4">
        <f t="shared" si="1"/>
        <v>6.1692026994665072</v>
      </c>
    </row>
    <row r="20" spans="1:5" x14ac:dyDescent="0.2">
      <c r="A20" s="4">
        <v>4.09</v>
      </c>
      <c r="B20" s="4">
        <v>6639.18</v>
      </c>
      <c r="C20" s="4">
        <f t="shared" si="0"/>
        <v>6.1603993264228412E-4</v>
      </c>
      <c r="D20" s="4">
        <v>1438.03</v>
      </c>
      <c r="E20" s="4">
        <f t="shared" si="1"/>
        <v>7.2710294003721394</v>
      </c>
    </row>
    <row r="21" spans="1:5" x14ac:dyDescent="0.2">
      <c r="A21" s="4">
        <v>9.74</v>
      </c>
      <c r="B21" s="4">
        <v>7726.21</v>
      </c>
      <c r="C21" s="4">
        <f t="shared" si="0"/>
        <v>1.2606439638580883E-3</v>
      </c>
      <c r="D21" s="4">
        <v>1013.39</v>
      </c>
      <c r="E21" s="4">
        <f t="shared" si="1"/>
        <v>6.9210564252212654</v>
      </c>
    </row>
    <row r="22" spans="1:5" x14ac:dyDescent="0.2">
      <c r="A22" s="4">
        <v>9.59</v>
      </c>
      <c r="B22" s="4">
        <v>8309.0400000000009</v>
      </c>
      <c r="C22" s="4">
        <f t="shared" si="0"/>
        <v>1.1541646207022711E-3</v>
      </c>
      <c r="D22" s="4">
        <v>526.53200000000004</v>
      </c>
      <c r="E22" s="4">
        <f t="shared" si="1"/>
        <v>6.2663121084545237</v>
      </c>
    </row>
    <row r="23" spans="1:5" x14ac:dyDescent="0.2">
      <c r="A23" s="4">
        <v>5.39</v>
      </c>
      <c r="B23" s="4">
        <v>9022.7900000000009</v>
      </c>
      <c r="C23" s="4">
        <f t="shared" si="0"/>
        <v>5.9737619960123186E-4</v>
      </c>
      <c r="D23" s="4">
        <v>653.60400000000004</v>
      </c>
      <c r="E23" s="4">
        <f t="shared" si="1"/>
        <v>6.4825016634781072</v>
      </c>
    </row>
    <row r="24" spans="1:5" x14ac:dyDescent="0.2">
      <c r="A24" s="4">
        <v>5.73</v>
      </c>
      <c r="B24" s="4">
        <v>8848.2099999999991</v>
      </c>
      <c r="C24" s="4">
        <f t="shared" si="0"/>
        <v>6.4758860831738859E-4</v>
      </c>
      <c r="D24" s="4">
        <v>424.30399999999997</v>
      </c>
      <c r="E24" s="4">
        <f t="shared" si="1"/>
        <v>6.0504501794558525</v>
      </c>
    </row>
    <row r="25" spans="1:5" x14ac:dyDescent="0.2">
      <c r="A25" s="4">
        <v>6.98</v>
      </c>
      <c r="B25" s="4">
        <v>9305.64</v>
      </c>
      <c r="C25" s="4">
        <f t="shared" si="0"/>
        <v>7.5008274551777209E-4</v>
      </c>
      <c r="D25" s="4">
        <v>886.15599999999995</v>
      </c>
      <c r="E25" s="4">
        <f t="shared" si="1"/>
        <v>6.7868930073409475</v>
      </c>
    </row>
    <row r="26" spans="1:5" x14ac:dyDescent="0.2">
      <c r="A26" s="4">
        <v>1.92</v>
      </c>
      <c r="B26" s="4">
        <v>1796.33</v>
      </c>
      <c r="C26" s="4">
        <f t="shared" si="0"/>
        <v>1.0688459247465666E-3</v>
      </c>
      <c r="D26" s="4">
        <v>1448.45</v>
      </c>
      <c r="E26" s="4">
        <f t="shared" si="1"/>
        <v>7.2782492981462488</v>
      </c>
    </row>
    <row r="27" spans="1:5" x14ac:dyDescent="0.2">
      <c r="A27" s="4">
        <v>2.81</v>
      </c>
      <c r="B27" s="4">
        <v>2143.21</v>
      </c>
      <c r="C27" s="4">
        <f t="shared" si="0"/>
        <v>1.3111174359955395E-3</v>
      </c>
      <c r="D27" s="4">
        <v>4171.88</v>
      </c>
      <c r="E27" s="4">
        <f t="shared" si="1"/>
        <v>8.3361220525238693</v>
      </c>
    </row>
    <row r="28" spans="1:5" x14ac:dyDescent="0.2">
      <c r="A28" s="4">
        <v>3.02</v>
      </c>
      <c r="B28" s="4">
        <v>2549.21</v>
      </c>
      <c r="C28" s="4">
        <f t="shared" si="0"/>
        <v>1.1846807442305654E-3</v>
      </c>
      <c r="D28" s="4">
        <v>2409.0100000000002</v>
      </c>
      <c r="E28" s="4">
        <f t="shared" si="1"/>
        <v>7.7869711537062969</v>
      </c>
    </row>
    <row r="29" spans="1:5" x14ac:dyDescent="0.2">
      <c r="A29" s="4">
        <v>2.93</v>
      </c>
      <c r="B29" s="4">
        <v>2884.7</v>
      </c>
      <c r="C29" s="4">
        <f t="shared" si="0"/>
        <v>1.0157035393628456E-3</v>
      </c>
      <c r="D29" s="4">
        <v>1335.33</v>
      </c>
      <c r="E29" s="4">
        <f t="shared" si="1"/>
        <v>7.1969337312989214</v>
      </c>
    </row>
    <row r="30" spans="1:5" x14ac:dyDescent="0.2">
      <c r="A30" s="4">
        <v>3.67</v>
      </c>
      <c r="B30" s="4">
        <v>3232.35</v>
      </c>
      <c r="C30" s="4">
        <f t="shared" si="0"/>
        <v>1.1353968474948567E-3</v>
      </c>
      <c r="D30" s="4">
        <v>5843.23</v>
      </c>
      <c r="E30" s="4">
        <f t="shared" si="1"/>
        <v>8.6730390051204704</v>
      </c>
    </row>
    <row r="31" spans="1:5" x14ac:dyDescent="0.2">
      <c r="A31" s="4">
        <v>3.05</v>
      </c>
      <c r="B31" s="4">
        <v>3699.43</v>
      </c>
      <c r="C31" s="4">
        <f t="shared" si="0"/>
        <v>8.2445133439475811E-4</v>
      </c>
      <c r="D31" s="4">
        <v>3246.73</v>
      </c>
      <c r="E31" s="4">
        <f t="shared" si="1"/>
        <v>8.0854036149650668</v>
      </c>
    </row>
    <row r="32" spans="1:5" x14ac:dyDescent="0.2">
      <c r="A32" s="4">
        <v>5.52</v>
      </c>
      <c r="B32" s="4">
        <v>3282.54</v>
      </c>
      <c r="C32" s="4">
        <f t="shared" si="0"/>
        <v>1.6816245955875633E-3</v>
      </c>
      <c r="D32" s="4">
        <v>10503.4</v>
      </c>
      <c r="E32" s="4">
        <f t="shared" si="1"/>
        <v>9.2594542932544357</v>
      </c>
    </row>
    <row r="33" spans="1:5" x14ac:dyDescent="0.2">
      <c r="A33" s="4">
        <v>3.6</v>
      </c>
      <c r="B33" s="4">
        <v>3103.16</v>
      </c>
      <c r="C33" s="4">
        <f t="shared" si="0"/>
        <v>1.160107761120922E-3</v>
      </c>
      <c r="D33" s="4">
        <v>2759.03</v>
      </c>
      <c r="E33" s="4">
        <f t="shared" si="1"/>
        <v>7.9226344476630635</v>
      </c>
    </row>
    <row r="34" spans="1:5" x14ac:dyDescent="0.2">
      <c r="A34" s="4">
        <v>4.71</v>
      </c>
      <c r="B34" s="4">
        <v>3555.71</v>
      </c>
      <c r="C34" s="4">
        <f t="shared" si="0"/>
        <v>1.3246299613860523E-3</v>
      </c>
      <c r="D34" s="4">
        <v>2154.2199999999998</v>
      </c>
      <c r="E34" s="4">
        <f t="shared" si="1"/>
        <v>7.6751839880625976</v>
      </c>
    </row>
    <row r="35" spans="1:5" x14ac:dyDescent="0.2">
      <c r="A35" s="4">
        <v>9.35</v>
      </c>
      <c r="B35" s="4">
        <v>3151.35</v>
      </c>
      <c r="C35" s="4">
        <f t="shared" si="0"/>
        <v>2.9669824043663828E-3</v>
      </c>
      <c r="D35" s="4">
        <v>4563.45</v>
      </c>
      <c r="E35" s="4">
        <f t="shared" si="1"/>
        <v>8.4258341953942253</v>
      </c>
    </row>
    <row r="36" spans="1:5" x14ac:dyDescent="0.2">
      <c r="A36" s="4">
        <v>2.17</v>
      </c>
      <c r="B36" s="4">
        <v>3152.55</v>
      </c>
      <c r="C36" s="4">
        <f t="shared" si="0"/>
        <v>6.8833166801478165E-4</v>
      </c>
      <c r="D36" s="4">
        <v>5321.76</v>
      </c>
      <c r="E36" s="4">
        <f t="shared" si="1"/>
        <v>8.5795593546921509</v>
      </c>
    </row>
    <row r="37" spans="1:5" x14ac:dyDescent="0.2">
      <c r="A37" s="4">
        <v>6.05</v>
      </c>
      <c r="B37" s="4">
        <v>2729.83</v>
      </c>
      <c r="C37" s="4">
        <f t="shared" si="0"/>
        <v>2.2162552246843209E-3</v>
      </c>
      <c r="D37" s="4">
        <v>1513.42</v>
      </c>
      <c r="E37" s="4">
        <f t="shared" si="1"/>
        <v>7.3221272694499602</v>
      </c>
    </row>
    <row r="38" spans="1:5" x14ac:dyDescent="0.2">
      <c r="A38" s="4">
        <v>21.17</v>
      </c>
      <c r="B38" s="4">
        <v>5002.07</v>
      </c>
      <c r="C38" s="4">
        <f t="shared" si="0"/>
        <v>4.2322478493903529E-3</v>
      </c>
      <c r="D38" s="4">
        <v>3299.54</v>
      </c>
      <c r="E38" s="4">
        <f t="shared" si="1"/>
        <v>8.1015383437989392</v>
      </c>
    </row>
    <row r="39" spans="1:5" x14ac:dyDescent="0.2">
      <c r="A39" s="4">
        <v>17.350000000000001</v>
      </c>
      <c r="B39" s="4">
        <v>5904.52</v>
      </c>
      <c r="C39" s="4">
        <f t="shared" si="0"/>
        <v>2.9384268323250661E-3</v>
      </c>
      <c r="D39" s="4">
        <v>1633.09</v>
      </c>
      <c r="E39" s="4">
        <f t="shared" si="1"/>
        <v>7.3982292047402094</v>
      </c>
    </row>
    <row r="40" spans="1:5" x14ac:dyDescent="0.2">
      <c r="A40" s="4">
        <v>12.93</v>
      </c>
      <c r="B40" s="4">
        <v>6688.8</v>
      </c>
      <c r="C40" s="4">
        <f t="shared" si="0"/>
        <v>1.9330821672048797E-3</v>
      </c>
      <c r="D40" s="4">
        <v>1322.71</v>
      </c>
      <c r="E40" s="4">
        <f t="shared" si="1"/>
        <v>7.1874379412967624</v>
      </c>
    </row>
    <row r="41" spans="1:5" x14ac:dyDescent="0.2">
      <c r="A41" s="4">
        <v>11.89</v>
      </c>
      <c r="B41" s="4">
        <v>7177.31</v>
      </c>
      <c r="C41" s="4">
        <f t="shared" si="0"/>
        <v>1.6566095096909566E-3</v>
      </c>
      <c r="D41" s="4">
        <v>1416.96</v>
      </c>
      <c r="E41" s="4">
        <f t="shared" si="1"/>
        <v>7.2562690106401631</v>
      </c>
    </row>
    <row r="42" spans="1:5" x14ac:dyDescent="0.2">
      <c r="A42" s="4">
        <v>48.74</v>
      </c>
      <c r="B42" s="4">
        <v>8250.01</v>
      </c>
      <c r="C42" s="4">
        <f t="shared" si="0"/>
        <v>5.9078716268222706E-3</v>
      </c>
      <c r="D42" s="4">
        <v>6488.64</v>
      </c>
      <c r="E42" s="4">
        <f t="shared" si="1"/>
        <v>8.7778082345800996</v>
      </c>
    </row>
    <row r="43" spans="1:5" x14ac:dyDescent="0.2">
      <c r="A43" s="4">
        <v>43.17</v>
      </c>
      <c r="B43" s="4">
        <v>8755.2099999999991</v>
      </c>
      <c r="C43" s="4">
        <f t="shared" si="0"/>
        <v>4.9307783593997177E-3</v>
      </c>
      <c r="D43" s="4">
        <v>6320.69</v>
      </c>
      <c r="E43" s="4">
        <f t="shared" si="1"/>
        <v>8.7515836583966937</v>
      </c>
    </row>
    <row r="44" spans="1:5" x14ac:dyDescent="0.2">
      <c r="A44" s="4">
        <v>22.75</v>
      </c>
      <c r="B44" s="4">
        <v>9258.4</v>
      </c>
      <c r="C44" s="4">
        <f t="shared" si="0"/>
        <v>2.4572280307612548E-3</v>
      </c>
      <c r="D44" s="4">
        <v>12583.2</v>
      </c>
      <c r="E44" s="4">
        <f t="shared" si="1"/>
        <v>9.4401178699264321</v>
      </c>
    </row>
    <row r="45" spans="1:5" x14ac:dyDescent="0.2">
      <c r="A45" s="4">
        <v>62.14</v>
      </c>
      <c r="B45" s="4">
        <v>10100.959999999999</v>
      </c>
      <c r="C45" s="4">
        <f t="shared" si="0"/>
        <v>6.151890513376947E-3</v>
      </c>
      <c r="D45" s="4">
        <v>6602.64</v>
      </c>
      <c r="E45" s="4">
        <f t="shared" si="1"/>
        <v>8.7952248480358435</v>
      </c>
    </row>
    <row r="46" spans="1:5" x14ac:dyDescent="0.2">
      <c r="A46" s="4">
        <v>161.07</v>
      </c>
      <c r="B46" s="4">
        <v>10739.76</v>
      </c>
      <c r="C46" s="4">
        <f t="shared" si="0"/>
        <v>1.4997541844510491E-2</v>
      </c>
      <c r="D46" s="4">
        <v>4723.8900000000003</v>
      </c>
      <c r="E46" s="4">
        <f t="shared" si="1"/>
        <v>8.4603878916947473</v>
      </c>
    </row>
    <row r="47" spans="1:5" x14ac:dyDescent="0.2">
      <c r="A47" s="4">
        <v>91.57</v>
      </c>
      <c r="B47" s="4">
        <v>11233.52</v>
      </c>
      <c r="C47" s="4">
        <f t="shared" si="0"/>
        <v>8.1514965923414912E-3</v>
      </c>
      <c r="D47" s="4">
        <v>5183.05</v>
      </c>
      <c r="E47" s="4">
        <f t="shared" si="1"/>
        <v>8.553148965065807</v>
      </c>
    </row>
    <row r="48" spans="1:5" x14ac:dyDescent="0.2">
      <c r="A48" s="4">
        <v>115.33</v>
      </c>
      <c r="B48" s="4">
        <v>11713.16</v>
      </c>
      <c r="C48" s="4">
        <f t="shared" si="0"/>
        <v>9.8461900972922761E-3</v>
      </c>
      <c r="D48" s="4">
        <v>5492.83</v>
      </c>
      <c r="E48" s="4">
        <f t="shared" si="1"/>
        <v>8.611198884383823</v>
      </c>
    </row>
    <row r="49" spans="1:5" x14ac:dyDescent="0.2">
      <c r="A49" s="4">
        <v>94.03</v>
      </c>
      <c r="B49" s="4">
        <v>12128.63</v>
      </c>
      <c r="C49" s="4">
        <f t="shared" si="0"/>
        <v>7.7527305227383476E-3</v>
      </c>
      <c r="D49" s="4">
        <v>5384.14</v>
      </c>
      <c r="E49" s="4">
        <f t="shared" si="1"/>
        <v>8.5912128739582609</v>
      </c>
    </row>
    <row r="50" spans="1:5" x14ac:dyDescent="0.2">
      <c r="A50" s="4">
        <v>27.45</v>
      </c>
      <c r="B50" s="4">
        <v>6221.72</v>
      </c>
      <c r="C50" s="4">
        <f t="shared" si="0"/>
        <v>4.4119632513195707E-3</v>
      </c>
      <c r="D50" s="4">
        <v>1633.17</v>
      </c>
      <c r="E50" s="4">
        <f t="shared" si="1"/>
        <v>7.3982781904302746</v>
      </c>
    </row>
    <row r="51" spans="1:5" x14ac:dyDescent="0.2">
      <c r="A51" s="4">
        <v>22.98</v>
      </c>
      <c r="B51" s="4">
        <v>7027.67</v>
      </c>
      <c r="C51" s="4">
        <f t="shared" si="0"/>
        <v>3.2699315704920692E-3</v>
      </c>
      <c r="D51" s="4">
        <v>1294.47</v>
      </c>
      <c r="E51" s="4">
        <f t="shared" si="1"/>
        <v>7.1658566239520169</v>
      </c>
    </row>
    <row r="52" spans="1:5" x14ac:dyDescent="0.2">
      <c r="A52" s="4">
        <v>16.5</v>
      </c>
      <c r="B52" s="4">
        <v>7798.47</v>
      </c>
      <c r="C52" s="4">
        <f t="shared" si="0"/>
        <v>2.1157996376212256E-3</v>
      </c>
      <c r="D52" s="4">
        <v>1625.08</v>
      </c>
      <c r="E52" s="4">
        <f t="shared" si="1"/>
        <v>7.3933123243212737</v>
      </c>
    </row>
    <row r="53" spans="1:5" x14ac:dyDescent="0.2">
      <c r="A53" s="4">
        <v>14.84</v>
      </c>
      <c r="B53" s="4">
        <v>8472.4500000000007</v>
      </c>
      <c r="C53" s="4">
        <f t="shared" si="0"/>
        <v>1.751559466270087E-3</v>
      </c>
      <c r="D53" s="4">
        <v>1387.52</v>
      </c>
      <c r="E53" s="4">
        <f t="shared" si="1"/>
        <v>7.2352732599311169</v>
      </c>
    </row>
    <row r="54" spans="1:5" x14ac:dyDescent="0.2">
      <c r="A54" s="4">
        <v>18.05</v>
      </c>
      <c r="B54" s="4">
        <v>9687.58</v>
      </c>
      <c r="C54" s="4">
        <f t="shared" si="0"/>
        <v>1.863210419939758E-3</v>
      </c>
      <c r="D54" s="4">
        <v>3559.87</v>
      </c>
      <c r="E54" s="4">
        <f t="shared" si="1"/>
        <v>8.1774793063253863</v>
      </c>
    </row>
    <row r="55" spans="1:5" x14ac:dyDescent="0.2">
      <c r="A55" s="4">
        <v>26.95</v>
      </c>
      <c r="B55" s="4">
        <v>9981.9599999999991</v>
      </c>
      <c r="C55" s="4">
        <f t="shared" si="0"/>
        <v>2.6998705665019695E-3</v>
      </c>
      <c r="D55" s="4">
        <v>5717.85</v>
      </c>
      <c r="E55" s="4">
        <f t="shared" si="1"/>
        <v>8.6513481395895848</v>
      </c>
    </row>
    <row r="56" spans="1:5" x14ac:dyDescent="0.2">
      <c r="A56" s="4">
        <v>13.59</v>
      </c>
      <c r="B56" s="4">
        <v>10621.03</v>
      </c>
      <c r="C56" s="4">
        <f t="shared" si="0"/>
        <v>1.2795369187357534E-3</v>
      </c>
      <c r="D56" s="4">
        <v>7984.78</v>
      </c>
      <c r="E56" s="4">
        <f t="shared" si="1"/>
        <v>8.9852925086101969</v>
      </c>
    </row>
    <row r="57" spans="1:5" x14ac:dyDescent="0.2">
      <c r="A57" s="4">
        <v>16.09</v>
      </c>
      <c r="B57" s="4">
        <v>11657.35</v>
      </c>
      <c r="C57" s="4">
        <f t="shared" si="0"/>
        <v>1.3802450814293127E-3</v>
      </c>
      <c r="D57" s="4">
        <v>8785.2800000000007</v>
      </c>
      <c r="E57" s="4">
        <f t="shared" si="1"/>
        <v>9.0808328726232403</v>
      </c>
    </row>
    <row r="58" spans="1:5" x14ac:dyDescent="0.2">
      <c r="A58" s="4">
        <v>16.05</v>
      </c>
      <c r="B58" s="4">
        <v>12573.55</v>
      </c>
      <c r="C58" s="4">
        <f t="shared" si="0"/>
        <v>1.2764891379125228E-3</v>
      </c>
      <c r="D58" s="4">
        <v>6165.55</v>
      </c>
      <c r="E58" s="4">
        <f t="shared" si="1"/>
        <v>8.7267326249200678</v>
      </c>
    </row>
    <row r="59" spans="1:5" x14ac:dyDescent="0.2">
      <c r="A59" s="4">
        <v>18.75</v>
      </c>
      <c r="B59" s="4">
        <v>13681.55</v>
      </c>
      <c r="C59" s="4">
        <f t="shared" si="0"/>
        <v>1.3704587565005427E-3</v>
      </c>
      <c r="D59" s="4">
        <v>8454.1</v>
      </c>
      <c r="E59" s="4">
        <f t="shared" si="1"/>
        <v>9.0424068097769084</v>
      </c>
    </row>
    <row r="60" spans="1:5" x14ac:dyDescent="0.2">
      <c r="A60" s="4">
        <v>39.450000000000003</v>
      </c>
      <c r="B60" s="4">
        <v>14585.26</v>
      </c>
      <c r="C60" s="4">
        <f t="shared" si="0"/>
        <v>2.704785516336356E-3</v>
      </c>
      <c r="D60" s="4">
        <v>7163.15</v>
      </c>
      <c r="E60" s="4">
        <f t="shared" si="1"/>
        <v>8.8767051073417242</v>
      </c>
    </row>
    <row r="61" spans="1:5" x14ac:dyDescent="0.2">
      <c r="A61" s="4">
        <v>24.94</v>
      </c>
      <c r="B61" s="4">
        <v>14901.37</v>
      </c>
      <c r="C61" s="4">
        <f t="shared" si="0"/>
        <v>1.6736716154286484E-3</v>
      </c>
      <c r="D61" s="4">
        <v>5076.79</v>
      </c>
      <c r="E61" s="4">
        <f t="shared" si="1"/>
        <v>8.5324344510822705</v>
      </c>
    </row>
    <row r="62" spans="1:5" x14ac:dyDescent="0.2">
      <c r="A62" s="4">
        <v>13.81</v>
      </c>
      <c r="B62" s="4">
        <v>3914.88</v>
      </c>
      <c r="C62" s="4">
        <f t="shared" si="0"/>
        <v>3.527566617623018E-3</v>
      </c>
      <c r="D62" s="4">
        <v>4967.88</v>
      </c>
      <c r="E62" s="4">
        <f t="shared" si="1"/>
        <v>8.5107484687322152</v>
      </c>
    </row>
    <row r="63" spans="1:5" x14ac:dyDescent="0.2">
      <c r="A63" s="4">
        <v>17.05</v>
      </c>
      <c r="B63" s="4">
        <v>4184.0200000000004</v>
      </c>
      <c r="C63" s="4">
        <f t="shared" si="0"/>
        <v>4.0750283220443492E-3</v>
      </c>
      <c r="D63" s="4">
        <v>8218.5400000000009</v>
      </c>
      <c r="E63" s="4">
        <f t="shared" si="1"/>
        <v>9.0141478567029356</v>
      </c>
    </row>
    <row r="64" spans="1:5" x14ac:dyDescent="0.2">
      <c r="A64" s="4">
        <v>15.09</v>
      </c>
      <c r="B64" s="4">
        <v>4528.6099999999997</v>
      </c>
      <c r="C64" s="4">
        <f t="shared" si="0"/>
        <v>3.3321482750777835E-3</v>
      </c>
      <c r="D64" s="4">
        <v>6870.48</v>
      </c>
      <c r="E64" s="4">
        <f t="shared" si="1"/>
        <v>8.8349892517713027</v>
      </c>
    </row>
    <row r="65" spans="1:5" x14ac:dyDescent="0.2">
      <c r="A65" s="4">
        <v>15.2</v>
      </c>
      <c r="B65" s="4">
        <v>4923.4399999999996</v>
      </c>
      <c r="C65" s="4">
        <f t="shared" si="0"/>
        <v>3.0872723136668671E-3</v>
      </c>
      <c r="D65" s="4">
        <v>11528.6</v>
      </c>
      <c r="E65" s="4">
        <f t="shared" si="1"/>
        <v>9.3525861835144024</v>
      </c>
    </row>
    <row r="66" spans="1:5" x14ac:dyDescent="0.2">
      <c r="A66" s="4">
        <v>17.87</v>
      </c>
      <c r="B66" s="4">
        <v>6191.56</v>
      </c>
      <c r="C66" s="4">
        <f t="shared" si="0"/>
        <v>2.8861870029524062E-3</v>
      </c>
      <c r="D66" s="4">
        <v>36207.4</v>
      </c>
      <c r="E66" s="4">
        <f t="shared" si="1"/>
        <v>10.497018796812467</v>
      </c>
    </row>
    <row r="67" spans="1:5" x14ac:dyDescent="0.2">
      <c r="A67" s="4">
        <v>20.399999999999999</v>
      </c>
      <c r="B67" s="4">
        <v>6918.94</v>
      </c>
      <c r="C67" s="4">
        <f t="shared" ref="C67:C130" si="2">A67/B67</f>
        <v>2.9484285165068637E-3</v>
      </c>
      <c r="D67" s="4">
        <v>27752.5</v>
      </c>
      <c r="E67" s="4">
        <f t="shared" ref="E67:E130" si="3">LN(D67)</f>
        <v>10.231081205206802</v>
      </c>
    </row>
    <row r="68" spans="1:5" x14ac:dyDescent="0.2">
      <c r="A68" s="4">
        <v>26.37</v>
      </c>
      <c r="B68" s="4">
        <v>7547.62</v>
      </c>
      <c r="C68" s="4">
        <f t="shared" si="2"/>
        <v>3.4938165938401774E-3</v>
      </c>
      <c r="D68" s="4">
        <v>56552</v>
      </c>
      <c r="E68" s="4">
        <f t="shared" si="3"/>
        <v>10.94291584785079</v>
      </c>
    </row>
    <row r="69" spans="1:5" x14ac:dyDescent="0.2">
      <c r="A69" s="4">
        <v>59.07</v>
      </c>
      <c r="B69" s="4">
        <v>8351.5400000000009</v>
      </c>
      <c r="C69" s="4">
        <f t="shared" si="2"/>
        <v>7.0729470253390386E-3</v>
      </c>
      <c r="D69" s="4">
        <v>40749.300000000003</v>
      </c>
      <c r="E69" s="4">
        <f t="shared" si="3"/>
        <v>10.615193940607357</v>
      </c>
    </row>
    <row r="70" spans="1:5" x14ac:dyDescent="0.2">
      <c r="A70" s="4">
        <v>29.94</v>
      </c>
      <c r="B70" s="4">
        <v>8179.28</v>
      </c>
      <c r="C70" s="4">
        <f t="shared" si="2"/>
        <v>3.6604688921274245E-3</v>
      </c>
      <c r="D70" s="4">
        <v>34518.800000000003</v>
      </c>
      <c r="E70" s="4">
        <f t="shared" si="3"/>
        <v>10.449259382136589</v>
      </c>
    </row>
    <row r="71" spans="1:5" x14ac:dyDescent="0.2">
      <c r="A71" s="4">
        <v>25.88</v>
      </c>
      <c r="B71" s="4">
        <v>8102.11</v>
      </c>
      <c r="C71" s="4">
        <f t="shared" si="2"/>
        <v>3.1942296512883681E-3</v>
      </c>
      <c r="D71" s="4">
        <v>44832</v>
      </c>
      <c r="E71" s="4">
        <f t="shared" si="3"/>
        <v>10.710677449136734</v>
      </c>
    </row>
    <row r="72" spans="1:5" x14ac:dyDescent="0.2">
      <c r="A72" s="4">
        <v>18.48</v>
      </c>
      <c r="B72" s="4">
        <v>8430.86</v>
      </c>
      <c r="C72" s="4">
        <f t="shared" si="2"/>
        <v>2.1919472034881374E-3</v>
      </c>
      <c r="D72" s="4">
        <v>25670.799999999999</v>
      </c>
      <c r="E72" s="4">
        <f t="shared" si="3"/>
        <v>10.153109438163369</v>
      </c>
    </row>
    <row r="73" spans="1:5" x14ac:dyDescent="0.2">
      <c r="A73" s="4">
        <v>53.54</v>
      </c>
      <c r="B73" s="4">
        <v>9393</v>
      </c>
      <c r="C73" s="4">
        <f t="shared" si="2"/>
        <v>5.6999893537740872E-3</v>
      </c>
      <c r="D73" s="4">
        <v>13207.5</v>
      </c>
      <c r="E73" s="4">
        <f t="shared" si="3"/>
        <v>9.488540129038471</v>
      </c>
    </row>
    <row r="74" spans="1:5" x14ac:dyDescent="0.2">
      <c r="A74" s="4">
        <v>5.78</v>
      </c>
      <c r="B74" s="4">
        <v>3842.59</v>
      </c>
      <c r="C74" s="4">
        <f t="shared" si="2"/>
        <v>1.5041937859620724E-3</v>
      </c>
      <c r="D74" s="4">
        <v>3422.86</v>
      </c>
      <c r="E74" s="4">
        <f t="shared" si="3"/>
        <v>8.1382317378982645</v>
      </c>
    </row>
    <row r="75" spans="1:5" x14ac:dyDescent="0.2">
      <c r="A75" s="4">
        <v>9.8699999999999992</v>
      </c>
      <c r="B75" s="4">
        <v>4161.88</v>
      </c>
      <c r="C75" s="4">
        <f t="shared" si="2"/>
        <v>2.3715244072390358E-3</v>
      </c>
      <c r="D75" s="4">
        <v>1919.99</v>
      </c>
      <c r="E75" s="4">
        <f t="shared" si="3"/>
        <v>7.5600752566749305</v>
      </c>
    </row>
    <row r="76" spans="1:5" x14ac:dyDescent="0.2">
      <c r="A76" s="4">
        <v>12.14</v>
      </c>
      <c r="B76" s="4">
        <v>4730.47</v>
      </c>
      <c r="C76" s="4">
        <f t="shared" si="2"/>
        <v>2.5663411880849051E-3</v>
      </c>
      <c r="D76" s="4">
        <v>2019.09</v>
      </c>
      <c r="E76" s="4">
        <f t="shared" si="3"/>
        <v>7.6104021938423649</v>
      </c>
    </row>
    <row r="77" spans="1:5" x14ac:dyDescent="0.2">
      <c r="A77" s="4">
        <v>10.130000000000001</v>
      </c>
      <c r="B77" s="4">
        <v>5159.57</v>
      </c>
      <c r="C77" s="4">
        <f t="shared" si="2"/>
        <v>1.963341906399177E-3</v>
      </c>
      <c r="D77" s="4">
        <v>3884.19</v>
      </c>
      <c r="E77" s="4">
        <f t="shared" si="3"/>
        <v>8.264669746855315</v>
      </c>
    </row>
    <row r="78" spans="1:5" x14ac:dyDescent="0.2">
      <c r="A78" s="4">
        <v>30.51</v>
      </c>
      <c r="B78" s="4">
        <v>6645.98</v>
      </c>
      <c r="C78" s="4">
        <f t="shared" si="2"/>
        <v>4.5907450819894138E-3</v>
      </c>
      <c r="D78" s="4">
        <v>11559.7</v>
      </c>
      <c r="E78" s="4">
        <f t="shared" si="3"/>
        <v>9.3552801903325271</v>
      </c>
    </row>
    <row r="79" spans="1:5" x14ac:dyDescent="0.2">
      <c r="A79" s="4">
        <v>10.33</v>
      </c>
      <c r="B79" s="4">
        <v>6974.26</v>
      </c>
      <c r="C79" s="4">
        <f t="shared" si="2"/>
        <v>1.4811607252955869E-3</v>
      </c>
      <c r="D79" s="4">
        <v>10663.4</v>
      </c>
      <c r="E79" s="4">
        <f t="shared" si="3"/>
        <v>9.2745725962096461</v>
      </c>
    </row>
    <row r="80" spans="1:5" x14ac:dyDescent="0.2">
      <c r="A80" s="4">
        <v>10.47</v>
      </c>
      <c r="B80" s="4">
        <v>7530.32</v>
      </c>
      <c r="C80" s="4">
        <f t="shared" si="2"/>
        <v>1.3903791605137633E-3</v>
      </c>
      <c r="D80" s="4">
        <v>15887.5</v>
      </c>
      <c r="E80" s="4">
        <f t="shared" si="3"/>
        <v>9.6732879154977098</v>
      </c>
    </row>
    <row r="81" spans="1:5" x14ac:dyDescent="0.2">
      <c r="A81" s="4">
        <v>64.260000000000005</v>
      </c>
      <c r="B81" s="4">
        <v>8629.5300000000007</v>
      </c>
      <c r="C81" s="4">
        <f t="shared" si="2"/>
        <v>7.4465237388362986E-3</v>
      </c>
      <c r="D81" s="4">
        <v>14775.5</v>
      </c>
      <c r="E81" s="4">
        <f t="shared" si="3"/>
        <v>9.6007256826492533</v>
      </c>
    </row>
    <row r="82" spans="1:5" x14ac:dyDescent="0.2">
      <c r="A82" s="4">
        <v>40.700000000000003</v>
      </c>
      <c r="B82" s="4">
        <v>10053.030000000001</v>
      </c>
      <c r="C82" s="4">
        <f t="shared" si="2"/>
        <v>4.0485306420054452E-3</v>
      </c>
      <c r="D82" s="4">
        <v>8202.81</v>
      </c>
      <c r="E82" s="4">
        <f t="shared" si="3"/>
        <v>9.0122320574767905</v>
      </c>
    </row>
    <row r="83" spans="1:5" x14ac:dyDescent="0.2">
      <c r="A83" s="4">
        <v>52.55</v>
      </c>
      <c r="B83" s="4">
        <v>10082.01</v>
      </c>
      <c r="C83" s="4">
        <f t="shared" si="2"/>
        <v>5.2122543024654801E-3</v>
      </c>
      <c r="D83" s="4">
        <v>16443.3</v>
      </c>
      <c r="E83" s="4">
        <f t="shared" si="3"/>
        <v>9.707673378393622</v>
      </c>
    </row>
    <row r="84" spans="1:5" x14ac:dyDescent="0.2">
      <c r="A84" s="4">
        <v>26.91</v>
      </c>
      <c r="B84" s="4">
        <v>11014.59</v>
      </c>
      <c r="C84" s="4">
        <f t="shared" si="2"/>
        <v>2.4431231666362523E-3</v>
      </c>
      <c r="D84" s="4">
        <v>13293.4</v>
      </c>
      <c r="E84" s="4">
        <f t="shared" si="3"/>
        <v>9.4950229504402248</v>
      </c>
    </row>
    <row r="85" spans="1:5" x14ac:dyDescent="0.2">
      <c r="A85" s="4">
        <v>33.68</v>
      </c>
      <c r="B85" s="4">
        <v>12017.78</v>
      </c>
      <c r="C85" s="4">
        <f t="shared" si="2"/>
        <v>2.802514274683011E-3</v>
      </c>
      <c r="D85" s="4">
        <v>6725.43</v>
      </c>
      <c r="E85" s="4">
        <f t="shared" si="3"/>
        <v>8.8136511429463784</v>
      </c>
    </row>
    <row r="86" spans="1:5" x14ac:dyDescent="0.2">
      <c r="A86" s="4">
        <v>1.58</v>
      </c>
      <c r="B86" s="4">
        <v>2198.1799999999998</v>
      </c>
      <c r="C86" s="4">
        <f t="shared" si="2"/>
        <v>7.1877644232956367E-4</v>
      </c>
      <c r="D86" s="4">
        <v>1649.35</v>
      </c>
      <c r="E86" s="4">
        <f t="shared" si="3"/>
        <v>7.4081365498861791</v>
      </c>
    </row>
    <row r="87" spans="1:5" x14ac:dyDescent="0.2">
      <c r="A87" s="4">
        <v>2.98</v>
      </c>
      <c r="B87" s="4">
        <v>2607.5</v>
      </c>
      <c r="C87" s="4">
        <f t="shared" si="2"/>
        <v>1.1428571428571429E-3</v>
      </c>
      <c r="D87" s="4">
        <v>713.35299999999995</v>
      </c>
      <c r="E87" s="4">
        <f t="shared" si="3"/>
        <v>6.5699763890611971</v>
      </c>
    </row>
    <row r="88" spans="1:5" x14ac:dyDescent="0.2">
      <c r="A88" s="4">
        <v>2.78</v>
      </c>
      <c r="B88" s="4">
        <v>3068.8</v>
      </c>
      <c r="C88" s="4">
        <f t="shared" si="2"/>
        <v>9.0589155370177261E-4</v>
      </c>
      <c r="D88" s="4">
        <v>1630.67</v>
      </c>
      <c r="E88" s="4">
        <f t="shared" si="3"/>
        <v>7.3967462522905842</v>
      </c>
    </row>
    <row r="89" spans="1:5" x14ac:dyDescent="0.2">
      <c r="A89" s="4">
        <v>2.98</v>
      </c>
      <c r="B89" s="4">
        <v>3306.7</v>
      </c>
      <c r="C89" s="4">
        <f t="shared" si="2"/>
        <v>9.0120059273596036E-4</v>
      </c>
      <c r="D89" s="4">
        <v>1624.41</v>
      </c>
      <c r="E89" s="4">
        <f t="shared" si="3"/>
        <v>7.3928999519123764</v>
      </c>
    </row>
    <row r="90" spans="1:5" x14ac:dyDescent="0.2">
      <c r="A90" s="4">
        <v>4.8600000000000003</v>
      </c>
      <c r="B90" s="4">
        <v>4001.58</v>
      </c>
      <c r="C90" s="4">
        <f t="shared" si="2"/>
        <v>1.2145202644955244E-3</v>
      </c>
      <c r="D90" s="4">
        <v>7922.57</v>
      </c>
      <c r="E90" s="4">
        <f t="shared" si="3"/>
        <v>8.9774709271208675</v>
      </c>
    </row>
    <row r="91" spans="1:5" x14ac:dyDescent="0.2">
      <c r="A91" s="4">
        <v>6.28</v>
      </c>
      <c r="B91" s="4">
        <v>4275.3999999999996</v>
      </c>
      <c r="C91" s="4">
        <f t="shared" si="2"/>
        <v>1.468868409973336E-3</v>
      </c>
      <c r="D91" s="4">
        <v>9110.3700000000008</v>
      </c>
      <c r="E91" s="4">
        <f t="shared" si="3"/>
        <v>9.1171686041383602</v>
      </c>
    </row>
    <row r="92" spans="1:5" x14ac:dyDescent="0.2">
      <c r="A92" s="4">
        <v>13.8</v>
      </c>
      <c r="B92" s="4">
        <v>4684.1499999999996</v>
      </c>
      <c r="C92" s="4">
        <f t="shared" si="2"/>
        <v>2.9461054833854598E-3</v>
      </c>
      <c r="D92" s="4">
        <v>16385.3</v>
      </c>
      <c r="E92" s="4">
        <f t="shared" si="3"/>
        <v>9.7041398703946555</v>
      </c>
    </row>
    <row r="93" spans="1:5" x14ac:dyDescent="0.2">
      <c r="A93" s="4">
        <v>6.32</v>
      </c>
      <c r="B93" s="4">
        <v>4832.6899999999996</v>
      </c>
      <c r="C93" s="4">
        <f t="shared" si="2"/>
        <v>1.3077602742985791E-3</v>
      </c>
      <c r="D93" s="4">
        <v>3056.5</v>
      </c>
      <c r="E93" s="4">
        <f t="shared" si="3"/>
        <v>8.0250257494687798</v>
      </c>
    </row>
    <row r="94" spans="1:5" x14ac:dyDescent="0.2">
      <c r="A94" s="4">
        <v>4.1399999999999997</v>
      </c>
      <c r="B94" s="4">
        <v>5077.93</v>
      </c>
      <c r="C94" s="4">
        <f t="shared" si="2"/>
        <v>8.1529284570681351E-4</v>
      </c>
      <c r="D94" s="4">
        <v>6726.71</v>
      </c>
      <c r="E94" s="4">
        <f t="shared" si="3"/>
        <v>8.8138414472405451</v>
      </c>
    </row>
    <row r="95" spans="1:5" x14ac:dyDescent="0.2">
      <c r="A95" s="4">
        <v>10.48</v>
      </c>
      <c r="B95" s="4">
        <v>5216.1000000000004</v>
      </c>
      <c r="C95" s="4">
        <f t="shared" si="2"/>
        <v>2.009163934740515E-3</v>
      </c>
      <c r="D95" s="4">
        <v>9495.7999999999993</v>
      </c>
      <c r="E95" s="4">
        <f t="shared" si="3"/>
        <v>9.1586048745681286</v>
      </c>
    </row>
    <row r="96" spans="1:5" x14ac:dyDescent="0.2">
      <c r="A96" s="4">
        <v>9.35</v>
      </c>
      <c r="B96" s="4">
        <v>5204.72</v>
      </c>
      <c r="C96" s="4">
        <f t="shared" si="2"/>
        <v>1.7964463025868826E-3</v>
      </c>
      <c r="D96" s="4">
        <v>2429.4299999999998</v>
      </c>
      <c r="E96" s="4">
        <f t="shared" si="3"/>
        <v>7.7954119409180063</v>
      </c>
    </row>
    <row r="97" spans="1:5" x14ac:dyDescent="0.2">
      <c r="A97" s="4">
        <v>11.55</v>
      </c>
      <c r="B97" s="4">
        <v>5691.22</v>
      </c>
      <c r="C97" s="4">
        <f t="shared" si="2"/>
        <v>2.0294418419952139E-3</v>
      </c>
      <c r="D97" s="4">
        <v>8817.5400000000009</v>
      </c>
      <c r="E97" s="4">
        <f t="shared" si="3"/>
        <v>9.0844981985331472</v>
      </c>
    </row>
    <row r="98" spans="1:5" x14ac:dyDescent="0.2">
      <c r="A98" s="4">
        <v>14.61</v>
      </c>
      <c r="B98" s="4">
        <v>6712.4</v>
      </c>
      <c r="C98" s="4">
        <f t="shared" si="2"/>
        <v>2.1765687384542043E-3</v>
      </c>
      <c r="D98" s="4">
        <v>7564</v>
      </c>
      <c r="E98" s="4">
        <f t="shared" si="3"/>
        <v>8.9311554297783484</v>
      </c>
    </row>
    <row r="99" spans="1:5" x14ac:dyDescent="0.2">
      <c r="A99" s="4">
        <v>27.67</v>
      </c>
      <c r="B99" s="4">
        <v>7387.86</v>
      </c>
      <c r="C99" s="4">
        <f t="shared" si="2"/>
        <v>3.7453335607334198E-3</v>
      </c>
      <c r="D99" s="4">
        <v>5926.04</v>
      </c>
      <c r="E99" s="4">
        <f t="shared" si="3"/>
        <v>8.6871114780263561</v>
      </c>
    </row>
    <row r="100" spans="1:5" x14ac:dyDescent="0.2">
      <c r="A100" s="4">
        <v>16.43</v>
      </c>
      <c r="B100" s="4">
        <v>8411</v>
      </c>
      <c r="C100" s="4">
        <f t="shared" si="2"/>
        <v>1.9533943645226488E-3</v>
      </c>
      <c r="D100" s="4">
        <v>6398.77</v>
      </c>
      <c r="E100" s="4">
        <f t="shared" si="3"/>
        <v>8.7638610633773784</v>
      </c>
    </row>
    <row r="101" spans="1:5" x14ac:dyDescent="0.2">
      <c r="A101" s="4">
        <v>45.56</v>
      </c>
      <c r="B101" s="4">
        <v>9152.64</v>
      </c>
      <c r="C101" s="4">
        <f t="shared" si="2"/>
        <v>4.9777987553317957E-3</v>
      </c>
      <c r="D101" s="4">
        <v>12376.5</v>
      </c>
      <c r="E101" s="4">
        <f t="shared" si="3"/>
        <v>9.4235547922125082</v>
      </c>
    </row>
    <row r="102" spans="1:5" x14ac:dyDescent="0.2">
      <c r="A102" s="4">
        <v>141.16999999999999</v>
      </c>
      <c r="B102" s="4">
        <v>12827.8</v>
      </c>
      <c r="C102" s="4">
        <f t="shared" si="2"/>
        <v>1.1005004755297089E-2</v>
      </c>
      <c r="D102" s="4">
        <v>18639.7</v>
      </c>
      <c r="E102" s="4">
        <f t="shared" si="3"/>
        <v>9.8330489936894647</v>
      </c>
    </row>
    <row r="103" spans="1:5" x14ac:dyDescent="0.2">
      <c r="A103" s="4">
        <v>159.47</v>
      </c>
      <c r="B103" s="4">
        <v>13446.09</v>
      </c>
      <c r="C103" s="4">
        <f t="shared" si="2"/>
        <v>1.1859953339595377E-2</v>
      </c>
      <c r="D103" s="4">
        <v>29103.1</v>
      </c>
      <c r="E103" s="4">
        <f t="shared" si="3"/>
        <v>10.278599976695373</v>
      </c>
    </row>
    <row r="104" spans="1:5" x14ac:dyDescent="0.2">
      <c r="A104" s="4">
        <v>20.65</v>
      </c>
      <c r="B104" s="4">
        <v>15037.48</v>
      </c>
      <c r="C104" s="4">
        <f t="shared" si="2"/>
        <v>1.373235409124401E-3</v>
      </c>
      <c r="D104" s="4">
        <v>58443.7</v>
      </c>
      <c r="E104" s="4">
        <f t="shared" si="3"/>
        <v>10.975819176659918</v>
      </c>
    </row>
    <row r="105" spans="1:5" x14ac:dyDescent="0.2">
      <c r="A105" s="4">
        <v>70.61</v>
      </c>
      <c r="B105" s="4">
        <v>15729.26</v>
      </c>
      <c r="C105" s="4">
        <f t="shared" si="2"/>
        <v>4.4890859455562438E-3</v>
      </c>
      <c r="D105" s="4">
        <v>25241.5</v>
      </c>
      <c r="E105" s="4">
        <f t="shared" si="3"/>
        <v>10.136244744366309</v>
      </c>
    </row>
    <row r="106" spans="1:5" x14ac:dyDescent="0.2">
      <c r="A106" s="4">
        <v>55.28</v>
      </c>
      <c r="B106" s="4">
        <v>17297.849999999999</v>
      </c>
      <c r="C106" s="4">
        <f t="shared" si="2"/>
        <v>3.1957728850695319E-3</v>
      </c>
      <c r="D106" s="4">
        <v>28789.1</v>
      </c>
      <c r="E106" s="4">
        <f t="shared" si="3"/>
        <v>10.267752122263127</v>
      </c>
    </row>
    <row r="107" spans="1:5" x14ac:dyDescent="0.2">
      <c r="A107" s="4">
        <v>28.89</v>
      </c>
      <c r="B107" s="4">
        <v>17430.79</v>
      </c>
      <c r="C107" s="4">
        <f t="shared" si="2"/>
        <v>1.6574119704270431E-3</v>
      </c>
      <c r="D107" s="4">
        <v>35523.4</v>
      </c>
      <c r="E107" s="4">
        <f t="shared" si="3"/>
        <v>10.477946913245891</v>
      </c>
    </row>
    <row r="108" spans="1:5" x14ac:dyDescent="0.2">
      <c r="A108" s="4">
        <v>23.47</v>
      </c>
      <c r="B108" s="4">
        <v>18247.009999999998</v>
      </c>
      <c r="C108" s="4">
        <f t="shared" si="2"/>
        <v>1.2862381288770051E-3</v>
      </c>
      <c r="D108" s="4">
        <v>21589.200000000001</v>
      </c>
      <c r="E108" s="4">
        <f t="shared" si="3"/>
        <v>9.9799484686305746</v>
      </c>
    </row>
    <row r="109" spans="1:5" x14ac:dyDescent="0.2">
      <c r="A109" s="4">
        <v>88.65</v>
      </c>
      <c r="B109" s="4">
        <v>18533.080000000002</v>
      </c>
      <c r="C109" s="4">
        <f t="shared" si="2"/>
        <v>4.7833387650622564E-3</v>
      </c>
      <c r="D109" s="4">
        <v>15625.9</v>
      </c>
      <c r="E109" s="4">
        <f t="shared" si="3"/>
        <v>9.6566850729457858</v>
      </c>
    </row>
    <row r="110" spans="1:5" x14ac:dyDescent="0.2">
      <c r="A110" s="4">
        <v>8.0399999999999991</v>
      </c>
      <c r="B110" s="4">
        <v>2545.2800000000002</v>
      </c>
      <c r="C110" s="4">
        <f t="shared" si="2"/>
        <v>3.1587880311792801E-3</v>
      </c>
      <c r="D110" s="4">
        <v>145.64400000000001</v>
      </c>
      <c r="E110" s="4">
        <f t="shared" si="3"/>
        <v>4.9811652879122246</v>
      </c>
    </row>
    <row r="111" spans="1:5" x14ac:dyDescent="0.2">
      <c r="A111" s="4">
        <v>5.12</v>
      </c>
      <c r="B111" s="4">
        <v>2985.23</v>
      </c>
      <c r="C111" s="4">
        <f t="shared" si="2"/>
        <v>1.7151107284865822E-3</v>
      </c>
      <c r="D111" s="4">
        <v>45.379199999999997</v>
      </c>
      <c r="E111" s="4">
        <f t="shared" si="3"/>
        <v>3.8150538502848899</v>
      </c>
    </row>
    <row r="112" spans="1:5" x14ac:dyDescent="0.2">
      <c r="A112" s="4">
        <v>7.04</v>
      </c>
      <c r="B112" s="4">
        <v>3208.67</v>
      </c>
      <c r="C112" s="4">
        <f t="shared" si="2"/>
        <v>2.1940554809313515E-3</v>
      </c>
      <c r="D112" s="4">
        <v>72.103499999999997</v>
      </c>
      <c r="E112" s="4">
        <f t="shared" si="3"/>
        <v>4.2781025868020173</v>
      </c>
    </row>
    <row r="113" spans="1:5" x14ac:dyDescent="0.2">
      <c r="A113" s="4">
        <v>2.65</v>
      </c>
      <c r="B113" s="4">
        <v>3479.79</v>
      </c>
      <c r="C113" s="4">
        <f t="shared" si="2"/>
        <v>7.6154020788610807E-4</v>
      </c>
      <c r="D113" s="4">
        <v>36.505299999999998</v>
      </c>
      <c r="E113" s="4">
        <f t="shared" si="3"/>
        <v>3.5974574555266026</v>
      </c>
    </row>
    <row r="114" spans="1:5" x14ac:dyDescent="0.2">
      <c r="A114" s="4">
        <v>33.79</v>
      </c>
      <c r="B114" s="4">
        <v>4065.51</v>
      </c>
      <c r="C114" s="4">
        <f t="shared" si="2"/>
        <v>8.311380368022708E-3</v>
      </c>
      <c r="D114" s="4">
        <v>197.51900000000001</v>
      </c>
      <c r="E114" s="4">
        <f t="shared" si="3"/>
        <v>5.2858347822456553</v>
      </c>
    </row>
    <row r="115" spans="1:5" x14ac:dyDescent="0.2">
      <c r="A115" s="4">
        <v>5.29</v>
      </c>
      <c r="B115" s="4">
        <v>4441.7</v>
      </c>
      <c r="C115" s="4">
        <f t="shared" si="2"/>
        <v>1.1909854335051895E-3</v>
      </c>
      <c r="D115" s="4">
        <v>148.958</v>
      </c>
      <c r="E115" s="4">
        <f t="shared" si="3"/>
        <v>5.0036643870154212</v>
      </c>
    </row>
    <row r="116" spans="1:5" x14ac:dyDescent="0.2">
      <c r="A116" s="4">
        <v>3.48</v>
      </c>
      <c r="B116" s="4">
        <v>4908.55</v>
      </c>
      <c r="C116" s="4">
        <f t="shared" si="2"/>
        <v>7.0896700654979577E-4</v>
      </c>
      <c r="D116" s="4">
        <v>1049.6500000000001</v>
      </c>
      <c r="E116" s="4">
        <f t="shared" si="3"/>
        <v>6.9562120542503312</v>
      </c>
    </row>
    <row r="117" spans="1:5" x14ac:dyDescent="0.2">
      <c r="A117" s="4">
        <v>4.16</v>
      </c>
      <c r="B117" s="4">
        <v>5310.74</v>
      </c>
      <c r="C117" s="4">
        <f t="shared" si="2"/>
        <v>7.8331833228514295E-4</v>
      </c>
      <c r="D117" s="4">
        <v>388.90499999999997</v>
      </c>
      <c r="E117" s="4">
        <f t="shared" si="3"/>
        <v>5.9633350978545749</v>
      </c>
    </row>
    <row r="118" spans="1:5" x14ac:dyDescent="0.2">
      <c r="A118" s="4">
        <v>5.78</v>
      </c>
      <c r="B118" s="4">
        <v>5850.96</v>
      </c>
      <c r="C118" s="4">
        <f t="shared" si="2"/>
        <v>9.8787207569356133E-4</v>
      </c>
      <c r="D118" s="4">
        <v>437.13299999999998</v>
      </c>
      <c r="E118" s="4">
        <f t="shared" si="3"/>
        <v>6.0802374966172721</v>
      </c>
    </row>
    <row r="119" spans="1:5" x14ac:dyDescent="0.2">
      <c r="A119" s="4">
        <v>15.67</v>
      </c>
      <c r="B119" s="4">
        <v>6179.47</v>
      </c>
      <c r="C119" s="4">
        <f t="shared" si="2"/>
        <v>2.5358161784101224E-3</v>
      </c>
      <c r="D119" s="4">
        <v>355.334</v>
      </c>
      <c r="E119" s="4">
        <f t="shared" si="3"/>
        <v>5.8730581922285277</v>
      </c>
    </row>
    <row r="120" spans="1:5" x14ac:dyDescent="0.2">
      <c r="A120" s="4">
        <v>70.959999999999994</v>
      </c>
      <c r="B120" s="4">
        <v>5806.54</v>
      </c>
      <c r="C120" s="4">
        <f t="shared" si="2"/>
        <v>1.2220702862634202E-2</v>
      </c>
      <c r="D120" s="4">
        <v>267.21699999999998</v>
      </c>
      <c r="E120" s="4">
        <f t="shared" si="3"/>
        <v>5.5880610623931402</v>
      </c>
    </row>
    <row r="121" spans="1:5" x14ac:dyDescent="0.2">
      <c r="A121" s="4">
        <v>62.23</v>
      </c>
      <c r="B121" s="4">
        <v>5893.32</v>
      </c>
      <c r="C121" s="4">
        <f t="shared" si="2"/>
        <v>1.0559413030346222E-2</v>
      </c>
      <c r="D121" s="4">
        <v>7.4546999999999999</v>
      </c>
      <c r="E121" s="4">
        <f t="shared" si="3"/>
        <v>2.0088447059583006</v>
      </c>
    </row>
    <row r="122" spans="1:5" x14ac:dyDescent="0.2">
      <c r="A122" s="4">
        <v>0.25</v>
      </c>
      <c r="B122" s="4">
        <v>778.8</v>
      </c>
      <c r="C122" s="4">
        <f t="shared" si="2"/>
        <v>3.2100667693888037E-4</v>
      </c>
      <c r="D122" s="4">
        <v>2357.1</v>
      </c>
      <c r="E122" s="4">
        <f t="shared" si="3"/>
        <v>7.7651873288498852</v>
      </c>
    </row>
    <row r="123" spans="1:5" x14ac:dyDescent="0.2">
      <c r="A123" s="4">
        <v>0.75</v>
      </c>
      <c r="B123" s="4">
        <v>911.67</v>
      </c>
      <c r="C123" s="4">
        <f t="shared" si="2"/>
        <v>8.2266609628483991E-4</v>
      </c>
      <c r="D123" s="4">
        <v>454.56599999999997</v>
      </c>
      <c r="E123" s="4">
        <f t="shared" si="3"/>
        <v>6.1193431175963777</v>
      </c>
    </row>
    <row r="124" spans="1:5" x14ac:dyDescent="0.2">
      <c r="A124" s="4">
        <v>1.39</v>
      </c>
      <c r="B124" s="4">
        <v>1011.17</v>
      </c>
      <c r="C124" s="4">
        <f t="shared" si="2"/>
        <v>1.3746452129711126E-3</v>
      </c>
      <c r="D124" s="4">
        <v>978.70899999999995</v>
      </c>
      <c r="E124" s="4">
        <f t="shared" si="3"/>
        <v>6.8862343562615669</v>
      </c>
    </row>
    <row r="125" spans="1:5" x14ac:dyDescent="0.2">
      <c r="A125" s="4">
        <v>1.64</v>
      </c>
      <c r="B125" s="4">
        <v>1099.74</v>
      </c>
      <c r="C125" s="4">
        <f t="shared" si="2"/>
        <v>1.491261570916762E-3</v>
      </c>
      <c r="D125" s="4">
        <v>310.673</v>
      </c>
      <c r="E125" s="4">
        <f t="shared" si="3"/>
        <v>5.7387409120757784</v>
      </c>
    </row>
    <row r="126" spans="1:5" x14ac:dyDescent="0.2">
      <c r="A126" s="4">
        <v>0.53</v>
      </c>
      <c r="B126" s="4">
        <v>1239.43</v>
      </c>
      <c r="C126" s="4">
        <f t="shared" si="2"/>
        <v>4.2761592022139209E-4</v>
      </c>
      <c r="D126" s="4">
        <v>858.24099999999999</v>
      </c>
      <c r="E126" s="4">
        <f t="shared" si="3"/>
        <v>6.7548849458278228</v>
      </c>
    </row>
    <row r="127" spans="1:5" x14ac:dyDescent="0.2">
      <c r="A127" s="4">
        <v>1.26</v>
      </c>
      <c r="B127" s="4">
        <v>1376.48</v>
      </c>
      <c r="C127" s="4">
        <f t="shared" si="2"/>
        <v>9.1537835638730671E-4</v>
      </c>
      <c r="D127" s="4">
        <v>1073.24</v>
      </c>
      <c r="E127" s="4">
        <f t="shared" si="3"/>
        <v>6.9784373895676675</v>
      </c>
    </row>
    <row r="128" spans="1:5" x14ac:dyDescent="0.2">
      <c r="A128" s="4">
        <v>0.88</v>
      </c>
      <c r="B128" s="4">
        <v>1443.97</v>
      </c>
      <c r="C128" s="4">
        <f t="shared" si="2"/>
        <v>6.0943094385617431E-4</v>
      </c>
      <c r="D128" s="4">
        <v>1899.23</v>
      </c>
      <c r="E128" s="4">
        <f t="shared" si="3"/>
        <v>7.5492038198553306</v>
      </c>
    </row>
    <row r="129" spans="1:5" x14ac:dyDescent="0.2">
      <c r="A129" s="4">
        <v>1.1299999999999999</v>
      </c>
      <c r="B129" s="4">
        <v>1691.3</v>
      </c>
      <c r="C129" s="4">
        <f t="shared" si="2"/>
        <v>6.6812511086146746E-4</v>
      </c>
      <c r="D129" s="4">
        <v>770.44200000000001</v>
      </c>
      <c r="E129" s="4">
        <f t="shared" si="3"/>
        <v>6.6469643761318675</v>
      </c>
    </row>
    <row r="130" spans="1:5" x14ac:dyDescent="0.2">
      <c r="A130" s="4">
        <v>1.1499999999999999</v>
      </c>
      <c r="B130" s="4">
        <v>1858.6</v>
      </c>
      <c r="C130" s="4">
        <f t="shared" si="2"/>
        <v>6.1874529215538579E-4</v>
      </c>
      <c r="D130" s="4">
        <v>115.833</v>
      </c>
      <c r="E130" s="4">
        <f t="shared" si="3"/>
        <v>4.752149498634755</v>
      </c>
    </row>
    <row r="131" spans="1:5" x14ac:dyDescent="0.2">
      <c r="A131" s="4">
        <v>2.41</v>
      </c>
      <c r="B131" s="4">
        <v>1972.46</v>
      </c>
      <c r="C131" s="4">
        <f t="shared" ref="C131:C133" si="4">A131/B131</f>
        <v>1.2218245236912282E-3</v>
      </c>
      <c r="D131" s="4">
        <v>1649.9</v>
      </c>
      <c r="E131" s="4">
        <f t="shared" ref="E131:E133" si="5">LN(D131)</f>
        <v>7.408469958997399</v>
      </c>
    </row>
    <row r="132" spans="1:5" x14ac:dyDescent="0.2">
      <c r="A132" s="4">
        <v>5.96</v>
      </c>
      <c r="B132" s="4">
        <v>1971.37</v>
      </c>
      <c r="C132" s="4">
        <f t="shared" si="4"/>
        <v>3.0232782278314069E-3</v>
      </c>
      <c r="D132" s="4">
        <v>207.54400000000001</v>
      </c>
      <c r="E132" s="4">
        <f t="shared" si="5"/>
        <v>5.3353433653844835</v>
      </c>
    </row>
    <row r="133" spans="1:5" x14ac:dyDescent="0.2">
      <c r="A133" s="4">
        <v>38.14</v>
      </c>
      <c r="B133" s="4">
        <v>2097.37</v>
      </c>
      <c r="C133" s="4">
        <f t="shared" si="4"/>
        <v>1.8184678907393545E-2</v>
      </c>
      <c r="D133" s="4">
        <v>200.28</v>
      </c>
      <c r="E133" s="4">
        <f t="shared" si="5"/>
        <v>5.2997163874617437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2D15-9A13-4913-A91F-96A2545E7AF1}">
  <dimension ref="A1:M133"/>
  <sheetViews>
    <sheetView workbookViewId="0">
      <selection activeCell="P16" sqref="P16"/>
    </sheetView>
  </sheetViews>
  <sheetFormatPr defaultRowHeight="14.25" x14ac:dyDescent="0.2"/>
  <cols>
    <col min="3" max="3" width="18.375" bestFit="1" customWidth="1"/>
    <col min="4" max="4" width="20.25" bestFit="1" customWidth="1"/>
    <col min="6" max="6" width="28.125" bestFit="1" customWidth="1"/>
    <col min="7" max="7" width="25.625" bestFit="1" customWidth="1"/>
    <col min="8" max="8" width="25.25" bestFit="1" customWidth="1"/>
    <col min="9" max="9" width="13.875" style="6" bestFit="1" customWidth="1"/>
    <col min="10" max="10" width="20.75" style="7" bestFit="1" customWidth="1"/>
    <col min="11" max="11" width="15" style="6" bestFit="1" customWidth="1"/>
    <col min="12" max="12" width="31.625" style="6" bestFit="1" customWidth="1"/>
    <col min="13" max="13" width="8.625" style="6"/>
  </cols>
  <sheetData>
    <row r="1" spans="1:13" ht="16.5" x14ac:dyDescent="0.3">
      <c r="A1" s="46" t="s">
        <v>120</v>
      </c>
      <c r="B1" s="28" t="s">
        <v>121</v>
      </c>
      <c r="C1" s="28" t="s">
        <v>122</v>
      </c>
      <c r="D1" s="25" t="s">
        <v>123</v>
      </c>
      <c r="E1" s="25" t="s">
        <v>124</v>
      </c>
      <c r="F1" s="25" t="s">
        <v>125</v>
      </c>
      <c r="G1" s="25" t="s">
        <v>126</v>
      </c>
      <c r="H1" s="25" t="s">
        <v>118</v>
      </c>
      <c r="I1" s="28" t="s">
        <v>127</v>
      </c>
      <c r="J1" s="44" t="s">
        <v>128</v>
      </c>
      <c r="K1" s="44" t="s">
        <v>129</v>
      </c>
      <c r="L1" s="25" t="s">
        <v>130</v>
      </c>
      <c r="M1" s="25" t="s">
        <v>131</v>
      </c>
    </row>
    <row r="2" spans="1:13" x14ac:dyDescent="0.2">
      <c r="A2" s="28" t="s">
        <v>76</v>
      </c>
      <c r="B2" s="4">
        <v>2011</v>
      </c>
      <c r="C2" s="4">
        <v>22226.7</v>
      </c>
      <c r="D2" s="4">
        <v>12821.7</v>
      </c>
      <c r="E2" s="4">
        <v>104026</v>
      </c>
      <c r="F2" s="4">
        <v>147256</v>
      </c>
      <c r="G2" s="4">
        <v>16354.9</v>
      </c>
      <c r="H2" s="4">
        <v>3905.85</v>
      </c>
      <c r="I2" s="4">
        <f>C2/D2</f>
        <v>1.7335220758557757</v>
      </c>
      <c r="J2" s="22">
        <v>0.64100000000000001</v>
      </c>
      <c r="K2" s="4">
        <f t="shared" ref="K2:K33" si="0">E2/F2</f>
        <v>0.70642961916662139</v>
      </c>
      <c r="L2" s="22">
        <v>1712</v>
      </c>
      <c r="M2" s="4">
        <f t="shared" ref="M2:M33" si="1">H2/G2</f>
        <v>0.23881833578927417</v>
      </c>
    </row>
    <row r="3" spans="1:13" x14ac:dyDescent="0.2">
      <c r="A3" s="28" t="s">
        <v>76</v>
      </c>
      <c r="B3" s="4">
        <v>2012</v>
      </c>
      <c r="C3" s="4">
        <v>24846.43</v>
      </c>
      <c r="D3" s="4">
        <v>13966.5</v>
      </c>
      <c r="E3" s="4">
        <v>105562</v>
      </c>
      <c r="F3" s="4">
        <v>147256</v>
      </c>
      <c r="G3" s="4">
        <v>17848.599999999999</v>
      </c>
      <c r="H3" s="4">
        <v>4558.59</v>
      </c>
      <c r="I3" s="4">
        <f t="shared" ref="I3:I66" si="2">C3/D3</f>
        <v>1.7790018973973436</v>
      </c>
      <c r="J3" s="22">
        <v>0.65649999999999997</v>
      </c>
      <c r="K3" s="4">
        <f t="shared" si="0"/>
        <v>0.71686043353072204</v>
      </c>
      <c r="L3" s="22">
        <v>1624</v>
      </c>
      <c r="M3" s="4">
        <f t="shared" si="1"/>
        <v>0.25540322490279355</v>
      </c>
    </row>
    <row r="4" spans="1:13" x14ac:dyDescent="0.2">
      <c r="A4" s="28" t="s">
        <v>76</v>
      </c>
      <c r="B4" s="4">
        <v>2013</v>
      </c>
      <c r="C4" s="4">
        <v>27077.65</v>
      </c>
      <c r="D4" s="4">
        <v>13973.9</v>
      </c>
      <c r="E4" s="4">
        <v>110973</v>
      </c>
      <c r="F4" s="4">
        <v>147256</v>
      </c>
      <c r="G4" s="4">
        <v>19208.8</v>
      </c>
      <c r="H4" s="4">
        <v>5197.42</v>
      </c>
      <c r="I4" s="4">
        <f t="shared" si="2"/>
        <v>1.9377303401341073</v>
      </c>
      <c r="J4" s="22">
        <v>0.66449999999999998</v>
      </c>
      <c r="K4" s="4">
        <f t="shared" si="0"/>
        <v>0.75360596512196443</v>
      </c>
      <c r="L4" s="22">
        <v>1663</v>
      </c>
      <c r="M4" s="4">
        <f t="shared" si="1"/>
        <v>0.27057494481695893</v>
      </c>
    </row>
    <row r="5" spans="1:13" x14ac:dyDescent="0.2">
      <c r="A5" s="28" t="s">
        <v>76</v>
      </c>
      <c r="B5" s="4">
        <v>2014</v>
      </c>
      <c r="C5" s="4">
        <v>28626.58</v>
      </c>
      <c r="D5" s="4">
        <v>14084.17</v>
      </c>
      <c r="E5" s="4">
        <v>115430</v>
      </c>
      <c r="F5" s="4">
        <v>147256</v>
      </c>
      <c r="G5" s="4">
        <v>20025.7</v>
      </c>
      <c r="H5" s="4">
        <v>5080.49</v>
      </c>
      <c r="I5" s="4">
        <f t="shared" si="2"/>
        <v>2.0325358185821387</v>
      </c>
      <c r="J5" s="22">
        <v>0.67049999999999998</v>
      </c>
      <c r="K5" s="4">
        <f t="shared" si="0"/>
        <v>0.7838729831042538</v>
      </c>
      <c r="L5" s="22">
        <v>1615</v>
      </c>
      <c r="M5" s="4">
        <f t="shared" si="1"/>
        <v>0.25369849743080142</v>
      </c>
    </row>
    <row r="6" spans="1:13" x14ac:dyDescent="0.2">
      <c r="A6" s="28" t="s">
        <v>76</v>
      </c>
      <c r="B6" s="4">
        <v>2015</v>
      </c>
      <c r="C6" s="4">
        <v>28669.016</v>
      </c>
      <c r="D6" s="4">
        <v>14316.3</v>
      </c>
      <c r="E6" s="4">
        <v>120365</v>
      </c>
      <c r="F6" s="4">
        <v>147256</v>
      </c>
      <c r="G6" s="4">
        <v>20210.3</v>
      </c>
      <c r="H6" s="4">
        <v>4481.6099999999997</v>
      </c>
      <c r="I6" s="4">
        <f t="shared" si="2"/>
        <v>2.002543673993979</v>
      </c>
      <c r="J6" s="22">
        <v>0.67349999999999999</v>
      </c>
      <c r="K6" s="4">
        <f t="shared" si="0"/>
        <v>0.81738604878578802</v>
      </c>
      <c r="L6" s="22">
        <v>1590</v>
      </c>
      <c r="M6" s="4">
        <f t="shared" si="1"/>
        <v>0.2217488112497093</v>
      </c>
    </row>
    <row r="7" spans="1:13" x14ac:dyDescent="0.2">
      <c r="A7" s="28" t="s">
        <v>76</v>
      </c>
      <c r="B7" s="4">
        <v>2016</v>
      </c>
      <c r="C7" s="4">
        <v>22246.9</v>
      </c>
      <c r="D7" s="4">
        <v>15148.08</v>
      </c>
      <c r="E7" s="4">
        <v>120613</v>
      </c>
      <c r="F7" s="4">
        <v>147256</v>
      </c>
      <c r="G7" s="4">
        <v>20392.5</v>
      </c>
      <c r="H7" s="4">
        <v>4577.47</v>
      </c>
      <c r="I7" s="4">
        <f t="shared" si="2"/>
        <v>1.4686283674234624</v>
      </c>
      <c r="J7" s="22">
        <v>0.67369999999999997</v>
      </c>
      <c r="K7" s="4">
        <f t="shared" si="0"/>
        <v>0.81907019068832509</v>
      </c>
      <c r="L7" s="22">
        <v>1485</v>
      </c>
      <c r="M7" s="4">
        <f t="shared" si="1"/>
        <v>0.22446830942748561</v>
      </c>
    </row>
    <row r="8" spans="1:13" x14ac:dyDescent="0.2">
      <c r="A8" s="28" t="s">
        <v>76</v>
      </c>
      <c r="B8" s="4">
        <v>2017</v>
      </c>
      <c r="C8" s="4">
        <v>23942</v>
      </c>
      <c r="D8" s="4">
        <v>12799.79</v>
      </c>
      <c r="E8" s="4">
        <v>122705.45</v>
      </c>
      <c r="F8" s="4">
        <v>147256</v>
      </c>
      <c r="G8" s="4">
        <v>21693</v>
      </c>
      <c r="H8" s="4">
        <v>4879.42</v>
      </c>
      <c r="I8" s="4">
        <f t="shared" si="2"/>
        <v>1.8704994378814026</v>
      </c>
      <c r="J8" s="22">
        <v>0.67490000000000006</v>
      </c>
      <c r="K8" s="4">
        <f t="shared" si="0"/>
        <v>0.83327979844624323</v>
      </c>
      <c r="L8" s="22">
        <v>1770</v>
      </c>
      <c r="M8" s="4">
        <f t="shared" si="1"/>
        <v>0.22493062278154244</v>
      </c>
    </row>
    <row r="9" spans="1:13" x14ac:dyDescent="0.2">
      <c r="A9" s="28" t="s">
        <v>76</v>
      </c>
      <c r="B9" s="4">
        <v>2018</v>
      </c>
      <c r="C9" s="4">
        <v>25315.35</v>
      </c>
      <c r="D9" s="4">
        <v>12899.42</v>
      </c>
      <c r="E9" s="4">
        <v>122973.6</v>
      </c>
      <c r="F9" s="4">
        <v>147256</v>
      </c>
      <c r="G9" s="4">
        <v>23510.5</v>
      </c>
      <c r="H9" s="4">
        <v>5337.72</v>
      </c>
      <c r="I9" s="4">
        <f t="shared" si="2"/>
        <v>1.9625184698226741</v>
      </c>
      <c r="J9" s="22">
        <v>0.68100000000000005</v>
      </c>
      <c r="K9" s="4">
        <f t="shared" si="0"/>
        <v>0.83510077687836148</v>
      </c>
      <c r="L9" s="22">
        <v>1782.34</v>
      </c>
      <c r="M9" s="4">
        <f t="shared" si="1"/>
        <v>0.22703557984730227</v>
      </c>
    </row>
    <row r="10" spans="1:13" x14ac:dyDescent="0.2">
      <c r="A10" s="28" t="s">
        <v>76</v>
      </c>
      <c r="B10" s="4">
        <v>2019</v>
      </c>
      <c r="C10" s="4">
        <v>24909.45</v>
      </c>
      <c r="D10" s="4">
        <v>12894.6</v>
      </c>
      <c r="E10" s="4">
        <v>124767.298</v>
      </c>
      <c r="F10" s="4">
        <v>147256</v>
      </c>
      <c r="G10" s="4">
        <v>24855.3</v>
      </c>
      <c r="H10" s="4">
        <v>5745.09</v>
      </c>
      <c r="I10" s="4">
        <f t="shared" si="2"/>
        <v>1.9317737657624121</v>
      </c>
      <c r="J10" s="22">
        <v>0.68110000000000004</v>
      </c>
      <c r="K10" s="4">
        <f t="shared" si="0"/>
        <v>0.84728159124246205</v>
      </c>
      <c r="L10" s="22">
        <v>1806.81</v>
      </c>
      <c r="M10" s="4">
        <f t="shared" si="1"/>
        <v>0.23114144669346176</v>
      </c>
    </row>
    <row r="11" spans="1:13" x14ac:dyDescent="0.2">
      <c r="A11" s="28" t="s">
        <v>76</v>
      </c>
      <c r="B11" s="4">
        <v>2020</v>
      </c>
      <c r="C11" s="4">
        <v>25114.959999999999</v>
      </c>
      <c r="D11" s="4">
        <v>12509.1</v>
      </c>
      <c r="E11" s="4">
        <v>130899</v>
      </c>
      <c r="F11" s="4">
        <v>147256</v>
      </c>
      <c r="G11" s="4">
        <v>25011.4</v>
      </c>
      <c r="H11" s="4">
        <v>6014.17</v>
      </c>
      <c r="I11" s="4">
        <f t="shared" si="2"/>
        <v>2.0077351687971157</v>
      </c>
      <c r="J11" s="22">
        <v>0.72140000000000004</v>
      </c>
      <c r="K11" s="4">
        <f t="shared" si="0"/>
        <v>0.88892133427500408</v>
      </c>
      <c r="L11" s="22">
        <v>1805</v>
      </c>
      <c r="M11" s="4">
        <f t="shared" si="1"/>
        <v>0.24045715153889824</v>
      </c>
    </row>
    <row r="12" spans="1:13" x14ac:dyDescent="0.2">
      <c r="A12" s="28" t="s">
        <v>76</v>
      </c>
      <c r="B12" s="4">
        <v>2021</v>
      </c>
      <c r="C12" s="4">
        <v>27584.1</v>
      </c>
      <c r="D12" s="4">
        <v>12321.67</v>
      </c>
      <c r="E12" s="4">
        <v>131587.799</v>
      </c>
      <c r="F12" s="4">
        <v>147256</v>
      </c>
      <c r="G12" s="4">
        <v>27569.5</v>
      </c>
      <c r="H12" s="4">
        <v>5879.21</v>
      </c>
      <c r="I12" s="4">
        <f t="shared" si="2"/>
        <v>2.2386657003474366</v>
      </c>
      <c r="J12" s="22">
        <v>0.72809999999999997</v>
      </c>
      <c r="K12" s="4">
        <f t="shared" si="0"/>
        <v>0.89359889580051066</v>
      </c>
      <c r="L12" s="22">
        <v>1832.8</v>
      </c>
      <c r="M12" s="4">
        <f t="shared" si="1"/>
        <v>0.21325051234153686</v>
      </c>
    </row>
    <row r="13" spans="1:13" x14ac:dyDescent="0.2">
      <c r="A13" s="28" t="s">
        <v>76</v>
      </c>
      <c r="B13" s="4">
        <v>2022</v>
      </c>
      <c r="C13" s="4">
        <v>28975.1</v>
      </c>
      <c r="D13" s="4">
        <v>13067.76</v>
      </c>
      <c r="E13" s="4">
        <v>131065.43700000001</v>
      </c>
      <c r="F13" s="4">
        <v>147256</v>
      </c>
      <c r="G13" s="4">
        <v>28826.1</v>
      </c>
      <c r="H13" s="4">
        <v>6261.43</v>
      </c>
      <c r="I13" s="4">
        <f t="shared" si="2"/>
        <v>2.2172966139567913</v>
      </c>
      <c r="J13" s="22">
        <v>0.73</v>
      </c>
      <c r="K13" s="4">
        <f t="shared" si="0"/>
        <v>0.89005159042755477</v>
      </c>
      <c r="L13" s="22">
        <v>1792.38</v>
      </c>
      <c r="M13" s="4">
        <f t="shared" si="1"/>
        <v>0.2172139137795262</v>
      </c>
    </row>
    <row r="14" spans="1:13" x14ac:dyDescent="0.2">
      <c r="A14" s="28" t="s">
        <v>77</v>
      </c>
      <c r="B14" s="4">
        <v>2011</v>
      </c>
      <c r="C14" s="4">
        <v>24515.759999999998</v>
      </c>
      <c r="D14" s="4">
        <v>6627</v>
      </c>
      <c r="E14" s="4">
        <v>156965</v>
      </c>
      <c r="F14" s="4">
        <v>186535</v>
      </c>
      <c r="G14" s="4">
        <v>21384.7</v>
      </c>
      <c r="H14" s="4">
        <v>3537.39</v>
      </c>
      <c r="I14" s="4">
        <f t="shared" si="2"/>
        <v>3.6993752829334539</v>
      </c>
      <c r="J14" s="22">
        <v>0.45600000000000002</v>
      </c>
      <c r="K14" s="4">
        <f t="shared" si="0"/>
        <v>0.84147747071595147</v>
      </c>
      <c r="L14" s="22">
        <v>2362</v>
      </c>
      <c r="M14" s="4">
        <f t="shared" si="1"/>
        <v>0.16541686345845394</v>
      </c>
    </row>
    <row r="15" spans="1:13" x14ac:dyDescent="0.2">
      <c r="A15" s="28" t="s">
        <v>77</v>
      </c>
      <c r="B15" s="4">
        <v>2012</v>
      </c>
      <c r="C15" s="4">
        <v>26575.01</v>
      </c>
      <c r="D15" s="4">
        <v>6611.2</v>
      </c>
      <c r="E15" s="4">
        <v>163045</v>
      </c>
      <c r="F15" s="4">
        <v>186535</v>
      </c>
      <c r="G15" s="4">
        <v>23077.5</v>
      </c>
      <c r="H15" s="4">
        <v>4079.44</v>
      </c>
      <c r="I15" s="4">
        <f t="shared" si="2"/>
        <v>4.0196953654404641</v>
      </c>
      <c r="J15" s="22">
        <v>0.46800000000000003</v>
      </c>
      <c r="K15" s="4">
        <f t="shared" si="0"/>
        <v>0.87407188999383489</v>
      </c>
      <c r="L15" s="22">
        <v>2411</v>
      </c>
      <c r="M15" s="4">
        <f t="shared" si="1"/>
        <v>0.17677131405048208</v>
      </c>
    </row>
    <row r="16" spans="1:13" x14ac:dyDescent="0.2">
      <c r="A16" s="28" t="s">
        <v>77</v>
      </c>
      <c r="B16" s="4">
        <v>2013</v>
      </c>
      <c r="C16" s="4">
        <v>28301.41</v>
      </c>
      <c r="D16" s="4">
        <v>6477.9</v>
      </c>
      <c r="E16" s="4">
        <v>174492</v>
      </c>
      <c r="F16" s="4">
        <v>186535</v>
      </c>
      <c r="G16" s="4">
        <v>24259.599999999999</v>
      </c>
      <c r="H16" s="4">
        <v>4409.58</v>
      </c>
      <c r="I16" s="4">
        <f t="shared" si="2"/>
        <v>4.3689173960697145</v>
      </c>
      <c r="J16" s="22">
        <v>0.48120000000000002</v>
      </c>
      <c r="K16" s="4">
        <f t="shared" si="0"/>
        <v>0.93543838957836334</v>
      </c>
      <c r="L16" s="22">
        <v>2483</v>
      </c>
      <c r="M16" s="4">
        <f t="shared" si="1"/>
        <v>0.18176639351019802</v>
      </c>
    </row>
    <row r="17" spans="1:13" x14ac:dyDescent="0.2">
      <c r="A17" s="28" t="s">
        <v>77</v>
      </c>
      <c r="B17" s="4">
        <v>2014</v>
      </c>
      <c r="C17" s="4">
        <v>29421.15</v>
      </c>
      <c r="D17" s="4">
        <v>6412.43</v>
      </c>
      <c r="E17" s="4">
        <v>179200</v>
      </c>
      <c r="F17" s="4">
        <v>186535</v>
      </c>
      <c r="G17" s="4">
        <v>25208.9</v>
      </c>
      <c r="H17" s="4">
        <v>4677.3</v>
      </c>
      <c r="I17" s="4">
        <f t="shared" si="2"/>
        <v>4.5881436522503947</v>
      </c>
      <c r="J17" s="22">
        <v>0.49330000000000002</v>
      </c>
      <c r="K17" s="4">
        <f t="shared" si="0"/>
        <v>0.96067762082182973</v>
      </c>
      <c r="L17" s="22">
        <v>2540</v>
      </c>
      <c r="M17" s="4">
        <f t="shared" si="1"/>
        <v>0.18554161427115026</v>
      </c>
    </row>
    <row r="18" spans="1:13" x14ac:dyDescent="0.2">
      <c r="A18" s="28" t="s">
        <v>77</v>
      </c>
      <c r="B18" s="4">
        <v>2015</v>
      </c>
      <c r="C18" s="4">
        <v>29806.11</v>
      </c>
      <c r="D18" s="4">
        <v>6398.7</v>
      </c>
      <c r="E18" s="4">
        <v>184553</v>
      </c>
      <c r="F18" s="4">
        <v>186535</v>
      </c>
      <c r="G18" s="4">
        <v>26398.400000000001</v>
      </c>
      <c r="H18" s="4">
        <v>5632.19</v>
      </c>
      <c r="I18" s="4">
        <f t="shared" si="2"/>
        <v>4.6581508743963616</v>
      </c>
      <c r="J18" s="22">
        <v>0.51329999999999998</v>
      </c>
      <c r="K18" s="4">
        <f t="shared" si="0"/>
        <v>0.98937464818934784</v>
      </c>
      <c r="L18" s="22">
        <v>2646</v>
      </c>
      <c r="M18" s="4">
        <f t="shared" si="1"/>
        <v>0.213353460815807</v>
      </c>
    </row>
    <row r="19" spans="1:13" x14ac:dyDescent="0.2">
      <c r="A19" s="28" t="s">
        <v>77</v>
      </c>
      <c r="B19" s="4">
        <v>2016</v>
      </c>
      <c r="C19" s="4">
        <v>32070.45</v>
      </c>
      <c r="D19" s="4">
        <v>6613.44</v>
      </c>
      <c r="E19" s="4">
        <v>188431</v>
      </c>
      <c r="F19" s="4">
        <v>186535</v>
      </c>
      <c r="G19" s="4">
        <v>28474.1</v>
      </c>
      <c r="H19" s="4">
        <v>6049.53</v>
      </c>
      <c r="I19" s="4">
        <f t="shared" si="2"/>
        <v>4.8492841849325012</v>
      </c>
      <c r="J19" s="22">
        <v>0.53320000000000001</v>
      </c>
      <c r="K19" s="4">
        <f t="shared" si="0"/>
        <v>1.0101643123274453</v>
      </c>
      <c r="L19" s="22">
        <v>2659</v>
      </c>
      <c r="M19" s="4">
        <f t="shared" si="1"/>
        <v>0.21245728574388656</v>
      </c>
    </row>
    <row r="20" spans="1:13" x14ac:dyDescent="0.2">
      <c r="A20" s="28" t="s">
        <v>77</v>
      </c>
      <c r="B20" s="4">
        <v>2017</v>
      </c>
      <c r="C20" s="4">
        <v>35964</v>
      </c>
      <c r="D20" s="4">
        <v>6907.3</v>
      </c>
      <c r="E20" s="4">
        <v>191693.21</v>
      </c>
      <c r="F20" s="4">
        <v>186535</v>
      </c>
      <c r="G20" s="4">
        <v>30640.799999999999</v>
      </c>
      <c r="H20" s="4">
        <v>6639.18</v>
      </c>
      <c r="I20" s="4">
        <f t="shared" si="2"/>
        <v>5.2066654119554672</v>
      </c>
      <c r="J20" s="22">
        <v>0.55010000000000003</v>
      </c>
      <c r="K20" s="4">
        <f t="shared" si="0"/>
        <v>1.0276527729380545</v>
      </c>
      <c r="L20" s="22">
        <v>2675</v>
      </c>
      <c r="M20" s="4">
        <f t="shared" si="1"/>
        <v>0.21667776298268976</v>
      </c>
    </row>
    <row r="21" spans="1:13" x14ac:dyDescent="0.2">
      <c r="A21" s="28" t="s">
        <v>77</v>
      </c>
      <c r="B21" s="4">
        <v>2018</v>
      </c>
      <c r="C21" s="4">
        <v>36010.269999999997</v>
      </c>
      <c r="D21" s="4">
        <v>5926.79</v>
      </c>
      <c r="E21" s="4">
        <v>193252.28</v>
      </c>
      <c r="F21" s="4">
        <v>186535</v>
      </c>
      <c r="G21" s="4">
        <v>32494.6</v>
      </c>
      <c r="H21" s="4">
        <v>7726.21</v>
      </c>
      <c r="I21" s="4">
        <f t="shared" si="2"/>
        <v>6.0758471280406416</v>
      </c>
      <c r="J21" s="22">
        <v>0.56430000000000002</v>
      </c>
      <c r="K21" s="4">
        <f t="shared" si="0"/>
        <v>1.0360108290669312</v>
      </c>
      <c r="L21" s="22">
        <v>3210.36</v>
      </c>
      <c r="M21" s="4">
        <f t="shared" si="1"/>
        <v>0.23776904470281218</v>
      </c>
    </row>
    <row r="22" spans="1:13" x14ac:dyDescent="0.2">
      <c r="A22" s="28" t="s">
        <v>77</v>
      </c>
      <c r="B22" s="4">
        <v>2019</v>
      </c>
      <c r="C22" s="4">
        <v>35104.519999999997</v>
      </c>
      <c r="D22" s="4">
        <v>6309.33</v>
      </c>
      <c r="E22" s="4">
        <v>196983.16099999999</v>
      </c>
      <c r="F22" s="4">
        <v>186535</v>
      </c>
      <c r="G22" s="4">
        <v>34978.6</v>
      </c>
      <c r="H22" s="4">
        <v>8309.0400000000009</v>
      </c>
      <c r="I22" s="4">
        <f t="shared" si="2"/>
        <v>5.5639061516832999</v>
      </c>
      <c r="J22" s="22">
        <v>0.57620000000000005</v>
      </c>
      <c r="K22" s="4">
        <f t="shared" si="0"/>
        <v>1.0560117993942155</v>
      </c>
      <c r="L22" s="22">
        <v>3062.77</v>
      </c>
      <c r="M22" s="4">
        <f t="shared" si="1"/>
        <v>0.23754638550427978</v>
      </c>
    </row>
    <row r="23" spans="1:13" x14ac:dyDescent="0.2">
      <c r="A23" s="28" t="s">
        <v>77</v>
      </c>
      <c r="B23" s="4">
        <v>2020</v>
      </c>
      <c r="C23" s="4">
        <v>36206.89</v>
      </c>
      <c r="D23" s="4">
        <v>6320.9</v>
      </c>
      <c r="E23" s="4">
        <v>204737</v>
      </c>
      <c r="F23" s="4">
        <v>186535</v>
      </c>
      <c r="G23" s="4">
        <v>36013.800000000003</v>
      </c>
      <c r="H23" s="4">
        <v>9022.7900000000009</v>
      </c>
      <c r="I23" s="4">
        <f t="shared" si="2"/>
        <v>5.7281225774810549</v>
      </c>
      <c r="J23" s="22">
        <v>0.60070000000000001</v>
      </c>
      <c r="K23" s="4">
        <f t="shared" si="0"/>
        <v>1.0975795427131638</v>
      </c>
      <c r="L23" s="22">
        <v>3085</v>
      </c>
      <c r="M23" s="4">
        <f t="shared" si="1"/>
        <v>0.25053701636594861</v>
      </c>
    </row>
    <row r="24" spans="1:13" x14ac:dyDescent="0.2">
      <c r="A24" s="28" t="s">
        <v>77</v>
      </c>
      <c r="B24" s="4">
        <v>2021</v>
      </c>
      <c r="C24" s="4">
        <v>40391.300000000003</v>
      </c>
      <c r="D24" s="4">
        <v>6324</v>
      </c>
      <c r="E24" s="4">
        <v>207170.147</v>
      </c>
      <c r="F24" s="4">
        <v>186535</v>
      </c>
      <c r="G24" s="4">
        <v>40397.1</v>
      </c>
      <c r="H24" s="4">
        <v>8848.2099999999991</v>
      </c>
      <c r="I24" s="4">
        <f t="shared" si="2"/>
        <v>6.3869860847564839</v>
      </c>
      <c r="J24" s="22">
        <v>0.61140000000000005</v>
      </c>
      <c r="K24" s="4">
        <f t="shared" si="0"/>
        <v>1.1106234594044013</v>
      </c>
      <c r="L24" s="22">
        <v>3162.32</v>
      </c>
      <c r="M24" s="4">
        <f t="shared" si="1"/>
        <v>0.21903082151936648</v>
      </c>
    </row>
    <row r="25" spans="1:13" x14ac:dyDescent="0.2">
      <c r="A25" s="28" t="s">
        <v>77</v>
      </c>
      <c r="B25" s="4">
        <v>2022</v>
      </c>
      <c r="C25" s="4">
        <v>42370.400000000001</v>
      </c>
      <c r="D25" s="4">
        <v>6363.96</v>
      </c>
      <c r="E25" s="4">
        <v>209209.42800000001</v>
      </c>
      <c r="F25" s="4">
        <v>186535</v>
      </c>
      <c r="G25" s="4">
        <v>41988</v>
      </c>
      <c r="H25" s="4">
        <v>9305.64</v>
      </c>
      <c r="I25" s="4">
        <f t="shared" si="2"/>
        <v>6.6578671141867645</v>
      </c>
      <c r="J25" s="22">
        <v>0.61650000000000005</v>
      </c>
      <c r="K25" s="4">
        <f t="shared" si="0"/>
        <v>1.1215558903154905</v>
      </c>
      <c r="L25" s="22">
        <v>3149.66</v>
      </c>
      <c r="M25" s="4">
        <f t="shared" si="1"/>
        <v>0.2216261789082595</v>
      </c>
    </row>
    <row r="26" spans="1:13" x14ac:dyDescent="0.2">
      <c r="A26" s="4" t="s">
        <v>78</v>
      </c>
      <c r="B26" s="4">
        <v>2011</v>
      </c>
      <c r="C26" s="4">
        <v>11307.28</v>
      </c>
      <c r="D26" s="4">
        <v>2334.5</v>
      </c>
      <c r="E26" s="4">
        <v>15163</v>
      </c>
      <c r="F26" s="4">
        <v>11967</v>
      </c>
      <c r="G26" s="4">
        <v>8112.5</v>
      </c>
      <c r="H26" s="4">
        <v>1796.33</v>
      </c>
      <c r="I26" s="4">
        <f t="shared" si="2"/>
        <v>4.8435553651745558</v>
      </c>
      <c r="J26" s="22">
        <v>0.80500000000000005</v>
      </c>
      <c r="K26" s="4">
        <f t="shared" si="0"/>
        <v>1.2670677697000083</v>
      </c>
      <c r="L26" s="22">
        <v>2636</v>
      </c>
      <c r="M26" s="4">
        <f t="shared" si="1"/>
        <v>0.22142742681047764</v>
      </c>
    </row>
    <row r="27" spans="1:13" x14ac:dyDescent="0.2">
      <c r="A27" s="4" t="s">
        <v>78</v>
      </c>
      <c r="B27" s="4">
        <v>2012</v>
      </c>
      <c r="C27" s="4">
        <v>12893.88</v>
      </c>
      <c r="D27" s="4">
        <v>2334.5</v>
      </c>
      <c r="E27" s="4">
        <v>15391</v>
      </c>
      <c r="F27" s="4">
        <v>11967</v>
      </c>
      <c r="G27" s="4">
        <v>9043</v>
      </c>
      <c r="H27" s="4">
        <v>2143.21</v>
      </c>
      <c r="I27" s="4">
        <f t="shared" si="2"/>
        <v>5.5231869779396012</v>
      </c>
      <c r="J27" s="22">
        <v>0.8155</v>
      </c>
      <c r="K27" s="4">
        <f t="shared" si="0"/>
        <v>1.2861201637837387</v>
      </c>
      <c r="L27" s="22">
        <v>2782</v>
      </c>
      <c r="M27" s="4">
        <f t="shared" si="1"/>
        <v>0.23700210107265288</v>
      </c>
    </row>
    <row r="28" spans="1:13" x14ac:dyDescent="0.2">
      <c r="A28" s="4" t="s">
        <v>78</v>
      </c>
      <c r="B28" s="4">
        <v>2013</v>
      </c>
      <c r="C28" s="4">
        <v>14370.16</v>
      </c>
      <c r="D28" s="4">
        <v>2334.5</v>
      </c>
      <c r="E28" s="4">
        <v>15718</v>
      </c>
      <c r="F28" s="4">
        <v>11967</v>
      </c>
      <c r="G28" s="4">
        <v>9945.4</v>
      </c>
      <c r="H28" s="4">
        <v>2549.21</v>
      </c>
      <c r="I28" s="4">
        <f t="shared" si="2"/>
        <v>6.1555622188905543</v>
      </c>
      <c r="J28" s="22">
        <v>0.82010000000000005</v>
      </c>
      <c r="K28" s="4">
        <f t="shared" si="0"/>
        <v>1.3134453079301411</v>
      </c>
      <c r="L28" s="22">
        <v>2843</v>
      </c>
      <c r="M28" s="4">
        <f t="shared" si="1"/>
        <v>0.25632050998451544</v>
      </c>
    </row>
    <row r="29" spans="1:13" x14ac:dyDescent="0.2">
      <c r="A29" s="4" t="s">
        <v>78</v>
      </c>
      <c r="B29" s="4">
        <v>2014</v>
      </c>
      <c r="C29" s="4">
        <v>15726.93</v>
      </c>
      <c r="D29" s="4">
        <v>2363.0500000000002</v>
      </c>
      <c r="E29" s="4">
        <v>16110</v>
      </c>
      <c r="F29" s="4">
        <v>11967</v>
      </c>
      <c r="G29" s="4">
        <v>10640.6</v>
      </c>
      <c r="H29" s="4">
        <v>2884.7</v>
      </c>
      <c r="I29" s="4">
        <f t="shared" si="2"/>
        <v>6.6553521931402209</v>
      </c>
      <c r="J29" s="22">
        <v>0.82269999999999999</v>
      </c>
      <c r="K29" s="4">
        <f t="shared" si="0"/>
        <v>1.3462020556530458</v>
      </c>
      <c r="L29" s="22">
        <v>3328</v>
      </c>
      <c r="M29" s="4">
        <f t="shared" si="1"/>
        <v>0.27110313328195773</v>
      </c>
    </row>
    <row r="30" spans="1:13" x14ac:dyDescent="0.2">
      <c r="A30" s="4" t="s">
        <v>78</v>
      </c>
      <c r="B30" s="4">
        <v>2015</v>
      </c>
      <c r="C30" s="4">
        <v>16538.189999999999</v>
      </c>
      <c r="D30" s="4">
        <v>2506.11</v>
      </c>
      <c r="E30" s="4">
        <v>16550</v>
      </c>
      <c r="F30" s="4">
        <v>11967</v>
      </c>
      <c r="G30" s="4">
        <v>10879.5</v>
      </c>
      <c r="H30" s="4">
        <v>3232.35</v>
      </c>
      <c r="I30" s="4">
        <f t="shared" si="2"/>
        <v>6.5991476830625944</v>
      </c>
      <c r="J30" s="22">
        <v>0.82640000000000002</v>
      </c>
      <c r="K30" s="4">
        <f t="shared" si="0"/>
        <v>1.3829698337093674</v>
      </c>
      <c r="L30" s="22">
        <v>3492</v>
      </c>
      <c r="M30" s="4">
        <f t="shared" si="1"/>
        <v>0.29710464635323314</v>
      </c>
    </row>
    <row r="31" spans="1:13" x14ac:dyDescent="0.2">
      <c r="A31" s="4" t="s">
        <v>78</v>
      </c>
      <c r="B31" s="4">
        <v>2016</v>
      </c>
      <c r="C31" s="4">
        <v>17885.39</v>
      </c>
      <c r="D31" s="4">
        <v>2583.2800000000002</v>
      </c>
      <c r="E31" s="4">
        <v>16764</v>
      </c>
      <c r="F31" s="4">
        <v>11967</v>
      </c>
      <c r="G31" s="4">
        <v>11477.2</v>
      </c>
      <c r="H31" s="4">
        <v>3699.43</v>
      </c>
      <c r="I31" s="4">
        <f t="shared" si="2"/>
        <v>6.923519711374686</v>
      </c>
      <c r="J31" s="22">
        <v>0.82930000000000004</v>
      </c>
      <c r="K31" s="4">
        <f t="shared" si="0"/>
        <v>1.4008523439458511</v>
      </c>
      <c r="L31" s="22">
        <v>3639</v>
      </c>
      <c r="M31" s="4">
        <f t="shared" si="1"/>
        <v>0.32232861673578916</v>
      </c>
    </row>
    <row r="32" spans="1:13" x14ac:dyDescent="0.2">
      <c r="A32" s="4" t="s">
        <v>78</v>
      </c>
      <c r="B32" s="4">
        <v>2017</v>
      </c>
      <c r="C32" s="4">
        <v>18595.38</v>
      </c>
      <c r="D32" s="4">
        <v>2585.1799999999998</v>
      </c>
      <c r="E32" s="4">
        <v>16532.150000000001</v>
      </c>
      <c r="F32" s="4">
        <v>11967</v>
      </c>
      <c r="G32" s="4">
        <v>12450.6</v>
      </c>
      <c r="H32" s="4">
        <v>3282.54</v>
      </c>
      <c r="I32" s="4">
        <f t="shared" si="2"/>
        <v>7.1930697282200864</v>
      </c>
      <c r="J32" s="22">
        <v>0.82930000000000004</v>
      </c>
      <c r="K32" s="4">
        <f t="shared" si="0"/>
        <v>1.3814782318041281</v>
      </c>
      <c r="L32" s="22">
        <v>3276</v>
      </c>
      <c r="M32" s="4">
        <f t="shared" si="1"/>
        <v>0.26364512553611874</v>
      </c>
    </row>
    <row r="33" spans="1:13" x14ac:dyDescent="0.2">
      <c r="A33" s="4" t="s">
        <v>78</v>
      </c>
      <c r="B33" s="4">
        <v>2018</v>
      </c>
      <c r="C33" s="4">
        <v>18809.64</v>
      </c>
      <c r="D33" s="4">
        <v>2585.19</v>
      </c>
      <c r="E33" s="4">
        <v>16256.74</v>
      </c>
      <c r="F33" s="4">
        <v>11967</v>
      </c>
      <c r="G33" s="4">
        <v>13362.9</v>
      </c>
      <c r="H33" s="4">
        <v>3103.16</v>
      </c>
      <c r="I33" s="4">
        <f t="shared" si="2"/>
        <v>7.2759216924094554</v>
      </c>
      <c r="J33" s="22">
        <v>0.83150000000000002</v>
      </c>
      <c r="K33" s="4">
        <f t="shared" si="0"/>
        <v>1.3584641096348291</v>
      </c>
      <c r="L33" s="22">
        <v>5016.3</v>
      </c>
      <c r="M33" s="4">
        <f t="shared" si="1"/>
        <v>0.23222204760942608</v>
      </c>
    </row>
    <row r="34" spans="1:13" x14ac:dyDescent="0.2">
      <c r="A34" s="4" t="s">
        <v>78</v>
      </c>
      <c r="B34" s="4">
        <v>2019</v>
      </c>
      <c r="C34" s="4">
        <v>14104.28</v>
      </c>
      <c r="D34" s="4">
        <v>2639.78</v>
      </c>
      <c r="E34" s="4">
        <v>16131.882</v>
      </c>
      <c r="F34" s="4">
        <v>11967</v>
      </c>
      <c r="G34" s="4">
        <v>14055.5</v>
      </c>
      <c r="H34" s="4">
        <v>3555.71</v>
      </c>
      <c r="I34" s="4">
        <f t="shared" si="2"/>
        <v>5.342975550992886</v>
      </c>
      <c r="J34" s="22">
        <v>0.83479999999999999</v>
      </c>
      <c r="K34" s="4">
        <f t="shared" ref="K34:K65" si="3">E34/F34</f>
        <v>1.3480305841062923</v>
      </c>
      <c r="L34" s="22">
        <v>4939.2</v>
      </c>
      <c r="M34" s="4">
        <f t="shared" ref="M34:M65" si="4">H34/G34</f>
        <v>0.25297641492654122</v>
      </c>
    </row>
    <row r="35" spans="1:13" x14ac:dyDescent="0.2">
      <c r="A35" s="4" t="s">
        <v>78</v>
      </c>
      <c r="B35" s="4">
        <v>2020</v>
      </c>
      <c r="C35" s="4">
        <v>14083.73</v>
      </c>
      <c r="D35" s="4">
        <v>2639.8</v>
      </c>
      <c r="E35" s="4">
        <v>16411</v>
      </c>
      <c r="F35" s="4">
        <v>11967</v>
      </c>
      <c r="G35" s="4">
        <v>14008</v>
      </c>
      <c r="H35" s="4">
        <v>3151.35</v>
      </c>
      <c r="I35" s="4">
        <f t="shared" si="2"/>
        <v>5.3351503901810737</v>
      </c>
      <c r="J35" s="22">
        <v>0.84699999999999998</v>
      </c>
      <c r="K35" s="4">
        <f t="shared" si="3"/>
        <v>1.3713545583688476</v>
      </c>
      <c r="L35" s="22">
        <v>4449</v>
      </c>
      <c r="M35" s="4">
        <f t="shared" si="4"/>
        <v>0.22496787549971445</v>
      </c>
    </row>
    <row r="36" spans="1:13" x14ac:dyDescent="0.2">
      <c r="A36" s="4" t="s">
        <v>78</v>
      </c>
      <c r="B36" s="4">
        <v>2021</v>
      </c>
      <c r="C36" s="4">
        <v>15695</v>
      </c>
      <c r="D36" s="4">
        <v>2653.42</v>
      </c>
      <c r="E36" s="4">
        <v>15307.173000000001</v>
      </c>
      <c r="F36" s="4">
        <v>11967</v>
      </c>
      <c r="G36" s="4">
        <v>15685.1</v>
      </c>
      <c r="H36" s="4">
        <v>3152.55</v>
      </c>
      <c r="I36" s="4">
        <f t="shared" si="2"/>
        <v>5.915007801252723</v>
      </c>
      <c r="J36" s="22">
        <v>0.8488</v>
      </c>
      <c r="K36" s="4">
        <f t="shared" si="3"/>
        <v>1.2791153171220857</v>
      </c>
      <c r="L36" s="22">
        <v>4392.07</v>
      </c>
      <c r="M36" s="4">
        <f t="shared" si="4"/>
        <v>0.20099011163460864</v>
      </c>
    </row>
    <row r="37" spans="1:13" x14ac:dyDescent="0.2">
      <c r="A37" s="4" t="s">
        <v>78</v>
      </c>
      <c r="B37" s="4">
        <v>2022</v>
      </c>
      <c r="C37" s="4">
        <v>16311.3</v>
      </c>
      <c r="D37" s="4">
        <v>2653.44</v>
      </c>
      <c r="E37" s="4">
        <v>15230.486000000001</v>
      </c>
      <c r="F37" s="4">
        <v>11967</v>
      </c>
      <c r="G37" s="4">
        <v>16132.2</v>
      </c>
      <c r="H37" s="4">
        <v>2729.83</v>
      </c>
      <c r="I37" s="4">
        <f t="shared" si="2"/>
        <v>6.1472277496382048</v>
      </c>
      <c r="J37" s="22">
        <v>0.85109999999999997</v>
      </c>
      <c r="K37" s="4">
        <f t="shared" si="3"/>
        <v>1.2727071112225288</v>
      </c>
      <c r="L37" s="22">
        <v>4371.95</v>
      </c>
      <c r="M37" s="4">
        <f t="shared" si="4"/>
        <v>0.16921622593322669</v>
      </c>
    </row>
    <row r="38" spans="1:13" x14ac:dyDescent="0.2">
      <c r="A38" s="28" t="s">
        <v>79</v>
      </c>
      <c r="B38" s="4">
        <v>2011</v>
      </c>
      <c r="C38" s="4">
        <v>45361.85</v>
      </c>
      <c r="D38" s="4">
        <v>20157.599999999999</v>
      </c>
      <c r="E38" s="4">
        <v>233190</v>
      </c>
      <c r="F38" s="4">
        <v>158971</v>
      </c>
      <c r="G38" s="4">
        <v>39064.9</v>
      </c>
      <c r="H38" s="4">
        <v>5002.07</v>
      </c>
      <c r="I38" s="4">
        <f t="shared" si="2"/>
        <v>2.2503596658332343</v>
      </c>
      <c r="J38" s="22">
        <v>0.51</v>
      </c>
      <c r="K38" s="4">
        <f t="shared" si="3"/>
        <v>1.4668713161520026</v>
      </c>
      <c r="L38" s="22">
        <v>1389</v>
      </c>
      <c r="M38" s="4">
        <f t="shared" si="4"/>
        <v>0.12804512490752568</v>
      </c>
    </row>
    <row r="39" spans="1:13" x14ac:dyDescent="0.2">
      <c r="A39" s="28" t="s">
        <v>79</v>
      </c>
      <c r="B39" s="4">
        <v>2012</v>
      </c>
      <c r="C39" s="4">
        <v>50013.24</v>
      </c>
      <c r="D39" s="4">
        <v>21421.5</v>
      </c>
      <c r="E39" s="4">
        <v>244586</v>
      </c>
      <c r="F39" s="4">
        <v>158971</v>
      </c>
      <c r="G39" s="4">
        <v>42957.3</v>
      </c>
      <c r="H39" s="4">
        <v>5904.52</v>
      </c>
      <c r="I39" s="4">
        <f t="shared" si="2"/>
        <v>2.3347216581471884</v>
      </c>
      <c r="J39" s="22">
        <v>0.52429999999999999</v>
      </c>
      <c r="K39" s="4">
        <f t="shared" si="3"/>
        <v>1.5385573469374918</v>
      </c>
      <c r="L39" s="22">
        <v>1349</v>
      </c>
      <c r="M39" s="4">
        <f t="shared" si="4"/>
        <v>0.13745091055536546</v>
      </c>
    </row>
    <row r="40" spans="1:13" x14ac:dyDescent="0.2">
      <c r="A40" s="28" t="s">
        <v>79</v>
      </c>
      <c r="B40" s="4">
        <v>2013</v>
      </c>
      <c r="C40" s="4">
        <v>54684.33</v>
      </c>
      <c r="D40" s="4">
        <v>21635.3</v>
      </c>
      <c r="E40" s="4">
        <v>252786</v>
      </c>
      <c r="F40" s="4">
        <v>158971</v>
      </c>
      <c r="G40" s="4">
        <v>47344.3</v>
      </c>
      <c r="H40" s="4">
        <v>6688.8</v>
      </c>
      <c r="I40" s="4">
        <f t="shared" si="2"/>
        <v>2.5275512703775775</v>
      </c>
      <c r="J40" s="22">
        <v>0.53749999999999998</v>
      </c>
      <c r="K40" s="4">
        <f t="shared" si="3"/>
        <v>1.5901390819709256</v>
      </c>
      <c r="L40" s="22">
        <v>1361</v>
      </c>
      <c r="M40" s="4">
        <f t="shared" si="4"/>
        <v>0.14127994288647208</v>
      </c>
    </row>
    <row r="41" spans="1:13" x14ac:dyDescent="0.2">
      <c r="A41" s="28" t="s">
        <v>79</v>
      </c>
      <c r="B41" s="4">
        <v>2014</v>
      </c>
      <c r="C41" s="4">
        <v>59426.59</v>
      </c>
      <c r="D41" s="4">
        <v>21310.86</v>
      </c>
      <c r="E41" s="4">
        <v>259515</v>
      </c>
      <c r="F41" s="4">
        <v>158971</v>
      </c>
      <c r="G41" s="4">
        <v>50774.8</v>
      </c>
      <c r="H41" s="4">
        <v>7177.31</v>
      </c>
      <c r="I41" s="4">
        <f t="shared" si="2"/>
        <v>2.7885589788492813</v>
      </c>
      <c r="J41" s="22">
        <v>0.55010000000000003</v>
      </c>
      <c r="K41" s="4">
        <f t="shared" si="3"/>
        <v>1.6324675569758007</v>
      </c>
      <c r="L41" s="22">
        <v>1426</v>
      </c>
      <c r="M41" s="4">
        <f t="shared" si="4"/>
        <v>0.14135575127819311</v>
      </c>
    </row>
    <row r="42" spans="1:13" x14ac:dyDescent="0.2">
      <c r="A42" s="28" t="s">
        <v>79</v>
      </c>
      <c r="B42" s="4">
        <v>2015</v>
      </c>
      <c r="C42" s="4">
        <v>63002.332450000002</v>
      </c>
      <c r="D42" s="4">
        <v>21567.91</v>
      </c>
      <c r="E42" s="4">
        <v>263447</v>
      </c>
      <c r="F42" s="4">
        <v>158971</v>
      </c>
      <c r="G42" s="4">
        <v>55288.800000000003</v>
      </c>
      <c r="H42" s="4">
        <v>8250.01</v>
      </c>
      <c r="I42" s="4">
        <f t="shared" si="2"/>
        <v>2.9211143986598609</v>
      </c>
      <c r="J42" s="22">
        <v>0.57010000000000005</v>
      </c>
      <c r="K42" s="4">
        <f t="shared" si="3"/>
        <v>1.6572016279698814</v>
      </c>
      <c r="L42" s="22">
        <v>1452</v>
      </c>
      <c r="M42" s="4">
        <f t="shared" si="4"/>
        <v>0.14921665870845452</v>
      </c>
    </row>
    <row r="43" spans="1:13" x14ac:dyDescent="0.2">
      <c r="A43" s="28" t="s">
        <v>79</v>
      </c>
      <c r="B43" s="4">
        <v>2016</v>
      </c>
      <c r="C43" s="4">
        <v>68024.490000000005</v>
      </c>
      <c r="D43" s="4">
        <v>22424.21</v>
      </c>
      <c r="E43" s="4">
        <v>265720</v>
      </c>
      <c r="F43" s="4">
        <v>158971</v>
      </c>
      <c r="G43" s="4">
        <v>58762.5</v>
      </c>
      <c r="H43" s="4">
        <v>8755.2099999999991</v>
      </c>
      <c r="I43" s="4">
        <f t="shared" si="2"/>
        <v>3.0335289403729275</v>
      </c>
      <c r="J43" s="22">
        <v>0.59019999999999995</v>
      </c>
      <c r="K43" s="4">
        <f t="shared" si="3"/>
        <v>1.6714998333029294</v>
      </c>
      <c r="L43" s="22">
        <v>1502</v>
      </c>
      <c r="M43" s="4">
        <f t="shared" si="4"/>
        <v>0.14899315039353328</v>
      </c>
    </row>
    <row r="44" spans="1:13" x14ac:dyDescent="0.2">
      <c r="A44" s="28" t="s">
        <v>79</v>
      </c>
      <c r="B44" s="4">
        <v>2017</v>
      </c>
      <c r="C44" s="4">
        <v>72678.179999999993</v>
      </c>
      <c r="D44" s="4">
        <v>22733.65</v>
      </c>
      <c r="E44" s="4">
        <v>270590.24</v>
      </c>
      <c r="F44" s="4">
        <v>158971</v>
      </c>
      <c r="G44" s="4">
        <v>63012.1</v>
      </c>
      <c r="H44" s="4">
        <v>9258.4</v>
      </c>
      <c r="I44" s="4">
        <f t="shared" si="2"/>
        <v>3.1969428578340913</v>
      </c>
      <c r="J44" s="22">
        <v>0.60580000000000001</v>
      </c>
      <c r="K44" s="4">
        <f t="shared" si="3"/>
        <v>1.7021358612577135</v>
      </c>
      <c r="L44" s="22">
        <v>1554</v>
      </c>
      <c r="M44" s="4">
        <f t="shared" si="4"/>
        <v>0.14693051017185588</v>
      </c>
    </row>
    <row r="45" spans="1:13" x14ac:dyDescent="0.2">
      <c r="A45" s="28" t="s">
        <v>79</v>
      </c>
      <c r="B45" s="4">
        <v>2018</v>
      </c>
      <c r="C45" s="4">
        <v>76469.67</v>
      </c>
      <c r="D45" s="4">
        <v>22784.38</v>
      </c>
      <c r="E45" s="4">
        <v>275641.59999999998</v>
      </c>
      <c r="F45" s="4">
        <v>158971</v>
      </c>
      <c r="G45" s="4">
        <v>66648.899999999994</v>
      </c>
      <c r="H45" s="4">
        <v>10100.959999999999</v>
      </c>
      <c r="I45" s="4">
        <f t="shared" si="2"/>
        <v>3.3562322082057969</v>
      </c>
      <c r="J45" s="22">
        <v>0.61180000000000001</v>
      </c>
      <c r="K45" s="4">
        <f t="shared" si="3"/>
        <v>1.7339112165111874</v>
      </c>
      <c r="L45" s="22">
        <v>1621.76</v>
      </c>
      <c r="M45" s="4">
        <f t="shared" si="4"/>
        <v>0.15155478935136213</v>
      </c>
    </row>
    <row r="46" spans="1:13" x14ac:dyDescent="0.2">
      <c r="A46" s="28" t="s">
        <v>79</v>
      </c>
      <c r="B46" s="4">
        <v>2019</v>
      </c>
      <c r="C46" s="4">
        <v>71067.53</v>
      </c>
      <c r="D46" s="4">
        <v>23206.32</v>
      </c>
      <c r="E46" s="4">
        <v>280324.54200000002</v>
      </c>
      <c r="F46" s="4">
        <v>158971</v>
      </c>
      <c r="G46" s="4">
        <v>70540.5</v>
      </c>
      <c r="H46" s="4">
        <v>10739.76</v>
      </c>
      <c r="I46" s="4">
        <f t="shared" si="2"/>
        <v>3.0624213576301629</v>
      </c>
      <c r="J46" s="22">
        <v>0.61509999999999998</v>
      </c>
      <c r="K46" s="4">
        <f t="shared" si="3"/>
        <v>1.7633690547332532</v>
      </c>
      <c r="L46" s="22">
        <v>1664.69</v>
      </c>
      <c r="M46" s="4">
        <f t="shared" si="4"/>
        <v>0.15224955876411422</v>
      </c>
    </row>
    <row r="47" spans="1:13" x14ac:dyDescent="0.2">
      <c r="A47" s="28" t="s">
        <v>79</v>
      </c>
      <c r="B47" s="4">
        <v>2020</v>
      </c>
      <c r="C47" s="4">
        <v>73129</v>
      </c>
      <c r="D47" s="4">
        <v>23953.8</v>
      </c>
      <c r="E47" s="4">
        <v>286814</v>
      </c>
      <c r="F47" s="4">
        <v>158971</v>
      </c>
      <c r="G47" s="4">
        <v>72798.2</v>
      </c>
      <c r="H47" s="4">
        <v>11233.52</v>
      </c>
      <c r="I47" s="4">
        <f t="shared" si="2"/>
        <v>3.052918534846246</v>
      </c>
      <c r="J47" s="22">
        <v>0.63049999999999995</v>
      </c>
      <c r="K47" s="4">
        <f t="shared" si="3"/>
        <v>1.804190701448692</v>
      </c>
      <c r="L47" s="22">
        <v>1665</v>
      </c>
      <c r="M47" s="4">
        <f t="shared" si="4"/>
        <v>0.15431040877384333</v>
      </c>
    </row>
    <row r="48" spans="1:13" x14ac:dyDescent="0.2">
      <c r="A48" s="28" t="s">
        <v>79</v>
      </c>
      <c r="B48" s="4">
        <v>2021</v>
      </c>
      <c r="C48" s="4">
        <v>83095.899999999994</v>
      </c>
      <c r="D48" s="4">
        <v>23814.080000000002</v>
      </c>
      <c r="E48" s="4">
        <v>288143.16700000002</v>
      </c>
      <c r="F48" s="4">
        <v>158971</v>
      </c>
      <c r="G48" s="4">
        <v>82875.199999999997</v>
      </c>
      <c r="H48" s="4">
        <v>11713.16</v>
      </c>
      <c r="I48" s="4">
        <f t="shared" si="2"/>
        <v>3.4893600760558456</v>
      </c>
      <c r="J48" s="22">
        <v>0.63939999999999997</v>
      </c>
      <c r="K48" s="4">
        <f t="shared" si="3"/>
        <v>1.8125517673034706</v>
      </c>
      <c r="L48" s="22">
        <v>1715.62</v>
      </c>
      <c r="M48" s="4">
        <f t="shared" si="4"/>
        <v>0.14133492287198102</v>
      </c>
    </row>
    <row r="49" spans="1:13" x14ac:dyDescent="0.2">
      <c r="A49" s="28" t="s">
        <v>79</v>
      </c>
      <c r="B49" s="4">
        <v>2022</v>
      </c>
      <c r="C49" s="4">
        <v>87435.1</v>
      </c>
      <c r="D49" s="4">
        <v>24105.93</v>
      </c>
      <c r="E49" s="4">
        <v>291759.15299999999</v>
      </c>
      <c r="F49" s="4">
        <v>158971</v>
      </c>
      <c r="G49" s="4">
        <v>87576.9</v>
      </c>
      <c r="H49" s="4">
        <v>12128.63</v>
      </c>
      <c r="I49" s="4">
        <f t="shared" si="2"/>
        <v>3.6271199659171001</v>
      </c>
      <c r="J49" s="22">
        <v>0.64539999999999997</v>
      </c>
      <c r="K49" s="4">
        <f t="shared" si="3"/>
        <v>1.8352979662957394</v>
      </c>
      <c r="L49" s="22">
        <v>1724.35</v>
      </c>
      <c r="M49" s="4">
        <f t="shared" si="4"/>
        <v>0.13849120030510328</v>
      </c>
    </row>
    <row r="50" spans="1:13" x14ac:dyDescent="0.2">
      <c r="A50" s="28" t="s">
        <v>80</v>
      </c>
      <c r="B50" s="4">
        <v>2011</v>
      </c>
      <c r="C50" s="4">
        <v>49110.27</v>
      </c>
      <c r="D50" s="4">
        <v>13272.3</v>
      </c>
      <c r="E50" s="4">
        <v>152247</v>
      </c>
      <c r="F50" s="4">
        <v>105875</v>
      </c>
      <c r="G50" s="4">
        <v>48839.199999999997</v>
      </c>
      <c r="H50" s="4">
        <v>6221.72</v>
      </c>
      <c r="I50" s="4">
        <f t="shared" si="2"/>
        <v>3.7002079518998214</v>
      </c>
      <c r="J50" s="22">
        <v>0.61899999999999999</v>
      </c>
      <c r="K50" s="4">
        <f t="shared" si="3"/>
        <v>1.4379881936245573</v>
      </c>
      <c r="L50" s="22">
        <v>2013</v>
      </c>
      <c r="M50" s="4">
        <f t="shared" si="4"/>
        <v>0.12739193107176203</v>
      </c>
    </row>
    <row r="51" spans="1:13" x14ac:dyDescent="0.2">
      <c r="A51" s="28" t="s">
        <v>80</v>
      </c>
      <c r="B51" s="4">
        <v>2012</v>
      </c>
      <c r="C51" s="4">
        <v>54058.22</v>
      </c>
      <c r="D51" s="4">
        <v>13957</v>
      </c>
      <c r="E51" s="4">
        <v>154118</v>
      </c>
      <c r="F51" s="4">
        <v>105875</v>
      </c>
      <c r="G51" s="4">
        <v>53701.9</v>
      </c>
      <c r="H51" s="4">
        <v>7027.67</v>
      </c>
      <c r="I51" s="4">
        <f t="shared" si="2"/>
        <v>3.8731976785842233</v>
      </c>
      <c r="J51" s="22">
        <v>0.63</v>
      </c>
      <c r="K51" s="4">
        <f t="shared" si="3"/>
        <v>1.4556599763872491</v>
      </c>
      <c r="L51" s="22">
        <v>2002</v>
      </c>
      <c r="M51" s="4">
        <f t="shared" si="4"/>
        <v>0.13086445730970411</v>
      </c>
    </row>
    <row r="52" spans="1:13" x14ac:dyDescent="0.2">
      <c r="A52" s="28" t="s">
        <v>80</v>
      </c>
      <c r="B52" s="4">
        <v>2013</v>
      </c>
      <c r="C52" s="4">
        <v>59161.75</v>
      </c>
      <c r="D52" s="4">
        <v>14307.6</v>
      </c>
      <c r="E52" s="4">
        <v>156094</v>
      </c>
      <c r="F52" s="4">
        <v>105875</v>
      </c>
      <c r="G52" s="4">
        <v>59349.4</v>
      </c>
      <c r="H52" s="4">
        <v>7798.47</v>
      </c>
      <c r="I52" s="4">
        <f t="shared" si="2"/>
        <v>4.1349876988453689</v>
      </c>
      <c r="J52" s="22">
        <v>0.6411</v>
      </c>
      <c r="K52" s="4">
        <f t="shared" si="3"/>
        <v>1.4743234946871311</v>
      </c>
      <c r="L52" s="22">
        <v>2016</v>
      </c>
      <c r="M52" s="4">
        <f t="shared" si="4"/>
        <v>0.13139930647993073</v>
      </c>
    </row>
    <row r="53" spans="1:13" x14ac:dyDescent="0.2">
      <c r="A53" s="28" t="s">
        <v>80</v>
      </c>
      <c r="B53" s="4">
        <v>2014</v>
      </c>
      <c r="C53" s="4">
        <v>65088.32</v>
      </c>
      <c r="D53" s="4">
        <v>14609.84</v>
      </c>
      <c r="E53" s="4">
        <v>157521</v>
      </c>
      <c r="F53" s="4">
        <v>105875</v>
      </c>
      <c r="G53" s="4">
        <v>64830.5</v>
      </c>
      <c r="H53" s="4">
        <v>8472.4500000000007</v>
      </c>
      <c r="I53" s="4">
        <f t="shared" si="2"/>
        <v>4.4551014932401722</v>
      </c>
      <c r="J53" s="22">
        <v>0.65210000000000001</v>
      </c>
      <c r="K53" s="4">
        <f t="shared" si="3"/>
        <v>1.4878016528925619</v>
      </c>
      <c r="L53" s="22">
        <v>2038</v>
      </c>
      <c r="M53" s="4">
        <f t="shared" si="4"/>
        <v>0.13068617394590509</v>
      </c>
    </row>
    <row r="54" spans="1:13" x14ac:dyDescent="0.2">
      <c r="A54" s="28" t="s">
        <v>80</v>
      </c>
      <c r="B54" s="4">
        <v>2015</v>
      </c>
      <c r="C54" s="4">
        <v>70116.38</v>
      </c>
      <c r="D54" s="4">
        <v>15110.5</v>
      </c>
      <c r="E54" s="4">
        <v>158805</v>
      </c>
      <c r="F54" s="4">
        <v>105875</v>
      </c>
      <c r="G54" s="4">
        <v>71255.899999999994</v>
      </c>
      <c r="H54" s="4">
        <v>9687.58</v>
      </c>
      <c r="I54" s="4">
        <f t="shared" si="2"/>
        <v>4.6402422156778398</v>
      </c>
      <c r="J54" s="22">
        <v>0.66520000000000001</v>
      </c>
      <c r="K54" s="4">
        <f t="shared" si="3"/>
        <v>1.4999291617473436</v>
      </c>
      <c r="L54" s="22">
        <v>2034</v>
      </c>
      <c r="M54" s="4">
        <f t="shared" si="4"/>
        <v>0.13595477707810863</v>
      </c>
    </row>
    <row r="55" spans="1:13" x14ac:dyDescent="0.2">
      <c r="A55" s="28" t="s">
        <v>80</v>
      </c>
      <c r="B55" s="4">
        <v>2016</v>
      </c>
      <c r="C55" s="4">
        <v>77388.28</v>
      </c>
      <c r="D55" s="4">
        <v>15277.57</v>
      </c>
      <c r="E55" s="4">
        <v>157304</v>
      </c>
      <c r="F55" s="4">
        <v>105875</v>
      </c>
      <c r="G55" s="4">
        <v>77350.899999999994</v>
      </c>
      <c r="H55" s="4">
        <v>9981.9599999999991</v>
      </c>
      <c r="I55" s="4">
        <f t="shared" si="2"/>
        <v>5.0654835814857995</v>
      </c>
      <c r="J55" s="22">
        <v>0.67720000000000002</v>
      </c>
      <c r="K55" s="4">
        <f t="shared" si="3"/>
        <v>1.4857520661157024</v>
      </c>
      <c r="L55" s="22">
        <v>2057</v>
      </c>
      <c r="M55" s="4">
        <f t="shared" si="4"/>
        <v>0.12904775510045779</v>
      </c>
    </row>
    <row r="56" spans="1:13" x14ac:dyDescent="0.2">
      <c r="A56" s="28" t="s">
        <v>80</v>
      </c>
      <c r="B56" s="4">
        <v>2017</v>
      </c>
      <c r="C56" s="4">
        <v>85900.94</v>
      </c>
      <c r="D56" s="4">
        <v>15368.38</v>
      </c>
      <c r="E56" s="4">
        <v>158475.01</v>
      </c>
      <c r="F56" s="4">
        <v>105875</v>
      </c>
      <c r="G56" s="4">
        <v>85869.8</v>
      </c>
      <c r="H56" s="4">
        <v>10621.03</v>
      </c>
      <c r="I56" s="4">
        <f t="shared" si="2"/>
        <v>5.5894596567757961</v>
      </c>
      <c r="J56" s="22">
        <v>0.68759999999999999</v>
      </c>
      <c r="K56" s="4">
        <f t="shared" si="3"/>
        <v>1.496812373081464</v>
      </c>
      <c r="L56" s="22">
        <v>2092</v>
      </c>
      <c r="M56" s="4">
        <f t="shared" si="4"/>
        <v>0.12368760611996302</v>
      </c>
    </row>
    <row r="57" spans="1:13" x14ac:dyDescent="0.2">
      <c r="A57" s="28" t="s">
        <v>80</v>
      </c>
      <c r="B57" s="4">
        <v>2018</v>
      </c>
      <c r="C57" s="4">
        <v>92595.4</v>
      </c>
      <c r="D57" s="4">
        <v>15536.38</v>
      </c>
      <c r="E57" s="4">
        <v>158728.66</v>
      </c>
      <c r="F57" s="4">
        <v>105875</v>
      </c>
      <c r="G57" s="4">
        <v>93207.6</v>
      </c>
      <c r="H57" s="4">
        <v>11657.35</v>
      </c>
      <c r="I57" s="4">
        <f t="shared" si="2"/>
        <v>5.9599082926653439</v>
      </c>
      <c r="J57" s="22">
        <v>0.69610000000000005</v>
      </c>
      <c r="K57" s="4">
        <f t="shared" si="3"/>
        <v>1.4992081227863046</v>
      </c>
      <c r="L57" s="22">
        <v>2176.4499999999998</v>
      </c>
      <c r="M57" s="4">
        <f t="shared" si="4"/>
        <v>0.12506866392869251</v>
      </c>
    </row>
    <row r="58" spans="1:13" x14ac:dyDescent="0.2">
      <c r="A58" s="28" t="s">
        <v>80</v>
      </c>
      <c r="B58" s="4">
        <v>2019</v>
      </c>
      <c r="C58" s="4">
        <v>99631.52</v>
      </c>
      <c r="D58" s="4">
        <v>15536.38</v>
      </c>
      <c r="E58" s="4">
        <v>159937.04699999999</v>
      </c>
      <c r="F58" s="4">
        <v>105875</v>
      </c>
      <c r="G58" s="4">
        <v>98656.8</v>
      </c>
      <c r="H58" s="4">
        <v>12573.55</v>
      </c>
      <c r="I58" s="4">
        <f t="shared" si="2"/>
        <v>6.4127885646463341</v>
      </c>
      <c r="J58" s="22">
        <v>0.70609999999999995</v>
      </c>
      <c r="K58" s="4">
        <f t="shared" si="3"/>
        <v>1.5106214592680047</v>
      </c>
      <c r="L58" s="22">
        <v>2221.06</v>
      </c>
      <c r="M58" s="4">
        <f t="shared" si="4"/>
        <v>0.12744737311568993</v>
      </c>
    </row>
    <row r="59" spans="1:13" x14ac:dyDescent="0.2">
      <c r="A59" s="28" t="s">
        <v>80</v>
      </c>
      <c r="B59" s="4">
        <v>2020</v>
      </c>
      <c r="C59" s="4">
        <v>102718.98</v>
      </c>
      <c r="D59" s="4">
        <v>15796.7</v>
      </c>
      <c r="E59" s="4">
        <v>158101</v>
      </c>
      <c r="F59" s="4">
        <v>105875</v>
      </c>
      <c r="G59" s="4">
        <v>102807.7</v>
      </c>
      <c r="H59" s="4">
        <v>13681.55</v>
      </c>
      <c r="I59" s="4">
        <f t="shared" si="2"/>
        <v>6.5025593953167427</v>
      </c>
      <c r="J59" s="22">
        <v>0.73440000000000005</v>
      </c>
      <c r="K59" s="4">
        <f t="shared" si="3"/>
        <v>1.493279811097993</v>
      </c>
      <c r="L59" s="22">
        <v>2240</v>
      </c>
      <c r="M59" s="4">
        <f t="shared" si="4"/>
        <v>0.13307903979954808</v>
      </c>
    </row>
    <row r="60" spans="1:13" x14ac:dyDescent="0.2">
      <c r="A60" s="28" t="s">
        <v>80</v>
      </c>
      <c r="B60" s="4">
        <v>2021</v>
      </c>
      <c r="C60" s="4">
        <v>116364.2</v>
      </c>
      <c r="D60" s="4">
        <v>15930.99</v>
      </c>
      <c r="E60" s="4">
        <v>158035.54999999999</v>
      </c>
      <c r="F60" s="4">
        <v>105875</v>
      </c>
      <c r="G60" s="4">
        <v>117392.4</v>
      </c>
      <c r="H60" s="4">
        <v>14585.26</v>
      </c>
      <c r="I60" s="4">
        <f t="shared" si="2"/>
        <v>7.3042667153767589</v>
      </c>
      <c r="J60" s="22">
        <v>0.73939999999999995</v>
      </c>
      <c r="K60" s="4">
        <f t="shared" si="3"/>
        <v>1.4926616292798109</v>
      </c>
      <c r="L60" s="22">
        <v>2277.65</v>
      </c>
      <c r="M60" s="4">
        <f t="shared" si="4"/>
        <v>0.12424364780002795</v>
      </c>
    </row>
    <row r="61" spans="1:13" x14ac:dyDescent="0.2">
      <c r="A61" s="28" t="s">
        <v>80</v>
      </c>
      <c r="B61" s="4">
        <v>2022</v>
      </c>
      <c r="C61" s="4">
        <v>122875.6</v>
      </c>
      <c r="D61" s="4">
        <v>17190.16</v>
      </c>
      <c r="E61" s="4">
        <v>157999.943</v>
      </c>
      <c r="F61" s="4">
        <v>105875</v>
      </c>
      <c r="G61" s="4">
        <v>122089.3</v>
      </c>
      <c r="H61" s="4">
        <v>14901.37</v>
      </c>
      <c r="I61" s="4">
        <f t="shared" si="2"/>
        <v>7.1480195646811904</v>
      </c>
      <c r="J61" s="22">
        <v>0.74419999999999997</v>
      </c>
      <c r="K61" s="4">
        <f t="shared" si="3"/>
        <v>1.4923253175914994</v>
      </c>
      <c r="L61" s="22">
        <v>2156.04</v>
      </c>
      <c r="M61" s="4">
        <f t="shared" si="4"/>
        <v>0.12205303822693717</v>
      </c>
    </row>
    <row r="62" spans="1:13" x14ac:dyDescent="0.2">
      <c r="A62" s="4" t="s">
        <v>81</v>
      </c>
      <c r="B62" s="4">
        <v>2011</v>
      </c>
      <c r="C62" s="4">
        <v>19195.689999999999</v>
      </c>
      <c r="D62" s="4">
        <v>6340.5</v>
      </c>
      <c r="E62" s="4">
        <v>12084</v>
      </c>
      <c r="F62" s="4">
        <v>6341</v>
      </c>
      <c r="G62" s="4">
        <v>20009.7</v>
      </c>
      <c r="H62" s="4">
        <v>3914.88</v>
      </c>
      <c r="I62" s="4">
        <f t="shared" si="2"/>
        <v>3.0274725967983596</v>
      </c>
      <c r="J62" s="22">
        <v>0.89300000000000002</v>
      </c>
      <c r="K62" s="4">
        <f t="shared" si="3"/>
        <v>1.9056931083425328</v>
      </c>
      <c r="L62" s="22">
        <v>3702</v>
      </c>
      <c r="M62" s="4">
        <f t="shared" si="4"/>
        <v>0.19564911018156195</v>
      </c>
    </row>
    <row r="63" spans="1:13" x14ac:dyDescent="0.2">
      <c r="A63" s="4" t="s">
        <v>81</v>
      </c>
      <c r="B63" s="4">
        <v>2012</v>
      </c>
      <c r="C63" s="4">
        <v>20181.72</v>
      </c>
      <c r="D63" s="4">
        <v>6340.5</v>
      </c>
      <c r="E63" s="4">
        <v>12541</v>
      </c>
      <c r="F63" s="4">
        <v>6341</v>
      </c>
      <c r="G63" s="4">
        <v>21305.599999999999</v>
      </c>
      <c r="H63" s="4">
        <v>4184.0200000000004</v>
      </c>
      <c r="I63" s="4">
        <f t="shared" si="2"/>
        <v>3.1829855689614384</v>
      </c>
      <c r="J63" s="22">
        <v>0.89300000000000002</v>
      </c>
      <c r="K63" s="4">
        <f t="shared" si="3"/>
        <v>1.9777637596593598</v>
      </c>
      <c r="L63" s="22">
        <v>3754</v>
      </c>
      <c r="M63" s="4">
        <f t="shared" si="4"/>
        <v>0.19638123310303399</v>
      </c>
    </row>
    <row r="64" spans="1:13" x14ac:dyDescent="0.2">
      <c r="A64" s="4" t="s">
        <v>81</v>
      </c>
      <c r="B64" s="4">
        <v>2013</v>
      </c>
      <c r="C64" s="4">
        <v>21602.12</v>
      </c>
      <c r="D64" s="4">
        <v>6340.5</v>
      </c>
      <c r="E64" s="4">
        <v>12633</v>
      </c>
      <c r="F64" s="4">
        <v>6341</v>
      </c>
      <c r="G64" s="4">
        <v>23204.1</v>
      </c>
      <c r="H64" s="4">
        <v>4528.6099999999997</v>
      </c>
      <c r="I64" s="4">
        <f t="shared" si="2"/>
        <v>3.4070057566437977</v>
      </c>
      <c r="J64" s="22">
        <v>0.89600000000000002</v>
      </c>
      <c r="K64" s="4">
        <f t="shared" si="3"/>
        <v>1.992272512222047</v>
      </c>
      <c r="L64" s="22">
        <v>3809</v>
      </c>
      <c r="M64" s="4">
        <f t="shared" si="4"/>
        <v>0.19516421666860598</v>
      </c>
    </row>
    <row r="65" spans="1:13" x14ac:dyDescent="0.2">
      <c r="A65" s="4" t="s">
        <v>81</v>
      </c>
      <c r="B65" s="4">
        <v>2014</v>
      </c>
      <c r="C65" s="4">
        <v>23567.7</v>
      </c>
      <c r="D65" s="4">
        <v>6340.5</v>
      </c>
      <c r="E65" s="4">
        <v>12945</v>
      </c>
      <c r="F65" s="4">
        <v>6341</v>
      </c>
      <c r="G65" s="4">
        <v>25269.8</v>
      </c>
      <c r="H65" s="4">
        <v>4923.4399999999996</v>
      </c>
      <c r="I65" s="4">
        <f t="shared" si="2"/>
        <v>3.7170096995505086</v>
      </c>
      <c r="J65" s="22">
        <v>0.89600000000000002</v>
      </c>
      <c r="K65" s="4">
        <f t="shared" si="3"/>
        <v>2.0414761078694212</v>
      </c>
      <c r="L65" s="22">
        <v>3826</v>
      </c>
      <c r="M65" s="4">
        <f t="shared" si="4"/>
        <v>0.19483494131334636</v>
      </c>
    </row>
    <row r="66" spans="1:13" x14ac:dyDescent="0.2">
      <c r="A66" s="4" t="s">
        <v>81</v>
      </c>
      <c r="B66" s="4">
        <v>2015</v>
      </c>
      <c r="C66" s="4">
        <v>25123.45</v>
      </c>
      <c r="D66" s="4">
        <v>6340.5</v>
      </c>
      <c r="E66" s="4">
        <v>13195</v>
      </c>
      <c r="F66" s="4">
        <v>6341</v>
      </c>
      <c r="G66" s="4">
        <v>26887</v>
      </c>
      <c r="H66" s="4">
        <v>6191.56</v>
      </c>
      <c r="I66" s="4">
        <f t="shared" si="2"/>
        <v>3.9623767841652868</v>
      </c>
      <c r="J66" s="22">
        <v>0.876</v>
      </c>
      <c r="K66" s="4">
        <f t="shared" ref="K66:K97" si="5">E66/F66</f>
        <v>2.0809020659202018</v>
      </c>
      <c r="L66" s="22">
        <v>3809</v>
      </c>
      <c r="M66" s="4">
        <f t="shared" ref="M66:M97" si="6">H66/G66</f>
        <v>0.2302808048499275</v>
      </c>
    </row>
    <row r="67" spans="1:13" x14ac:dyDescent="0.2">
      <c r="A67" s="4" t="s">
        <v>81</v>
      </c>
      <c r="B67" s="4">
        <v>2016</v>
      </c>
      <c r="C67" s="4">
        <v>28178.65</v>
      </c>
      <c r="D67" s="4">
        <v>6340.5</v>
      </c>
      <c r="E67" s="4">
        <v>13292</v>
      </c>
      <c r="F67" s="4">
        <v>6341</v>
      </c>
      <c r="G67" s="4">
        <v>29887</v>
      </c>
      <c r="H67" s="4">
        <v>6918.94</v>
      </c>
      <c r="I67" s="4">
        <f t="shared" ref="I67:I130" si="7">C67/D67</f>
        <v>4.4442315274820601</v>
      </c>
      <c r="J67" s="22">
        <v>0.879</v>
      </c>
      <c r="K67" s="4">
        <f t="shared" si="5"/>
        <v>2.0961993376439048</v>
      </c>
      <c r="L67" s="22">
        <v>3816</v>
      </c>
      <c r="M67" s="4">
        <f t="shared" si="6"/>
        <v>0.23150332920667849</v>
      </c>
    </row>
    <row r="68" spans="1:13" x14ac:dyDescent="0.2">
      <c r="A68" s="4" t="s">
        <v>81</v>
      </c>
      <c r="B68" s="4">
        <v>2017</v>
      </c>
      <c r="C68" s="4">
        <v>30133.86</v>
      </c>
      <c r="D68" s="4">
        <v>6340.5</v>
      </c>
      <c r="E68" s="4">
        <v>13321.99</v>
      </c>
      <c r="F68" s="4">
        <v>6341</v>
      </c>
      <c r="G68" s="4">
        <v>32925</v>
      </c>
      <c r="H68" s="4">
        <v>7547.62</v>
      </c>
      <c r="I68" s="4">
        <f t="shared" si="7"/>
        <v>4.7525999526851193</v>
      </c>
      <c r="J68" s="22">
        <v>0.877</v>
      </c>
      <c r="K68" s="4">
        <f t="shared" si="5"/>
        <v>2.1009288755716762</v>
      </c>
      <c r="L68" s="22">
        <v>3814</v>
      </c>
      <c r="M68" s="4">
        <f t="shared" si="6"/>
        <v>0.22923675018982537</v>
      </c>
    </row>
    <row r="69" spans="1:13" x14ac:dyDescent="0.2">
      <c r="A69" s="4" t="s">
        <v>81</v>
      </c>
      <c r="B69" s="4">
        <v>2018</v>
      </c>
      <c r="C69" s="4">
        <v>32679.87</v>
      </c>
      <c r="D69" s="4">
        <v>6340.5</v>
      </c>
      <c r="E69" s="4">
        <v>13106.4</v>
      </c>
      <c r="F69" s="4">
        <v>6341</v>
      </c>
      <c r="G69" s="4">
        <v>36011.800000000003</v>
      </c>
      <c r="H69" s="4">
        <v>8351.5400000000009</v>
      </c>
      <c r="I69" s="4">
        <f t="shared" si="7"/>
        <v>5.1541471492784483</v>
      </c>
      <c r="J69" s="22">
        <v>0.88100000000000001</v>
      </c>
      <c r="K69" s="4">
        <f t="shared" si="5"/>
        <v>2.0669295063870052</v>
      </c>
      <c r="L69" s="22">
        <v>3822.7</v>
      </c>
      <c r="M69" s="4">
        <f t="shared" si="6"/>
        <v>0.23191120688218861</v>
      </c>
    </row>
    <row r="70" spans="1:13" x14ac:dyDescent="0.2">
      <c r="A70" s="4" t="s">
        <v>81</v>
      </c>
      <c r="B70" s="4">
        <v>2019</v>
      </c>
      <c r="C70" s="4">
        <v>38155.32</v>
      </c>
      <c r="D70" s="4">
        <v>6340.5</v>
      </c>
      <c r="E70" s="4">
        <v>13044.643</v>
      </c>
      <c r="F70" s="4">
        <v>6341</v>
      </c>
      <c r="G70" s="4">
        <v>37987.599999999999</v>
      </c>
      <c r="H70" s="4">
        <v>8179.28</v>
      </c>
      <c r="I70" s="4">
        <f t="shared" si="7"/>
        <v>6.0177146912704043</v>
      </c>
      <c r="J70" s="22">
        <v>0.88300000000000001</v>
      </c>
      <c r="K70" s="4">
        <f t="shared" si="5"/>
        <v>2.057190190821637</v>
      </c>
      <c r="L70" s="22">
        <v>3829.57</v>
      </c>
      <c r="M70" s="4">
        <f t="shared" si="6"/>
        <v>0.21531447103791765</v>
      </c>
    </row>
    <row r="71" spans="1:13" x14ac:dyDescent="0.2">
      <c r="A71" s="4" t="s">
        <v>81</v>
      </c>
      <c r="B71" s="4">
        <v>2020</v>
      </c>
      <c r="C71" s="4">
        <v>38700.58</v>
      </c>
      <c r="D71" s="4">
        <v>6340.5</v>
      </c>
      <c r="E71" s="4">
        <v>12917</v>
      </c>
      <c r="F71" s="4">
        <v>6341</v>
      </c>
      <c r="G71" s="4">
        <v>38963.300000000003</v>
      </c>
      <c r="H71" s="4">
        <v>8102.11</v>
      </c>
      <c r="I71" s="4">
        <f t="shared" si="7"/>
        <v>6.1037110637962311</v>
      </c>
      <c r="J71" s="22">
        <v>0.89300000000000002</v>
      </c>
      <c r="K71" s="4">
        <f t="shared" si="5"/>
        <v>2.037060400567734</v>
      </c>
      <c r="L71" s="22">
        <v>3830</v>
      </c>
      <c r="M71" s="4">
        <f t="shared" si="6"/>
        <v>0.20794208909409623</v>
      </c>
    </row>
    <row r="72" spans="1:13" x14ac:dyDescent="0.2">
      <c r="A72" s="4" t="s">
        <v>81</v>
      </c>
      <c r="B72" s="4">
        <v>2021</v>
      </c>
      <c r="C72" s="4">
        <v>43214.9</v>
      </c>
      <c r="D72" s="4">
        <v>6340.5</v>
      </c>
      <c r="E72" s="4">
        <v>13082.496999999999</v>
      </c>
      <c r="F72" s="4">
        <v>6341</v>
      </c>
      <c r="G72" s="4">
        <v>43653.2</v>
      </c>
      <c r="H72" s="4">
        <v>8430.86</v>
      </c>
      <c r="I72" s="4">
        <f t="shared" si="7"/>
        <v>6.8156927687090922</v>
      </c>
      <c r="J72" s="22">
        <v>0.89300000000000002</v>
      </c>
      <c r="K72" s="4">
        <f t="shared" si="5"/>
        <v>2.0631599116858537</v>
      </c>
      <c r="L72" s="22">
        <v>3926.24</v>
      </c>
      <c r="M72" s="4">
        <f t="shared" si="6"/>
        <v>0.19313269130327218</v>
      </c>
    </row>
    <row r="73" spans="1:13" x14ac:dyDescent="0.2">
      <c r="A73" s="4" t="s">
        <v>81</v>
      </c>
      <c r="B73" s="4">
        <v>2022</v>
      </c>
      <c r="C73" s="4">
        <v>44652.800000000003</v>
      </c>
      <c r="D73" s="4">
        <v>6340.5</v>
      </c>
      <c r="E73" s="4">
        <v>13004.808000000001</v>
      </c>
      <c r="F73" s="4">
        <v>6341</v>
      </c>
      <c r="G73" s="4">
        <v>44809.1</v>
      </c>
      <c r="H73" s="4">
        <v>9393</v>
      </c>
      <c r="I73" s="4">
        <f t="shared" si="7"/>
        <v>7.0424729910890314</v>
      </c>
      <c r="J73" s="22">
        <v>0.89329999999999998</v>
      </c>
      <c r="K73" s="4">
        <f t="shared" si="5"/>
        <v>2.0509080586658257</v>
      </c>
      <c r="L73" s="22">
        <v>3904.88</v>
      </c>
      <c r="M73" s="4">
        <f t="shared" si="6"/>
        <v>0.20962259898101057</v>
      </c>
    </row>
    <row r="74" spans="1:13" x14ac:dyDescent="0.2">
      <c r="A74" s="28" t="s">
        <v>82</v>
      </c>
      <c r="B74" s="4">
        <v>2011</v>
      </c>
      <c r="C74" s="4">
        <v>32318.85</v>
      </c>
      <c r="D74" s="4">
        <v>10484.299999999999</v>
      </c>
      <c r="E74" s="4">
        <v>111776</v>
      </c>
      <c r="F74" s="4">
        <v>104460</v>
      </c>
      <c r="G74" s="4">
        <v>31854.799999999999</v>
      </c>
      <c r="H74" s="4">
        <v>3842.59</v>
      </c>
      <c r="I74" s="4">
        <f t="shared" si="7"/>
        <v>3.0825949276537301</v>
      </c>
      <c r="J74" s="22">
        <v>0.623</v>
      </c>
      <c r="K74" s="4">
        <f t="shared" si="5"/>
        <v>1.0700363775607888</v>
      </c>
      <c r="L74" s="22">
        <v>1741</v>
      </c>
      <c r="M74" s="4">
        <f t="shared" si="6"/>
        <v>0.12062828835842637</v>
      </c>
    </row>
    <row r="75" spans="1:13" x14ac:dyDescent="0.2">
      <c r="A75" s="28" t="s">
        <v>82</v>
      </c>
      <c r="B75" s="4">
        <v>2012</v>
      </c>
      <c r="C75" s="4">
        <v>34665.33</v>
      </c>
      <c r="D75" s="4">
        <v>10515.2</v>
      </c>
      <c r="E75" s="4">
        <v>113550</v>
      </c>
      <c r="F75" s="4">
        <v>104460</v>
      </c>
      <c r="G75" s="4">
        <v>34382.400000000001</v>
      </c>
      <c r="H75" s="4">
        <v>4161.88</v>
      </c>
      <c r="I75" s="4">
        <f t="shared" si="7"/>
        <v>3.2966876521606818</v>
      </c>
      <c r="J75" s="22">
        <v>0.63200000000000001</v>
      </c>
      <c r="K75" s="4">
        <f t="shared" si="5"/>
        <v>1.0870189546237794</v>
      </c>
      <c r="L75" s="22">
        <v>1786</v>
      </c>
      <c r="M75" s="4">
        <f t="shared" si="6"/>
        <v>0.12104681464935549</v>
      </c>
    </row>
    <row r="76" spans="1:13" x14ac:dyDescent="0.2">
      <c r="A76" s="28" t="s">
        <v>82</v>
      </c>
      <c r="B76" s="4">
        <v>2013</v>
      </c>
      <c r="C76" s="4">
        <v>37568.49</v>
      </c>
      <c r="D76" s="4">
        <v>10991.7</v>
      </c>
      <c r="E76" s="4">
        <v>115426</v>
      </c>
      <c r="F76" s="4">
        <v>104460</v>
      </c>
      <c r="G76" s="4">
        <v>37334.6</v>
      </c>
      <c r="H76" s="4">
        <v>4730.47</v>
      </c>
      <c r="I76" s="4">
        <f t="shared" si="7"/>
        <v>3.4178962307923246</v>
      </c>
      <c r="J76" s="22">
        <v>0.64</v>
      </c>
      <c r="K76" s="4">
        <f t="shared" si="5"/>
        <v>1.1049779820026804</v>
      </c>
      <c r="L76" s="22">
        <v>1818</v>
      </c>
      <c r="M76" s="4">
        <f t="shared" si="6"/>
        <v>0.12670471894703575</v>
      </c>
    </row>
    <row r="77" spans="1:13" x14ac:dyDescent="0.2">
      <c r="A77" s="28" t="s">
        <v>82</v>
      </c>
      <c r="B77" s="4">
        <v>2014</v>
      </c>
      <c r="C77" s="4">
        <v>40173.03</v>
      </c>
      <c r="D77" s="4">
        <v>11094.63</v>
      </c>
      <c r="E77" s="4">
        <v>116367</v>
      </c>
      <c r="F77" s="4">
        <v>104460</v>
      </c>
      <c r="G77" s="4">
        <v>40023.5</v>
      </c>
      <c r="H77" s="4">
        <v>5159.57</v>
      </c>
      <c r="I77" s="4">
        <f t="shared" si="7"/>
        <v>3.6209436457096813</v>
      </c>
      <c r="J77" s="22">
        <v>0.64870000000000005</v>
      </c>
      <c r="K77" s="4">
        <f t="shared" si="5"/>
        <v>1.1139862148190696</v>
      </c>
      <c r="L77" s="22">
        <v>1828</v>
      </c>
      <c r="M77" s="4">
        <f t="shared" si="6"/>
        <v>0.12891351331092982</v>
      </c>
    </row>
    <row r="78" spans="1:13" x14ac:dyDescent="0.2">
      <c r="A78" s="28" t="s">
        <v>82</v>
      </c>
      <c r="B78" s="4">
        <v>2015</v>
      </c>
      <c r="C78" s="4">
        <v>42886.49</v>
      </c>
      <c r="D78" s="4">
        <v>11326.51</v>
      </c>
      <c r="E78" s="4">
        <v>118015</v>
      </c>
      <c r="F78" s="4">
        <v>104460</v>
      </c>
      <c r="G78" s="4">
        <v>43507.7</v>
      </c>
      <c r="H78" s="4">
        <v>6645.98</v>
      </c>
      <c r="I78" s="4">
        <f t="shared" si="7"/>
        <v>3.7863816833252253</v>
      </c>
      <c r="J78" s="22">
        <v>0.65800000000000003</v>
      </c>
      <c r="K78" s="4">
        <f t="shared" si="5"/>
        <v>1.1297625885506415</v>
      </c>
      <c r="L78" s="22">
        <v>1914</v>
      </c>
      <c r="M78" s="4">
        <f t="shared" si="6"/>
        <v>0.15275411019198901</v>
      </c>
    </row>
    <row r="79" spans="1:13" x14ac:dyDescent="0.2">
      <c r="A79" s="28" t="s">
        <v>82</v>
      </c>
      <c r="B79" s="4">
        <v>2016</v>
      </c>
      <c r="C79" s="4">
        <v>47251.360000000001</v>
      </c>
      <c r="D79" s="4">
        <v>11311.75</v>
      </c>
      <c r="E79" s="4">
        <v>119053</v>
      </c>
      <c r="F79" s="4">
        <v>104460</v>
      </c>
      <c r="G79" s="4">
        <v>47254</v>
      </c>
      <c r="H79" s="4">
        <v>6974.26</v>
      </c>
      <c r="I79" s="4">
        <f t="shared" si="7"/>
        <v>4.1771927420602468</v>
      </c>
      <c r="J79" s="22">
        <v>0.67</v>
      </c>
      <c r="K79" s="4">
        <f t="shared" si="5"/>
        <v>1.1396994064713766</v>
      </c>
      <c r="L79" s="22">
        <v>2059</v>
      </c>
      <c r="M79" s="4">
        <f t="shared" si="6"/>
        <v>0.14759089177635756</v>
      </c>
    </row>
    <row r="80" spans="1:13" x14ac:dyDescent="0.2">
      <c r="A80" s="28" t="s">
        <v>82</v>
      </c>
      <c r="B80" s="4">
        <v>2017</v>
      </c>
      <c r="C80" s="4">
        <v>51768.26</v>
      </c>
      <c r="D80" s="4">
        <v>11590.49</v>
      </c>
      <c r="E80" s="4">
        <v>120101.4</v>
      </c>
      <c r="F80" s="4">
        <v>104460</v>
      </c>
      <c r="G80" s="4">
        <v>52403.1</v>
      </c>
      <c r="H80" s="4">
        <v>7530.32</v>
      </c>
      <c r="I80" s="4">
        <f t="shared" si="7"/>
        <v>4.4664427474593396</v>
      </c>
      <c r="J80" s="22">
        <v>0.68</v>
      </c>
      <c r="K80" s="4">
        <f t="shared" si="5"/>
        <v>1.1497357840321654</v>
      </c>
      <c r="L80" s="22">
        <v>2109</v>
      </c>
      <c r="M80" s="4">
        <f t="shared" si="6"/>
        <v>0.14369989561686236</v>
      </c>
    </row>
    <row r="81" spans="1:13" x14ac:dyDescent="0.2">
      <c r="A81" s="28" t="s">
        <v>82</v>
      </c>
      <c r="B81" s="4">
        <v>2018</v>
      </c>
      <c r="C81" s="4">
        <v>56197.15</v>
      </c>
      <c r="D81" s="4">
        <v>11913.83</v>
      </c>
      <c r="E81" s="4">
        <v>120661.75</v>
      </c>
      <c r="F81" s="4">
        <v>104460</v>
      </c>
      <c r="G81" s="4">
        <v>58002.8</v>
      </c>
      <c r="H81" s="4">
        <v>8629.5300000000007</v>
      </c>
      <c r="I81" s="4">
        <f t="shared" si="7"/>
        <v>4.7169675914462434</v>
      </c>
      <c r="J81" s="22">
        <v>0.68899999999999995</v>
      </c>
      <c r="K81" s="4">
        <f t="shared" si="5"/>
        <v>1.1551000382921692</v>
      </c>
      <c r="L81" s="22">
        <v>2136.59</v>
      </c>
      <c r="M81" s="4">
        <f t="shared" si="6"/>
        <v>0.14877781762259754</v>
      </c>
    </row>
    <row r="82" spans="1:13" x14ac:dyDescent="0.2">
      <c r="A82" s="28" t="s">
        <v>82</v>
      </c>
      <c r="B82" s="4">
        <v>2019</v>
      </c>
      <c r="C82" s="4">
        <v>62351.74</v>
      </c>
      <c r="D82" s="4">
        <v>12421.76</v>
      </c>
      <c r="E82" s="4">
        <v>121812.898</v>
      </c>
      <c r="F82" s="4">
        <v>104460</v>
      </c>
      <c r="G82" s="4">
        <v>62462</v>
      </c>
      <c r="H82" s="4">
        <v>10053.030000000001</v>
      </c>
      <c r="I82" s="4">
        <f t="shared" si="7"/>
        <v>5.0195576150239578</v>
      </c>
      <c r="J82" s="22">
        <v>0.7</v>
      </c>
      <c r="K82" s="4">
        <f t="shared" si="5"/>
        <v>1.1661200268045184</v>
      </c>
      <c r="L82" s="22">
        <v>2064.44</v>
      </c>
      <c r="M82" s="4">
        <f t="shared" si="6"/>
        <v>0.16094633537190614</v>
      </c>
    </row>
    <row r="83" spans="1:13" x14ac:dyDescent="0.2">
      <c r="A83" s="28" t="s">
        <v>82</v>
      </c>
      <c r="B83" s="4">
        <v>2020</v>
      </c>
      <c r="C83" s="4">
        <v>64613.34</v>
      </c>
      <c r="D83" s="4">
        <v>13461.4</v>
      </c>
      <c r="E83" s="4">
        <v>123080</v>
      </c>
      <c r="F83" s="4">
        <v>104460</v>
      </c>
      <c r="G83" s="4">
        <v>64689.1</v>
      </c>
      <c r="H83" s="4">
        <v>10082.01</v>
      </c>
      <c r="I83" s="4">
        <f t="shared" si="7"/>
        <v>4.7998974846598417</v>
      </c>
      <c r="J83" s="22">
        <v>0.72170000000000001</v>
      </c>
      <c r="K83" s="4">
        <f t="shared" si="5"/>
        <v>1.1782500478652116</v>
      </c>
      <c r="L83" s="22">
        <v>2105</v>
      </c>
      <c r="M83" s="4">
        <f t="shared" si="6"/>
        <v>0.15585330449797571</v>
      </c>
    </row>
    <row r="84" spans="1:13" x14ac:dyDescent="0.2">
      <c r="A84" s="28" t="s">
        <v>82</v>
      </c>
      <c r="B84" s="4">
        <v>2021</v>
      </c>
      <c r="C84" s="4">
        <v>73515.8</v>
      </c>
      <c r="D84" s="4">
        <v>13924.06</v>
      </c>
      <c r="E84" s="4">
        <v>123885.35</v>
      </c>
      <c r="F84" s="4">
        <v>104460</v>
      </c>
      <c r="G84" s="4">
        <v>74040.800000000003</v>
      </c>
      <c r="H84" s="4">
        <v>11014.59</v>
      </c>
      <c r="I84" s="4">
        <f t="shared" si="7"/>
        <v>5.2797675390654737</v>
      </c>
      <c r="J84" s="22">
        <v>0.72660000000000002</v>
      </c>
      <c r="K84" s="4">
        <f t="shared" si="5"/>
        <v>1.1859596974918629</v>
      </c>
      <c r="L84" s="22">
        <v>2322.15</v>
      </c>
      <c r="M84" s="4">
        <f t="shared" si="6"/>
        <v>0.14876378969433068</v>
      </c>
    </row>
    <row r="85" spans="1:13" x14ac:dyDescent="0.2">
      <c r="A85" s="28" t="s">
        <v>82</v>
      </c>
      <c r="B85" s="4">
        <v>2022</v>
      </c>
      <c r="C85" s="4">
        <v>77715.399999999994</v>
      </c>
      <c r="D85" s="4">
        <v>13885.42</v>
      </c>
      <c r="E85" s="4">
        <v>122917.73699999999</v>
      </c>
      <c r="F85" s="4">
        <v>104460</v>
      </c>
      <c r="G85" s="4">
        <v>78060.600000000006</v>
      </c>
      <c r="H85" s="4">
        <v>12017.78</v>
      </c>
      <c r="I85" s="4">
        <f t="shared" si="7"/>
        <v>5.5969066834132493</v>
      </c>
      <c r="J85" s="22">
        <v>0.73380000000000001</v>
      </c>
      <c r="K85" s="4">
        <f t="shared" si="5"/>
        <v>1.1766966973004021</v>
      </c>
      <c r="L85" s="22">
        <v>2343.63</v>
      </c>
      <c r="M85" s="4">
        <f t="shared" si="6"/>
        <v>0.15395449176665307</v>
      </c>
    </row>
    <row r="86" spans="1:13" x14ac:dyDescent="0.2">
      <c r="A86" s="28" t="s">
        <v>83</v>
      </c>
      <c r="B86" s="4">
        <v>2011</v>
      </c>
      <c r="C86" s="4">
        <v>17560.18</v>
      </c>
      <c r="D86" s="4">
        <v>4481.3999999999996</v>
      </c>
      <c r="E86" s="4">
        <v>92322</v>
      </c>
      <c r="F86" s="4">
        <v>124160</v>
      </c>
      <c r="G86" s="4">
        <v>17917.7</v>
      </c>
      <c r="H86" s="4">
        <v>2198.1799999999998</v>
      </c>
      <c r="I86" s="4">
        <f t="shared" si="7"/>
        <v>3.9184585174275899</v>
      </c>
      <c r="J86" s="22">
        <v>0.58099999999999996</v>
      </c>
      <c r="K86" s="4">
        <f t="shared" si="5"/>
        <v>0.74357280927835057</v>
      </c>
      <c r="L86" s="22">
        <v>2306</v>
      </c>
      <c r="M86" s="4">
        <f t="shared" si="6"/>
        <v>0.12268204066370124</v>
      </c>
    </row>
    <row r="87" spans="1:13" x14ac:dyDescent="0.2">
      <c r="A87" s="28" t="s">
        <v>83</v>
      </c>
      <c r="B87" s="4">
        <v>2012</v>
      </c>
      <c r="C87" s="4">
        <v>19701.78</v>
      </c>
      <c r="D87" s="4">
        <v>4500.8999999999996</v>
      </c>
      <c r="E87" s="4">
        <v>94661</v>
      </c>
      <c r="F87" s="4">
        <v>124160</v>
      </c>
      <c r="G87" s="4">
        <v>20190.7</v>
      </c>
      <c r="H87" s="4">
        <v>2607.5</v>
      </c>
      <c r="I87" s="4">
        <f t="shared" si="7"/>
        <v>4.3772978737585815</v>
      </c>
      <c r="J87" s="22">
        <v>0.59599999999999997</v>
      </c>
      <c r="K87" s="4">
        <f t="shared" si="5"/>
        <v>0.76241140463917523</v>
      </c>
      <c r="L87" s="22">
        <v>2388</v>
      </c>
      <c r="M87" s="4">
        <f t="shared" si="6"/>
        <v>0.12914361562501547</v>
      </c>
    </row>
    <row r="88" spans="1:13" x14ac:dyDescent="0.2">
      <c r="A88" s="28" t="s">
        <v>83</v>
      </c>
      <c r="B88" s="4">
        <v>2013</v>
      </c>
      <c r="C88" s="4">
        <v>21759.64</v>
      </c>
      <c r="D88" s="4">
        <v>4298.7</v>
      </c>
      <c r="E88" s="4">
        <v>99535</v>
      </c>
      <c r="F88" s="4">
        <v>124160</v>
      </c>
      <c r="G88" s="4">
        <v>22503.8</v>
      </c>
      <c r="H88" s="4">
        <v>3068.8</v>
      </c>
      <c r="I88" s="4">
        <f t="shared" si="7"/>
        <v>5.0619117407588341</v>
      </c>
      <c r="J88" s="22">
        <v>0.60770000000000002</v>
      </c>
      <c r="K88" s="4">
        <f t="shared" si="5"/>
        <v>0.80166720360824739</v>
      </c>
      <c r="L88" s="22">
        <v>2570</v>
      </c>
      <c r="M88" s="4">
        <f t="shared" si="6"/>
        <v>0.1363680800575903</v>
      </c>
    </row>
    <row r="89" spans="1:13" x14ac:dyDescent="0.2">
      <c r="A89" s="28" t="s">
        <v>83</v>
      </c>
      <c r="B89" s="4">
        <v>2014</v>
      </c>
      <c r="C89" s="4">
        <v>24055.759999999998</v>
      </c>
      <c r="D89" s="4">
        <v>4318.09</v>
      </c>
      <c r="E89" s="4">
        <v>101190</v>
      </c>
      <c r="F89" s="4">
        <v>124160</v>
      </c>
      <c r="G89" s="4">
        <v>24942.1</v>
      </c>
      <c r="H89" s="4">
        <v>3306.7</v>
      </c>
      <c r="I89" s="4">
        <f t="shared" si="7"/>
        <v>5.5709260344272575</v>
      </c>
      <c r="J89" s="22">
        <v>0.61799999999999999</v>
      </c>
      <c r="K89" s="4">
        <f t="shared" si="5"/>
        <v>0.81499677835051543</v>
      </c>
      <c r="L89" s="22">
        <v>2627</v>
      </c>
      <c r="M89" s="4">
        <f t="shared" si="6"/>
        <v>0.13257504380144414</v>
      </c>
    </row>
    <row r="90" spans="1:13" x14ac:dyDescent="0.2">
      <c r="A90" s="28" t="s">
        <v>83</v>
      </c>
      <c r="B90" s="4">
        <v>2015</v>
      </c>
      <c r="C90" s="4">
        <v>25979.82</v>
      </c>
      <c r="D90" s="4">
        <v>4368.1499999999996</v>
      </c>
      <c r="E90" s="4">
        <v>104585</v>
      </c>
      <c r="F90" s="4">
        <v>124160</v>
      </c>
      <c r="G90" s="4">
        <v>26819.5</v>
      </c>
      <c r="H90" s="4">
        <v>4001.58</v>
      </c>
      <c r="I90" s="4">
        <f t="shared" si="7"/>
        <v>5.947556745990866</v>
      </c>
      <c r="J90" s="22">
        <v>0.626</v>
      </c>
      <c r="K90" s="4">
        <f t="shared" si="5"/>
        <v>0.84234052835051543</v>
      </c>
      <c r="L90" s="22">
        <v>2704</v>
      </c>
      <c r="M90" s="4">
        <f t="shared" si="6"/>
        <v>0.14920412386509815</v>
      </c>
    </row>
    <row r="91" spans="1:13" x14ac:dyDescent="0.2">
      <c r="A91" s="28" t="s">
        <v>83</v>
      </c>
      <c r="B91" s="4">
        <v>2016</v>
      </c>
      <c r="C91" s="4">
        <v>28810.58</v>
      </c>
      <c r="D91" s="4">
        <v>4440.87</v>
      </c>
      <c r="E91" s="4">
        <v>106757</v>
      </c>
      <c r="F91" s="4">
        <v>124160</v>
      </c>
      <c r="G91" s="4">
        <v>29609.4</v>
      </c>
      <c r="H91" s="4">
        <v>4275.3999999999996</v>
      </c>
      <c r="I91" s="4">
        <f t="shared" si="7"/>
        <v>6.4875981508127918</v>
      </c>
      <c r="J91" s="22">
        <v>0.63600000000000001</v>
      </c>
      <c r="K91" s="4">
        <f t="shared" si="5"/>
        <v>0.85983408505154635</v>
      </c>
      <c r="L91" s="22">
        <v>2758</v>
      </c>
      <c r="M91" s="4">
        <f t="shared" si="6"/>
        <v>0.14439333454916342</v>
      </c>
    </row>
    <row r="92" spans="1:13" x14ac:dyDescent="0.2">
      <c r="A92" s="28" t="s">
        <v>83</v>
      </c>
      <c r="B92" s="4">
        <v>2017</v>
      </c>
      <c r="C92" s="4">
        <v>32298.28</v>
      </c>
      <c r="D92" s="4">
        <v>4473.8900000000003</v>
      </c>
      <c r="E92" s="4">
        <v>108011.61</v>
      </c>
      <c r="F92" s="4">
        <v>124160</v>
      </c>
      <c r="G92" s="4">
        <v>33842.400000000001</v>
      </c>
      <c r="H92" s="4">
        <v>4684.1499999999996</v>
      </c>
      <c r="I92" s="4">
        <f t="shared" si="7"/>
        <v>7.2192834423734151</v>
      </c>
      <c r="J92" s="22">
        <v>0.64800000000000002</v>
      </c>
      <c r="K92" s="4">
        <f t="shared" si="5"/>
        <v>0.86993886920103092</v>
      </c>
      <c r="L92" s="22">
        <v>2854</v>
      </c>
      <c r="M92" s="4">
        <f t="shared" si="6"/>
        <v>0.13841069191310307</v>
      </c>
    </row>
    <row r="93" spans="1:13" x14ac:dyDescent="0.2">
      <c r="A93" s="28" t="s">
        <v>83</v>
      </c>
      <c r="B93" s="4">
        <v>2018</v>
      </c>
      <c r="C93" s="4">
        <v>35804.04</v>
      </c>
      <c r="D93" s="4">
        <v>4048.41</v>
      </c>
      <c r="E93" s="4">
        <v>108901.28</v>
      </c>
      <c r="F93" s="4">
        <v>124160</v>
      </c>
      <c r="G93" s="4">
        <v>38687.800000000003</v>
      </c>
      <c r="H93" s="4">
        <v>4832.6899999999996</v>
      </c>
      <c r="I93" s="4">
        <f t="shared" si="7"/>
        <v>8.8439757830852113</v>
      </c>
      <c r="J93" s="22">
        <v>0.65820000000000001</v>
      </c>
      <c r="K93" s="4">
        <f t="shared" si="5"/>
        <v>0.87710438144329894</v>
      </c>
      <c r="L93" s="22">
        <v>3238.41</v>
      </c>
      <c r="M93" s="4">
        <f t="shared" si="6"/>
        <v>0.12491508951142219</v>
      </c>
    </row>
    <row r="94" spans="1:13" x14ac:dyDescent="0.2">
      <c r="A94" s="28" t="s">
        <v>83</v>
      </c>
      <c r="B94" s="4">
        <v>2019</v>
      </c>
      <c r="C94" s="4">
        <v>42395</v>
      </c>
      <c r="D94" s="4">
        <v>4138.17</v>
      </c>
      <c r="E94" s="4">
        <v>109785.15700000001</v>
      </c>
      <c r="F94" s="4">
        <v>124160</v>
      </c>
      <c r="G94" s="4">
        <v>42326.6</v>
      </c>
      <c r="H94" s="4">
        <v>5077.93</v>
      </c>
      <c r="I94" s="4">
        <f t="shared" si="7"/>
        <v>10.244866692281853</v>
      </c>
      <c r="J94" s="22">
        <v>0.66500000000000004</v>
      </c>
      <c r="K94" s="4">
        <f t="shared" si="5"/>
        <v>0.88422323614690723</v>
      </c>
      <c r="L94" s="22">
        <v>3193.27</v>
      </c>
      <c r="M94" s="4">
        <f t="shared" si="6"/>
        <v>0.11997018423402779</v>
      </c>
    </row>
    <row r="95" spans="1:13" x14ac:dyDescent="0.2">
      <c r="A95" s="28" t="s">
        <v>83</v>
      </c>
      <c r="B95" s="4">
        <v>2020</v>
      </c>
      <c r="C95" s="4">
        <v>43903.89</v>
      </c>
      <c r="D95" s="4">
        <v>3919.1</v>
      </c>
      <c r="E95" s="4">
        <v>110118</v>
      </c>
      <c r="F95" s="4">
        <v>124160</v>
      </c>
      <c r="G95" s="4">
        <v>43608.6</v>
      </c>
      <c r="H95" s="4">
        <v>5216.1000000000004</v>
      </c>
      <c r="I95" s="4">
        <f t="shared" si="7"/>
        <v>11.202543951417418</v>
      </c>
      <c r="J95" s="22">
        <v>0.6875</v>
      </c>
      <c r="K95" s="4">
        <f t="shared" si="5"/>
        <v>0.88690399484536087</v>
      </c>
      <c r="L95" s="22">
        <v>3545</v>
      </c>
      <c r="M95" s="4">
        <f t="shared" si="6"/>
        <v>0.11961172796191578</v>
      </c>
    </row>
    <row r="96" spans="1:13" x14ac:dyDescent="0.2">
      <c r="A96" s="28" t="s">
        <v>83</v>
      </c>
      <c r="B96" s="4">
        <v>2021</v>
      </c>
      <c r="C96" s="4">
        <v>48810.400000000001</v>
      </c>
      <c r="D96" s="4">
        <v>4138.09</v>
      </c>
      <c r="E96" s="4">
        <v>111030.658</v>
      </c>
      <c r="F96" s="4">
        <v>124160</v>
      </c>
      <c r="G96" s="4">
        <v>49566.1</v>
      </c>
      <c r="H96" s="4">
        <v>5204.72</v>
      </c>
      <c r="I96" s="4">
        <f t="shared" si="7"/>
        <v>11.79539352696534</v>
      </c>
      <c r="J96" s="22">
        <v>0.69699999999999995</v>
      </c>
      <c r="K96" s="4">
        <f t="shared" si="5"/>
        <v>0.89425465528350512</v>
      </c>
      <c r="L96" s="22">
        <v>3577.13</v>
      </c>
      <c r="M96" s="4">
        <f t="shared" si="6"/>
        <v>0.10500563893467511</v>
      </c>
    </row>
    <row r="97" spans="1:13" x14ac:dyDescent="0.2">
      <c r="A97" s="28" t="s">
        <v>83</v>
      </c>
      <c r="B97" s="4">
        <v>2022</v>
      </c>
      <c r="C97" s="4">
        <v>53109.9</v>
      </c>
      <c r="D97" s="4">
        <v>4325.72</v>
      </c>
      <c r="E97" s="4">
        <v>112878.371</v>
      </c>
      <c r="F97" s="4">
        <v>124160</v>
      </c>
      <c r="G97" s="4">
        <v>51765.1</v>
      </c>
      <c r="H97" s="4">
        <v>5691.22</v>
      </c>
      <c r="I97" s="4">
        <f t="shared" si="7"/>
        <v>12.277701746761233</v>
      </c>
      <c r="J97" s="22">
        <v>0.70109999999999995</v>
      </c>
      <c r="K97" s="4">
        <f t="shared" si="5"/>
        <v>0.90913636436855672</v>
      </c>
      <c r="L97" s="22">
        <v>3492.07</v>
      </c>
      <c r="M97" s="4">
        <f t="shared" si="6"/>
        <v>0.10994318565983646</v>
      </c>
    </row>
    <row r="98" spans="1:13" x14ac:dyDescent="0.2">
      <c r="A98" s="4" t="s">
        <v>84</v>
      </c>
      <c r="B98" s="4">
        <v>2011</v>
      </c>
      <c r="C98" s="4">
        <v>53210.28</v>
      </c>
      <c r="D98" s="4">
        <v>17957.2</v>
      </c>
      <c r="E98" s="4">
        <v>190724</v>
      </c>
      <c r="F98" s="4">
        <v>179749</v>
      </c>
      <c r="G98" s="4">
        <v>53072.800000000003</v>
      </c>
      <c r="H98" s="4">
        <v>6712.4</v>
      </c>
      <c r="I98" s="4">
        <f t="shared" si="7"/>
        <v>2.9631724322277413</v>
      </c>
      <c r="J98" s="22">
        <v>0.66500000000000004</v>
      </c>
      <c r="K98" s="4">
        <f t="shared" ref="K98:K133" si="8">E98/F98</f>
        <v>1.0610573633233009</v>
      </c>
      <c r="L98" s="22">
        <v>2637</v>
      </c>
      <c r="M98" s="4">
        <f t="shared" ref="M98:M133" si="9">H98/G98</f>
        <v>0.12647533199680439</v>
      </c>
    </row>
    <row r="99" spans="1:13" x14ac:dyDescent="0.2">
      <c r="A99" s="4" t="s">
        <v>84</v>
      </c>
      <c r="B99" s="4">
        <v>2012</v>
      </c>
      <c r="C99" s="4">
        <v>57067.92</v>
      </c>
      <c r="D99" s="4">
        <v>15984.1</v>
      </c>
      <c r="E99" s="4">
        <v>194943</v>
      </c>
      <c r="F99" s="4">
        <v>179749</v>
      </c>
      <c r="G99" s="4">
        <v>57007.7</v>
      </c>
      <c r="H99" s="4">
        <v>7387.86</v>
      </c>
      <c r="I99" s="4">
        <f t="shared" si="7"/>
        <v>3.5702929786475308</v>
      </c>
      <c r="J99" s="22">
        <v>0.67400000000000004</v>
      </c>
      <c r="K99" s="4">
        <f t="shared" si="8"/>
        <v>1.0845289820805679</v>
      </c>
      <c r="L99" s="22">
        <v>2927</v>
      </c>
      <c r="M99" s="4">
        <f t="shared" si="9"/>
        <v>0.12959407237969608</v>
      </c>
    </row>
    <row r="100" spans="1:13" x14ac:dyDescent="0.2">
      <c r="A100" s="4" t="s">
        <v>84</v>
      </c>
      <c r="B100" s="4">
        <v>2013</v>
      </c>
      <c r="C100" s="4">
        <v>62163.97</v>
      </c>
      <c r="D100" s="4">
        <v>16136.5</v>
      </c>
      <c r="E100" s="4">
        <v>202915</v>
      </c>
      <c r="F100" s="4">
        <v>179749</v>
      </c>
      <c r="G100" s="4">
        <v>62503.4</v>
      </c>
      <c r="H100" s="4">
        <v>8411</v>
      </c>
      <c r="I100" s="4">
        <f t="shared" si="7"/>
        <v>3.8523824869085614</v>
      </c>
      <c r="J100" s="22">
        <v>0.67759999999999998</v>
      </c>
      <c r="K100" s="4">
        <f t="shared" si="8"/>
        <v>1.1288797156034247</v>
      </c>
      <c r="L100" s="22">
        <v>3066</v>
      </c>
      <c r="M100" s="4">
        <f t="shared" si="9"/>
        <v>0.13456867946383716</v>
      </c>
    </row>
    <row r="101" spans="1:13" x14ac:dyDescent="0.2">
      <c r="A101" s="4" t="s">
        <v>84</v>
      </c>
      <c r="B101" s="4">
        <v>2014</v>
      </c>
      <c r="C101" s="4">
        <v>67809.850000000006</v>
      </c>
      <c r="D101" s="4">
        <v>17036.400000000001</v>
      </c>
      <c r="E101" s="4">
        <v>212094</v>
      </c>
      <c r="F101" s="4">
        <v>179749</v>
      </c>
      <c r="G101" s="4">
        <v>68173</v>
      </c>
      <c r="H101" s="4">
        <v>9152.64</v>
      </c>
      <c r="I101" s="4">
        <f t="shared" si="7"/>
        <v>3.9802921978821817</v>
      </c>
      <c r="J101" s="22">
        <v>0.68</v>
      </c>
      <c r="K101" s="4">
        <f t="shared" si="8"/>
        <v>1.179945368263523</v>
      </c>
      <c r="L101" s="22">
        <v>2999</v>
      </c>
      <c r="M101" s="4">
        <f t="shared" si="9"/>
        <v>0.13425608378683643</v>
      </c>
    </row>
    <row r="102" spans="1:13" x14ac:dyDescent="0.2">
      <c r="A102" s="4" t="s">
        <v>84</v>
      </c>
      <c r="B102" s="4">
        <v>2015</v>
      </c>
      <c r="C102" s="4">
        <v>72812.55</v>
      </c>
      <c r="D102" s="4">
        <v>16825.740000000002</v>
      </c>
      <c r="E102" s="4">
        <v>216023</v>
      </c>
      <c r="F102" s="4">
        <v>179749</v>
      </c>
      <c r="G102" s="4">
        <v>74732.399999999994</v>
      </c>
      <c r="H102" s="4">
        <v>12827.8</v>
      </c>
      <c r="I102" s="4">
        <f t="shared" si="7"/>
        <v>4.3274500854048616</v>
      </c>
      <c r="J102" s="22">
        <v>0.68710000000000004</v>
      </c>
      <c r="K102" s="4">
        <f t="shared" si="8"/>
        <v>1.2018036261676004</v>
      </c>
      <c r="L102" s="22">
        <v>3060</v>
      </c>
      <c r="M102" s="4">
        <f t="shared" si="9"/>
        <v>0.17164977974747231</v>
      </c>
    </row>
    <row r="103" spans="1:13" x14ac:dyDescent="0.2">
      <c r="A103" s="4" t="s">
        <v>84</v>
      </c>
      <c r="B103" s="4">
        <v>2016</v>
      </c>
      <c r="C103" s="4">
        <v>80854.929999999993</v>
      </c>
      <c r="D103" s="4">
        <v>17086.28</v>
      </c>
      <c r="E103" s="4">
        <v>218085</v>
      </c>
      <c r="F103" s="4">
        <v>179749</v>
      </c>
      <c r="G103" s="4">
        <v>82163.199999999997</v>
      </c>
      <c r="H103" s="4">
        <v>13446.09</v>
      </c>
      <c r="I103" s="4">
        <f t="shared" si="7"/>
        <v>4.7321552731197194</v>
      </c>
      <c r="J103" s="22">
        <v>0.69199999999999995</v>
      </c>
      <c r="K103" s="4">
        <f t="shared" si="8"/>
        <v>1.2132751781651081</v>
      </c>
      <c r="L103" s="22">
        <v>3193</v>
      </c>
      <c r="M103" s="4">
        <f t="shared" si="9"/>
        <v>0.16365100190839696</v>
      </c>
    </row>
    <row r="104" spans="1:13" x14ac:dyDescent="0.2">
      <c r="A104" s="4" t="s">
        <v>84</v>
      </c>
      <c r="B104" s="4">
        <v>2017</v>
      </c>
      <c r="C104" s="4">
        <v>89879.23</v>
      </c>
      <c r="D104" s="4">
        <v>16834.7</v>
      </c>
      <c r="E104" s="4">
        <v>219580.02</v>
      </c>
      <c r="F104" s="4">
        <v>179749</v>
      </c>
      <c r="G104" s="4">
        <v>91648.7</v>
      </c>
      <c r="H104" s="4">
        <v>15037.48</v>
      </c>
      <c r="I104" s="4">
        <f t="shared" si="7"/>
        <v>5.3389267406012575</v>
      </c>
      <c r="J104" s="22">
        <v>0.69850000000000001</v>
      </c>
      <c r="K104" s="4">
        <f t="shared" si="8"/>
        <v>1.2215924427952312</v>
      </c>
      <c r="L104" s="22">
        <v>3253</v>
      </c>
      <c r="M104" s="4">
        <f t="shared" si="9"/>
        <v>0.16407739553316086</v>
      </c>
    </row>
    <row r="105" spans="1:13" x14ac:dyDescent="0.2">
      <c r="A105" s="4" t="s">
        <v>84</v>
      </c>
      <c r="B105" s="4">
        <v>2018</v>
      </c>
      <c r="C105" s="4">
        <v>97277.77</v>
      </c>
      <c r="D105" s="4">
        <v>16634.07</v>
      </c>
      <c r="E105" s="4">
        <v>217699.11</v>
      </c>
      <c r="F105" s="4">
        <v>179749</v>
      </c>
      <c r="G105" s="4">
        <v>99945.2</v>
      </c>
      <c r="H105" s="4">
        <v>15729.26</v>
      </c>
      <c r="I105" s="4">
        <f t="shared" si="7"/>
        <v>5.8481039216499635</v>
      </c>
      <c r="J105" s="22">
        <v>0.70699999999999996</v>
      </c>
      <c r="K105" s="4">
        <f t="shared" si="8"/>
        <v>1.2111283512008411</v>
      </c>
      <c r="L105" s="22">
        <v>3469.01</v>
      </c>
      <c r="M105" s="4">
        <f t="shared" si="9"/>
        <v>0.15737884360629625</v>
      </c>
    </row>
    <row r="106" spans="1:13" x14ac:dyDescent="0.2">
      <c r="A106" s="4" t="s">
        <v>84</v>
      </c>
      <c r="B106" s="4">
        <v>2019</v>
      </c>
      <c r="C106" s="4">
        <v>107672.07</v>
      </c>
      <c r="D106" s="4">
        <v>16079.29</v>
      </c>
      <c r="E106" s="4">
        <v>220290.402</v>
      </c>
      <c r="F106" s="4">
        <v>179749</v>
      </c>
      <c r="G106" s="4">
        <v>107986.9</v>
      </c>
      <c r="H106" s="4">
        <v>17297.849999999999</v>
      </c>
      <c r="I106" s="4">
        <f t="shared" si="7"/>
        <v>6.6963199245737846</v>
      </c>
      <c r="J106" s="22">
        <v>0.71399999999999997</v>
      </c>
      <c r="K106" s="4">
        <f t="shared" si="8"/>
        <v>1.2255445204145781</v>
      </c>
      <c r="L106" s="22">
        <v>3859.28</v>
      </c>
      <c r="M106" s="4">
        <f t="shared" si="9"/>
        <v>0.16018470758953168</v>
      </c>
    </row>
    <row r="107" spans="1:13" x14ac:dyDescent="0.2">
      <c r="A107" s="4" t="s">
        <v>84</v>
      </c>
      <c r="B107" s="4">
        <v>2020</v>
      </c>
      <c r="C107" s="4">
        <v>110760.94</v>
      </c>
      <c r="D107" s="4">
        <v>16213.2</v>
      </c>
      <c r="E107" s="4">
        <v>221873</v>
      </c>
      <c r="F107" s="4">
        <v>179749</v>
      </c>
      <c r="G107" s="4">
        <v>111151.6</v>
      </c>
      <c r="H107" s="4">
        <v>17430.79</v>
      </c>
      <c r="I107" s="4">
        <f t="shared" si="7"/>
        <v>6.8315286309920307</v>
      </c>
      <c r="J107" s="22">
        <v>0.74150000000000005</v>
      </c>
      <c r="K107" s="4">
        <f t="shared" si="8"/>
        <v>1.2343490088957378</v>
      </c>
      <c r="L107" s="22">
        <v>3909</v>
      </c>
      <c r="M107" s="4">
        <f t="shared" si="9"/>
        <v>0.15681996480482513</v>
      </c>
    </row>
    <row r="108" spans="1:13" x14ac:dyDescent="0.2">
      <c r="A108" s="4" t="s">
        <v>84</v>
      </c>
      <c r="B108" s="4">
        <v>2021</v>
      </c>
      <c r="C108" s="4">
        <v>124369.7</v>
      </c>
      <c r="D108" s="4">
        <v>17101.29</v>
      </c>
      <c r="E108" s="4">
        <v>222986.75399999999</v>
      </c>
      <c r="F108" s="4">
        <v>179749</v>
      </c>
      <c r="G108" s="4">
        <v>124719.5</v>
      </c>
      <c r="H108" s="4">
        <v>18247.009999999998</v>
      </c>
      <c r="I108" s="4">
        <f t="shared" si="7"/>
        <v>7.2725332416443429</v>
      </c>
      <c r="J108" s="22">
        <v>0.74629999999999996</v>
      </c>
      <c r="K108" s="4">
        <f t="shared" si="8"/>
        <v>1.2405451713222326</v>
      </c>
      <c r="L108" s="22">
        <v>3818.63</v>
      </c>
      <c r="M108" s="4">
        <f t="shared" si="9"/>
        <v>0.14630438704452792</v>
      </c>
    </row>
    <row r="109" spans="1:13" x14ac:dyDescent="0.2">
      <c r="A109" s="4" t="s">
        <v>84</v>
      </c>
      <c r="B109" s="4">
        <v>2022</v>
      </c>
      <c r="C109" s="4">
        <v>129118.6</v>
      </c>
      <c r="D109" s="4">
        <v>17126.580000000002</v>
      </c>
      <c r="E109" s="4">
        <v>223080.52499999999</v>
      </c>
      <c r="F109" s="4">
        <v>179749</v>
      </c>
      <c r="G109" s="4">
        <v>129513.60000000001</v>
      </c>
      <c r="H109" s="4">
        <v>18533.080000000002</v>
      </c>
      <c r="I109" s="4">
        <f t="shared" si="7"/>
        <v>7.5390766866473049</v>
      </c>
      <c r="J109" s="22">
        <v>0.74790000000000001</v>
      </c>
      <c r="K109" s="4">
        <f t="shared" si="8"/>
        <v>1.241066848772455</v>
      </c>
      <c r="L109" s="22">
        <v>3855.91</v>
      </c>
      <c r="M109" s="4">
        <f t="shared" si="9"/>
        <v>0.14309755886640477</v>
      </c>
    </row>
    <row r="110" spans="1:13" x14ac:dyDescent="0.2">
      <c r="A110" s="28" t="s">
        <v>85</v>
      </c>
      <c r="B110" s="4">
        <v>2011</v>
      </c>
      <c r="C110" s="4">
        <v>11720.87</v>
      </c>
      <c r="D110" s="4">
        <v>5789.1</v>
      </c>
      <c r="E110" s="4">
        <v>104889</v>
      </c>
      <c r="F110" s="4">
        <v>238576</v>
      </c>
      <c r="G110" s="4">
        <v>10299.9</v>
      </c>
      <c r="H110" s="4">
        <v>2545.2800000000002</v>
      </c>
      <c r="I110" s="4">
        <f t="shared" si="7"/>
        <v>2.0246445906963086</v>
      </c>
      <c r="J110" s="22">
        <v>0.41799999999999998</v>
      </c>
      <c r="K110" s="4">
        <f t="shared" si="8"/>
        <v>0.43964606666219569</v>
      </c>
      <c r="L110" s="22">
        <v>1569</v>
      </c>
      <c r="M110" s="4">
        <f t="shared" si="9"/>
        <v>0.2471169623006049</v>
      </c>
    </row>
    <row r="111" spans="1:13" x14ac:dyDescent="0.2">
      <c r="A111" s="28" t="s">
        <v>85</v>
      </c>
      <c r="B111" s="4">
        <v>2012</v>
      </c>
      <c r="C111" s="4">
        <v>13035.1</v>
      </c>
      <c r="D111" s="4">
        <v>6067.4</v>
      </c>
      <c r="E111" s="4">
        <v>107906</v>
      </c>
      <c r="F111" s="4">
        <v>238576</v>
      </c>
      <c r="G111" s="4">
        <v>11303.6</v>
      </c>
      <c r="H111" s="4">
        <v>2985.23</v>
      </c>
      <c r="I111" s="4">
        <f t="shared" si="7"/>
        <v>2.1483831624748659</v>
      </c>
      <c r="J111" s="22">
        <v>0.43530000000000002</v>
      </c>
      <c r="K111" s="4">
        <f t="shared" si="8"/>
        <v>0.45229193213064178</v>
      </c>
      <c r="L111" s="22">
        <v>1528</v>
      </c>
      <c r="M111" s="4">
        <f t="shared" si="9"/>
        <v>0.2640955093952369</v>
      </c>
    </row>
    <row r="112" spans="1:13" x14ac:dyDescent="0.2">
      <c r="A112" s="28" t="s">
        <v>85</v>
      </c>
      <c r="B112" s="4">
        <v>2013</v>
      </c>
      <c r="C112" s="4">
        <v>14378</v>
      </c>
      <c r="D112" s="4">
        <v>6103.6</v>
      </c>
      <c r="E112" s="4">
        <v>111384</v>
      </c>
      <c r="F112" s="4">
        <v>238576</v>
      </c>
      <c r="G112" s="4">
        <v>12448.4</v>
      </c>
      <c r="H112" s="4">
        <v>3208.67</v>
      </c>
      <c r="I112" s="4">
        <f t="shared" si="7"/>
        <v>2.3556589553706009</v>
      </c>
      <c r="J112" s="22">
        <v>0.4481</v>
      </c>
      <c r="K112" s="4">
        <f t="shared" si="8"/>
        <v>0.46687009590235395</v>
      </c>
      <c r="L112" s="22">
        <v>1543</v>
      </c>
      <c r="M112" s="4">
        <f t="shared" si="9"/>
        <v>0.25775762346968284</v>
      </c>
    </row>
    <row r="113" spans="1:13" x14ac:dyDescent="0.2">
      <c r="A113" s="28" t="s">
        <v>85</v>
      </c>
      <c r="B113" s="4">
        <v>2014</v>
      </c>
      <c r="C113" s="4">
        <v>15672.89</v>
      </c>
      <c r="D113" s="4">
        <v>5886.63</v>
      </c>
      <c r="E113" s="4">
        <v>114900</v>
      </c>
      <c r="F113" s="4">
        <v>238576</v>
      </c>
      <c r="G113" s="4">
        <v>13587.8</v>
      </c>
      <c r="H113" s="4">
        <v>3479.79</v>
      </c>
      <c r="I113" s="4">
        <f t="shared" si="7"/>
        <v>2.6624554286578226</v>
      </c>
      <c r="J113" s="22">
        <v>0.46010000000000001</v>
      </c>
      <c r="K113" s="4">
        <f t="shared" si="8"/>
        <v>0.48160753805915096</v>
      </c>
      <c r="L113" s="22">
        <v>1684</v>
      </c>
      <c r="M113" s="4">
        <f t="shared" si="9"/>
        <v>0.25609664552024614</v>
      </c>
    </row>
    <row r="114" spans="1:13" x14ac:dyDescent="0.2">
      <c r="A114" s="28" t="s">
        <v>85</v>
      </c>
      <c r="B114" s="4">
        <v>2015</v>
      </c>
      <c r="C114" s="4">
        <v>16803.12</v>
      </c>
      <c r="D114" s="4">
        <v>5728.04</v>
      </c>
      <c r="E114" s="4">
        <v>117993</v>
      </c>
      <c r="F114" s="4">
        <v>238576</v>
      </c>
      <c r="G114" s="4">
        <v>14797.8</v>
      </c>
      <c r="H114" s="4">
        <v>4065.51</v>
      </c>
      <c r="I114" s="4">
        <f t="shared" si="7"/>
        <v>2.9334851013610237</v>
      </c>
      <c r="J114" s="22">
        <v>0.47060000000000002</v>
      </c>
      <c r="K114" s="4">
        <f t="shared" si="8"/>
        <v>0.49457196029776673</v>
      </c>
      <c r="L114" s="22">
        <v>1823</v>
      </c>
      <c r="M114" s="4">
        <f t="shared" si="9"/>
        <v>0.27473746097392859</v>
      </c>
    </row>
    <row r="115" spans="1:13" x14ac:dyDescent="0.2">
      <c r="A115" s="28" t="s">
        <v>85</v>
      </c>
      <c r="B115" s="4">
        <v>2016</v>
      </c>
      <c r="C115" s="4">
        <v>18317.64</v>
      </c>
      <c r="D115" s="4">
        <v>5752.04</v>
      </c>
      <c r="E115" s="4">
        <v>120547</v>
      </c>
      <c r="F115" s="4">
        <v>238576</v>
      </c>
      <c r="G115" s="4">
        <v>16116.6</v>
      </c>
      <c r="H115" s="4">
        <v>4441.7</v>
      </c>
      <c r="I115" s="4">
        <f t="shared" si="7"/>
        <v>3.1845466999534078</v>
      </c>
      <c r="J115" s="22">
        <v>0.48080000000000001</v>
      </c>
      <c r="K115" s="4">
        <f t="shared" si="8"/>
        <v>0.50527714439004756</v>
      </c>
      <c r="L115" s="22">
        <v>1891</v>
      </c>
      <c r="M115" s="4">
        <f t="shared" si="9"/>
        <v>0.27559783080798678</v>
      </c>
    </row>
    <row r="116" spans="1:13" x14ac:dyDescent="0.2">
      <c r="A116" s="28" t="s">
        <v>85</v>
      </c>
      <c r="B116" s="4">
        <v>2017</v>
      </c>
      <c r="C116" s="4">
        <v>20396.25</v>
      </c>
      <c r="D116" s="4">
        <v>5789.43</v>
      </c>
      <c r="E116" s="4">
        <v>123259.41</v>
      </c>
      <c r="F116" s="4">
        <v>238576</v>
      </c>
      <c r="G116" s="4">
        <v>17790.7</v>
      </c>
      <c r="H116" s="4">
        <v>4908.55</v>
      </c>
      <c r="I116" s="4">
        <f t="shared" si="7"/>
        <v>3.5230152191148352</v>
      </c>
      <c r="J116" s="22">
        <v>0.49209999999999998</v>
      </c>
      <c r="K116" s="4">
        <f t="shared" si="8"/>
        <v>0.51664630977130976</v>
      </c>
      <c r="L116" s="22">
        <v>1950</v>
      </c>
      <c r="M116" s="4">
        <f t="shared" si="9"/>
        <v>0.27590538877053744</v>
      </c>
    </row>
    <row r="117" spans="1:13" x14ac:dyDescent="0.2">
      <c r="A117" s="28" t="s">
        <v>85</v>
      </c>
      <c r="B117" s="4">
        <v>2018</v>
      </c>
      <c r="C117" s="4">
        <v>20352.509999999998</v>
      </c>
      <c r="D117" s="4">
        <v>5814.43</v>
      </c>
      <c r="E117" s="4">
        <v>125449.48</v>
      </c>
      <c r="F117" s="4">
        <v>238576</v>
      </c>
      <c r="G117" s="4">
        <v>19627.8</v>
      </c>
      <c r="H117" s="4">
        <v>5310.74</v>
      </c>
      <c r="I117" s="4">
        <f t="shared" si="7"/>
        <v>3.5003448317375905</v>
      </c>
      <c r="J117" s="22">
        <v>0.50219999999999998</v>
      </c>
      <c r="K117" s="4">
        <f t="shared" si="8"/>
        <v>0.5258260680034873</v>
      </c>
      <c r="L117" s="22">
        <v>2024.62</v>
      </c>
      <c r="M117" s="4">
        <f t="shared" si="9"/>
        <v>0.27057235146068331</v>
      </c>
    </row>
    <row r="118" spans="1:13" x14ac:dyDescent="0.2">
      <c r="A118" s="28" t="s">
        <v>85</v>
      </c>
      <c r="B118" s="4">
        <v>2019</v>
      </c>
      <c r="C118" s="4">
        <v>21237.14</v>
      </c>
      <c r="D118" s="4">
        <v>5814.43</v>
      </c>
      <c r="E118" s="4">
        <v>127818.52499999999</v>
      </c>
      <c r="F118" s="4">
        <v>238576</v>
      </c>
      <c r="G118" s="4">
        <v>21237.1</v>
      </c>
      <c r="H118" s="4">
        <v>5850.96</v>
      </c>
      <c r="I118" s="4">
        <f t="shared" si="7"/>
        <v>3.6524887220243425</v>
      </c>
      <c r="J118" s="22">
        <v>0.51090000000000002</v>
      </c>
      <c r="K118" s="4">
        <f t="shared" si="8"/>
        <v>0.53575600647173227</v>
      </c>
      <c r="L118" s="22">
        <v>2096.96</v>
      </c>
      <c r="M118" s="4">
        <f t="shared" si="9"/>
        <v>0.27550654279539111</v>
      </c>
    </row>
    <row r="119" spans="1:13" x14ac:dyDescent="0.2">
      <c r="A119" s="28" t="s">
        <v>85</v>
      </c>
      <c r="B119" s="4">
        <v>2020</v>
      </c>
      <c r="C119" s="4">
        <v>22156.69</v>
      </c>
      <c r="D119" s="4">
        <v>5876.8</v>
      </c>
      <c r="E119" s="4">
        <v>131642</v>
      </c>
      <c r="F119" s="4">
        <v>238576</v>
      </c>
      <c r="G119" s="4">
        <v>22120.9</v>
      </c>
      <c r="H119" s="4">
        <v>6179.47</v>
      </c>
      <c r="I119" s="4">
        <f t="shared" si="7"/>
        <v>3.7701963653689079</v>
      </c>
      <c r="J119" s="22">
        <v>0.54200000000000004</v>
      </c>
      <c r="K119" s="4">
        <f t="shared" si="8"/>
        <v>0.55178224129837028</v>
      </c>
      <c r="L119" s="22">
        <v>2162</v>
      </c>
      <c r="M119" s="4">
        <f t="shared" si="9"/>
        <v>0.27934984562110943</v>
      </c>
    </row>
    <row r="120" spans="1:13" x14ac:dyDescent="0.2">
      <c r="A120" s="28" t="s">
        <v>85</v>
      </c>
      <c r="B120" s="4">
        <v>2021</v>
      </c>
      <c r="C120" s="4">
        <v>24740.9</v>
      </c>
      <c r="D120" s="4">
        <v>5305.61</v>
      </c>
      <c r="E120" s="4">
        <v>160637.22899999999</v>
      </c>
      <c r="F120" s="4">
        <v>238576</v>
      </c>
      <c r="G120" s="4">
        <v>25209.1</v>
      </c>
      <c r="H120" s="4">
        <v>5806.54</v>
      </c>
      <c r="I120" s="4">
        <f t="shared" si="7"/>
        <v>4.6631584304161073</v>
      </c>
      <c r="J120" s="22">
        <v>0.55079999999999996</v>
      </c>
      <c r="K120" s="4">
        <f t="shared" si="8"/>
        <v>0.67331680051639731</v>
      </c>
      <c r="L120" s="22">
        <v>2529.83</v>
      </c>
      <c r="M120" s="4">
        <f t="shared" si="9"/>
        <v>0.23033507741252168</v>
      </c>
    </row>
    <row r="121" spans="1:13" x14ac:dyDescent="0.2">
      <c r="A121" s="28" t="s">
        <v>85</v>
      </c>
      <c r="B121" s="4">
        <v>2022</v>
      </c>
      <c r="C121" s="4">
        <v>26300.9</v>
      </c>
      <c r="D121" s="4">
        <v>5394.85</v>
      </c>
      <c r="E121" s="4">
        <v>172391.13399999999</v>
      </c>
      <c r="F121" s="4">
        <v>238576</v>
      </c>
      <c r="G121" s="4">
        <v>26186.1</v>
      </c>
      <c r="H121" s="4">
        <v>5893.32</v>
      </c>
      <c r="I121" s="4">
        <f t="shared" si="7"/>
        <v>4.8751865204778628</v>
      </c>
      <c r="J121" s="22">
        <v>0.55649999999999999</v>
      </c>
      <c r="K121" s="4">
        <f t="shared" si="8"/>
        <v>0.72258372174904428</v>
      </c>
      <c r="L121" s="22">
        <v>2472.86</v>
      </c>
      <c r="M121" s="4">
        <f t="shared" si="9"/>
        <v>0.22505527741817224</v>
      </c>
    </row>
    <row r="122" spans="1:13" x14ac:dyDescent="0.2">
      <c r="A122" s="28" t="s">
        <v>86</v>
      </c>
      <c r="B122" s="4">
        <v>2011</v>
      </c>
      <c r="C122" s="4">
        <v>2522.66</v>
      </c>
      <c r="D122" s="4">
        <v>850.1</v>
      </c>
      <c r="E122" s="4">
        <v>22916</v>
      </c>
      <c r="F122" s="4">
        <v>7632</v>
      </c>
      <c r="G122" s="4">
        <v>2463.8000000000002</v>
      </c>
      <c r="H122" s="4">
        <v>778.8</v>
      </c>
      <c r="I122" s="4">
        <f t="shared" si="7"/>
        <v>2.9674861780966943</v>
      </c>
      <c r="J122" s="22">
        <v>0.505</v>
      </c>
      <c r="K122" s="4">
        <f t="shared" si="8"/>
        <v>3.0026205450733752</v>
      </c>
      <c r="L122" s="22">
        <v>2639</v>
      </c>
      <c r="M122" s="4">
        <f t="shared" si="9"/>
        <v>0.31609708580241896</v>
      </c>
    </row>
    <row r="123" spans="1:13" x14ac:dyDescent="0.2">
      <c r="A123" s="28" t="s">
        <v>86</v>
      </c>
      <c r="B123" s="4">
        <v>2012</v>
      </c>
      <c r="C123" s="4">
        <v>2855.54</v>
      </c>
      <c r="D123" s="4">
        <v>1149.0999999999999</v>
      </c>
      <c r="E123" s="4">
        <v>24265</v>
      </c>
      <c r="F123" s="4">
        <v>7632</v>
      </c>
      <c r="G123" s="4">
        <v>2789.4</v>
      </c>
      <c r="H123" s="4">
        <v>911.67</v>
      </c>
      <c r="I123" s="4">
        <f t="shared" si="7"/>
        <v>2.4850230615264119</v>
      </c>
      <c r="J123" s="22">
        <v>0.51600000000000001</v>
      </c>
      <c r="K123" s="4">
        <f t="shared" si="8"/>
        <v>3.1793763102725365</v>
      </c>
      <c r="L123" s="22">
        <v>2079</v>
      </c>
      <c r="M123" s="4">
        <f t="shared" si="9"/>
        <v>0.32683372768337277</v>
      </c>
    </row>
    <row r="124" spans="1:13" x14ac:dyDescent="0.2">
      <c r="A124" s="28" t="s">
        <v>86</v>
      </c>
      <c r="B124" s="4">
        <v>2013</v>
      </c>
      <c r="C124" s="4">
        <v>3146.46</v>
      </c>
      <c r="D124" s="4">
        <v>1265</v>
      </c>
      <c r="E124" s="4">
        <v>24852</v>
      </c>
      <c r="F124" s="4">
        <v>7632</v>
      </c>
      <c r="G124" s="4">
        <v>3115.9</v>
      </c>
      <c r="H124" s="4">
        <v>1011.17</v>
      </c>
      <c r="I124" s="4">
        <f t="shared" si="7"/>
        <v>2.4873201581027669</v>
      </c>
      <c r="J124" s="22">
        <v>0.52739999999999998</v>
      </c>
      <c r="K124" s="4">
        <f t="shared" si="8"/>
        <v>3.2562893081761008</v>
      </c>
      <c r="L124" s="22">
        <v>1946</v>
      </c>
      <c r="M124" s="4">
        <f t="shared" si="9"/>
        <v>0.32451940049423922</v>
      </c>
    </row>
    <row r="125" spans="1:13" x14ac:dyDescent="0.2">
      <c r="A125" s="28" t="s">
        <v>86</v>
      </c>
      <c r="B125" s="4">
        <v>2014</v>
      </c>
      <c r="C125" s="4">
        <v>3500.72</v>
      </c>
      <c r="D125" s="4">
        <v>1276.68</v>
      </c>
      <c r="E125" s="4">
        <v>26002</v>
      </c>
      <c r="F125" s="4">
        <v>7632</v>
      </c>
      <c r="G125" s="4">
        <v>3449</v>
      </c>
      <c r="H125" s="4">
        <v>1099.74</v>
      </c>
      <c r="I125" s="4">
        <f t="shared" si="7"/>
        <v>2.7420496913870349</v>
      </c>
      <c r="J125" s="22">
        <v>0.53759999999999997</v>
      </c>
      <c r="K125" s="4">
        <f t="shared" si="8"/>
        <v>3.4069706498951784</v>
      </c>
      <c r="L125" s="22">
        <v>2069</v>
      </c>
      <c r="M125" s="4">
        <f t="shared" si="9"/>
        <v>0.31885763989562194</v>
      </c>
    </row>
    <row r="126" spans="1:13" x14ac:dyDescent="0.2">
      <c r="A126" s="28" t="s">
        <v>86</v>
      </c>
      <c r="B126" s="4">
        <v>2015</v>
      </c>
      <c r="C126" s="4">
        <v>3702.76</v>
      </c>
      <c r="D126" s="4">
        <v>1427.88</v>
      </c>
      <c r="E126" s="4">
        <v>26860</v>
      </c>
      <c r="F126" s="4">
        <v>7632</v>
      </c>
      <c r="G126" s="4">
        <v>3734.2</v>
      </c>
      <c r="H126" s="4">
        <v>1239.43</v>
      </c>
      <c r="I126" s="4">
        <f t="shared" si="7"/>
        <v>2.5931871025576378</v>
      </c>
      <c r="J126" s="22">
        <v>0.55120000000000002</v>
      </c>
      <c r="K126" s="4">
        <f t="shared" si="8"/>
        <v>3.5193920335429771</v>
      </c>
      <c r="L126" s="22">
        <v>2045</v>
      </c>
      <c r="M126" s="4">
        <f t="shared" si="9"/>
        <v>0.33191312730973171</v>
      </c>
    </row>
    <row r="127" spans="1:13" x14ac:dyDescent="0.2">
      <c r="A127" s="28" t="s">
        <v>86</v>
      </c>
      <c r="B127" s="4">
        <v>2016</v>
      </c>
      <c r="C127" s="4">
        <v>4053.2</v>
      </c>
      <c r="D127" s="4">
        <v>1428.18</v>
      </c>
      <c r="E127" s="4">
        <v>28217</v>
      </c>
      <c r="F127" s="4">
        <v>7632</v>
      </c>
      <c r="G127" s="4">
        <v>4090.2</v>
      </c>
      <c r="H127" s="4">
        <v>1376.48</v>
      </c>
      <c r="I127" s="4">
        <f t="shared" si="7"/>
        <v>2.8380176168270101</v>
      </c>
      <c r="J127" s="22">
        <v>0.56779999999999997</v>
      </c>
      <c r="K127" s="4">
        <f t="shared" si="8"/>
        <v>3.6971960167714886</v>
      </c>
      <c r="L127" s="22">
        <v>2050</v>
      </c>
      <c r="M127" s="4">
        <f t="shared" si="9"/>
        <v>0.3365312209671899</v>
      </c>
    </row>
    <row r="128" spans="1:13" x14ac:dyDescent="0.2">
      <c r="A128" s="28" t="s">
        <v>86</v>
      </c>
      <c r="B128" s="4">
        <v>2017</v>
      </c>
      <c r="C128" s="4">
        <v>4462.54</v>
      </c>
      <c r="D128" s="4">
        <v>1444.67</v>
      </c>
      <c r="E128" s="4">
        <v>30684.3</v>
      </c>
      <c r="F128" s="4">
        <v>7632</v>
      </c>
      <c r="G128" s="4">
        <v>4497.5</v>
      </c>
      <c r="H128" s="4">
        <v>1443.97</v>
      </c>
      <c r="I128" s="4">
        <f t="shared" si="7"/>
        <v>3.0889684149321295</v>
      </c>
      <c r="J128" s="22">
        <v>0.58040000000000003</v>
      </c>
      <c r="K128" s="4">
        <f t="shared" si="8"/>
        <v>4.020479559748428</v>
      </c>
      <c r="L128" s="22">
        <v>2070</v>
      </c>
      <c r="M128" s="4">
        <f t="shared" si="9"/>
        <v>0.32106058921623126</v>
      </c>
    </row>
    <row r="129" spans="1:13" x14ac:dyDescent="0.2">
      <c r="A129" s="28" t="s">
        <v>86</v>
      </c>
      <c r="B129" s="4">
        <v>2018</v>
      </c>
      <c r="C129" s="4">
        <v>4832.05</v>
      </c>
      <c r="D129" s="4">
        <v>1489.33</v>
      </c>
      <c r="E129" s="4">
        <v>35022.68</v>
      </c>
      <c r="F129" s="4">
        <v>7632</v>
      </c>
      <c r="G129" s="4">
        <v>4910.7</v>
      </c>
      <c r="H129" s="4">
        <v>1691.3</v>
      </c>
      <c r="I129" s="4">
        <f t="shared" si="7"/>
        <v>3.2444454889111212</v>
      </c>
      <c r="J129" s="22">
        <v>0.59060000000000001</v>
      </c>
      <c r="K129" s="4">
        <f t="shared" si="8"/>
        <v>4.5889255765199159</v>
      </c>
      <c r="L129" s="22">
        <v>2460.3000000000002</v>
      </c>
      <c r="M129" s="4">
        <f t="shared" si="9"/>
        <v>0.34441118374162544</v>
      </c>
    </row>
    <row r="130" spans="1:13" x14ac:dyDescent="0.2">
      <c r="A130" s="28" t="s">
        <v>86</v>
      </c>
      <c r="B130" s="4">
        <v>2019</v>
      </c>
      <c r="C130" s="4">
        <v>5308.93</v>
      </c>
      <c r="D130" s="4">
        <v>1478.79</v>
      </c>
      <c r="E130" s="4">
        <v>38106.819000000003</v>
      </c>
      <c r="F130" s="4">
        <v>7632</v>
      </c>
      <c r="G130" s="4">
        <v>5330.8</v>
      </c>
      <c r="H130" s="4">
        <v>1858.6</v>
      </c>
      <c r="I130" s="4">
        <f t="shared" si="7"/>
        <v>3.590049973288973</v>
      </c>
      <c r="J130" s="22">
        <v>0.59230000000000005</v>
      </c>
      <c r="K130" s="4">
        <f t="shared" si="8"/>
        <v>4.9930318396226419</v>
      </c>
      <c r="L130" s="22">
        <v>2351.9899999999998</v>
      </c>
      <c r="M130" s="4">
        <f t="shared" si="9"/>
        <v>0.34865311022735795</v>
      </c>
    </row>
    <row r="131" spans="1:13" x14ac:dyDescent="0.2">
      <c r="A131" s="28" t="s">
        <v>86</v>
      </c>
      <c r="B131" s="4">
        <v>2020</v>
      </c>
      <c r="C131" s="4">
        <v>5532.39</v>
      </c>
      <c r="D131" s="4">
        <v>1439.4</v>
      </c>
      <c r="E131" s="4">
        <v>40163</v>
      </c>
      <c r="F131" s="4">
        <v>7632</v>
      </c>
      <c r="G131" s="4">
        <v>5566.2</v>
      </c>
      <c r="H131" s="4">
        <v>1972.46</v>
      </c>
      <c r="I131" s="4">
        <f t="shared" ref="I131:I133" si="10">C131/D131</f>
        <v>3.8435389745727386</v>
      </c>
      <c r="J131" s="22">
        <v>0.60270000000000001</v>
      </c>
      <c r="K131" s="4">
        <f t="shared" si="8"/>
        <v>5.2624475890985325</v>
      </c>
      <c r="L131" s="22">
        <v>2444</v>
      </c>
      <c r="M131" s="4">
        <f t="shared" si="9"/>
        <v>0.35436383888469691</v>
      </c>
    </row>
    <row r="132" spans="1:13" x14ac:dyDescent="0.2">
      <c r="A132" s="28" t="s">
        <v>86</v>
      </c>
      <c r="B132" s="4">
        <v>2021</v>
      </c>
      <c r="C132" s="4">
        <v>6475.2</v>
      </c>
      <c r="D132" s="4">
        <v>1439.41</v>
      </c>
      <c r="E132" s="4">
        <v>41045.536999999997</v>
      </c>
      <c r="F132" s="4">
        <v>7632</v>
      </c>
      <c r="G132" s="4">
        <v>6504.1</v>
      </c>
      <c r="H132" s="4">
        <v>1971.37</v>
      </c>
      <c r="I132" s="4">
        <f t="shared" si="10"/>
        <v>4.4985098061011106</v>
      </c>
      <c r="J132" s="22">
        <v>0.60970000000000002</v>
      </c>
      <c r="K132" s="4">
        <f t="shared" si="8"/>
        <v>5.3780839884696015</v>
      </c>
      <c r="L132" s="22">
        <v>2279.34</v>
      </c>
      <c r="M132" s="4">
        <f t="shared" si="9"/>
        <v>0.30309650835626756</v>
      </c>
    </row>
    <row r="133" spans="1:13" x14ac:dyDescent="0.2">
      <c r="A133" s="28" t="s">
        <v>86</v>
      </c>
      <c r="B133" s="4">
        <v>2022</v>
      </c>
      <c r="C133" s="4">
        <v>6818.2</v>
      </c>
      <c r="D133" s="4">
        <v>1340.03</v>
      </c>
      <c r="E133" s="4">
        <v>41686.843999999997</v>
      </c>
      <c r="F133" s="4">
        <v>7632</v>
      </c>
      <c r="G133" s="4">
        <v>6889.6</v>
      </c>
      <c r="H133" s="4">
        <v>2097.37</v>
      </c>
      <c r="I133" s="4">
        <f t="shared" si="10"/>
        <v>5.0880950426482991</v>
      </c>
      <c r="J133" s="22">
        <v>0.6149</v>
      </c>
      <c r="K133" s="4">
        <f t="shared" si="8"/>
        <v>5.4621126834381544</v>
      </c>
      <c r="L133" s="22">
        <v>2486.7399999999998</v>
      </c>
      <c r="M133" s="4">
        <f t="shared" si="9"/>
        <v>0.30442551091500231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Indicator System</vt:lpstr>
      <vt:lpstr>Indicator System Data</vt:lpstr>
      <vt:lpstr>Dependent Variable</vt:lpstr>
      <vt:lpstr>Heterogeneity Analysis</vt:lpstr>
      <vt:lpstr>Independent Variable</vt:lpstr>
      <vt:lpstr>Mediating Variable</vt:lpstr>
      <vt:lpstr>Moderating Variable</vt:lpstr>
      <vt:lpstr>Threshold Variable</vt:lpstr>
      <vt:lpstr>Control Variable</vt:lpstr>
      <vt:lpstr>Instrumental Variable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garden</dc:creator>
  <cp:lastModifiedBy>dell</cp:lastModifiedBy>
  <dcterms:created xsi:type="dcterms:W3CDTF">2015-06-05T18:19:34Z</dcterms:created>
  <dcterms:modified xsi:type="dcterms:W3CDTF">2026-06-05T07:32:06Z</dcterms:modified>
</cp:coreProperties>
</file>