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https://uapt33090.sharepoint.com/sites/OP_Artigos_A_Submeter/Shared Documents/Humanities and Social Sciences Communications/Data_BaseDados/Preferences/"/>
    </mc:Choice>
  </mc:AlternateContent>
  <xr:revisionPtr revIDLastSave="2" documentId="14_{F5CCF1C0-54C9-46E0-88D0-D3D6D20DCE8F}" xr6:coauthVersionLast="47" xr6:coauthVersionMax="47" xr10:uidLastSave="{55DBD9F2-6A97-4084-B141-72569CB431D7}"/>
  <bookViews>
    <workbookView xWindow="-120" yWindow="-120" windowWidth="29040" windowHeight="15840" tabRatio="847" activeTab="1" xr2:uid="{00000000-000D-0000-FFFF-FFFF00000000}"/>
  </bookViews>
  <sheets>
    <sheet name="respostas original" sheetId="30" r:id="rId1"/>
    <sheet name="Matriz_original_Vagos" sheetId="29" r:id="rId2"/>
    <sheet name="Matriz_Soma" sheetId="36" r:id="rId3"/>
  </sheets>
  <externalReferences>
    <externalReference r:id="rId4"/>
    <externalReference r:id="rId5"/>
  </externalReferences>
  <definedNames>
    <definedName name="_xlnm._FilterDatabase" localSheetId="0" hidden="1">'respostas original'!$A$1:$P$260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36" l="1"/>
  <c r="K13" i="36"/>
  <c r="K156" i="36" s="1"/>
  <c r="K164" i="36" s="1"/>
  <c r="K173" i="36" s="1"/>
  <c r="K186" i="36"/>
  <c r="J186" i="36"/>
  <c r="I186" i="36"/>
  <c r="K185" i="36"/>
  <c r="J185" i="36"/>
  <c r="I185" i="36"/>
  <c r="L184" i="36"/>
  <c r="K184" i="36"/>
  <c r="J184" i="36"/>
  <c r="I184" i="36"/>
  <c r="L183" i="36"/>
  <c r="K183" i="36"/>
  <c r="J183" i="36"/>
  <c r="I183" i="36"/>
  <c r="L182" i="36"/>
  <c r="K182" i="36"/>
  <c r="J182" i="36"/>
  <c r="I182" i="36"/>
  <c r="M181" i="36"/>
  <c r="L181" i="36"/>
  <c r="K181" i="36"/>
  <c r="J181" i="36"/>
  <c r="I181" i="36"/>
  <c r="X161" i="36"/>
  <c r="Y160" i="36" s="1"/>
  <c r="Y159" i="36"/>
  <c r="Y158" i="36"/>
  <c r="Y157" i="36"/>
  <c r="Y156" i="36"/>
  <c r="Y155" i="36"/>
  <c r="AA154" i="36"/>
  <c r="T151" i="36"/>
  <c r="S151" i="36"/>
  <c r="S152" i="36" s="1"/>
  <c r="R151" i="36"/>
  <c r="Q151" i="36"/>
  <c r="P151" i="36"/>
  <c r="O151" i="36"/>
  <c r="N151" i="36"/>
  <c r="N152" i="36" s="1"/>
  <c r="M151" i="36"/>
  <c r="L151" i="36"/>
  <c r="K151" i="36"/>
  <c r="M152" i="36" s="1"/>
  <c r="M153" i="36" s="1"/>
  <c r="J151" i="36"/>
  <c r="I151" i="36"/>
  <c r="H151" i="36"/>
  <c r="G151" i="36"/>
  <c r="I152" i="36" s="1"/>
  <c r="I153" i="36" s="1"/>
  <c r="F151" i="36"/>
  <c r="F152" i="36" s="1"/>
  <c r="E151" i="36"/>
  <c r="D151" i="36"/>
  <c r="C151" i="36"/>
  <c r="R150" i="36"/>
  <c r="S150" i="36" s="1"/>
  <c r="T150" i="36" s="1"/>
  <c r="Q150" i="36"/>
  <c r="O150" i="36"/>
  <c r="P150" i="36" s="1"/>
  <c r="K150" i="36"/>
  <c r="L150" i="36" s="1"/>
  <c r="M150" i="36" s="1"/>
  <c r="N150" i="36" s="1"/>
  <c r="G150" i="36"/>
  <c r="H150" i="36" s="1"/>
  <c r="I150" i="36" s="1"/>
  <c r="J150" i="36" s="1"/>
  <c r="C150" i="36"/>
  <c r="T122" i="36"/>
  <c r="S122" i="36"/>
  <c r="R122" i="36"/>
  <c r="Q122" i="36"/>
  <c r="P122" i="36"/>
  <c r="O122" i="36"/>
  <c r="N122" i="36"/>
  <c r="M122" i="36"/>
  <c r="L122" i="36"/>
  <c r="K122" i="36"/>
  <c r="J122" i="36"/>
  <c r="I122" i="36"/>
  <c r="H122" i="36"/>
  <c r="G122" i="36"/>
  <c r="F122" i="36"/>
  <c r="E122" i="36"/>
  <c r="D122" i="36"/>
  <c r="C122" i="36"/>
  <c r="AC117" i="36"/>
  <c r="AB117" i="36"/>
  <c r="AA117" i="36"/>
  <c r="Z117" i="36"/>
  <c r="Y117" i="36"/>
  <c r="AC113" i="36"/>
  <c r="AB113" i="36"/>
  <c r="AA113" i="36"/>
  <c r="Z113" i="36"/>
  <c r="Y113" i="36"/>
  <c r="AC109" i="36"/>
  <c r="AB109" i="36"/>
  <c r="AA109" i="36"/>
  <c r="Z109" i="36"/>
  <c r="Y109" i="36"/>
  <c r="AC105" i="36"/>
  <c r="AB105" i="36"/>
  <c r="AA105" i="36"/>
  <c r="Z105" i="36"/>
  <c r="Y105" i="36"/>
  <c r="AC100" i="36"/>
  <c r="AB100" i="36"/>
  <c r="AA100" i="36"/>
  <c r="Z100" i="36"/>
  <c r="Y100" i="36"/>
  <c r="AC97" i="36"/>
  <c r="AB97" i="36"/>
  <c r="AA97" i="36"/>
  <c r="Z97" i="36"/>
  <c r="Y97" i="36"/>
  <c r="P34" i="36"/>
  <c r="Q34" i="36" s="1"/>
  <c r="R34" i="36" s="1"/>
  <c r="S34" i="36" s="1"/>
  <c r="J34" i="36"/>
  <c r="K34" i="36" s="1"/>
  <c r="L34" i="36" s="1"/>
  <c r="H34" i="36"/>
  <c r="I34" i="36" s="1"/>
  <c r="F34" i="36"/>
  <c r="E34" i="36"/>
  <c r="D34" i="36"/>
  <c r="T32" i="36"/>
  <c r="T61" i="36" s="1"/>
  <c r="T90" i="36" s="1"/>
  <c r="T148" i="36" s="1"/>
  <c r="S32" i="36"/>
  <c r="R32" i="36"/>
  <c r="Q32" i="36"/>
  <c r="Q61" i="36" s="1"/>
  <c r="Q90" i="36" s="1"/>
  <c r="Q148" i="36" s="1"/>
  <c r="P32" i="36"/>
  <c r="P61" i="36" s="1"/>
  <c r="P90" i="36" s="1"/>
  <c r="P148" i="36" s="1"/>
  <c r="O32" i="36"/>
  <c r="O61" i="36" s="1"/>
  <c r="O90" i="36" s="1"/>
  <c r="N32" i="36"/>
  <c r="N61" i="36" s="1"/>
  <c r="N90" i="36" s="1"/>
  <c r="N148" i="36" s="1"/>
  <c r="M32" i="36"/>
  <c r="M61" i="36" s="1"/>
  <c r="M90" i="36" s="1"/>
  <c r="M148" i="36" s="1"/>
  <c r="L32" i="36"/>
  <c r="K32" i="36"/>
  <c r="K61" i="36" s="1"/>
  <c r="K90" i="36" s="1"/>
  <c r="J32" i="36"/>
  <c r="J61" i="36" s="1"/>
  <c r="J90" i="36" s="1"/>
  <c r="J148" i="36" s="1"/>
  <c r="I32" i="36"/>
  <c r="I61" i="36" s="1"/>
  <c r="H32" i="36"/>
  <c r="H61" i="36" s="1"/>
  <c r="G32" i="36"/>
  <c r="G61" i="36" s="1"/>
  <c r="G90" i="36" s="1"/>
  <c r="F32" i="36"/>
  <c r="F61" i="36" s="1"/>
  <c r="F90" i="36" s="1"/>
  <c r="F148" i="36" s="1"/>
  <c r="E32" i="36"/>
  <c r="E61" i="36" s="1"/>
  <c r="D32" i="36"/>
  <c r="D61" i="36" s="1"/>
  <c r="D90" i="36" s="1"/>
  <c r="D148" i="36" s="1"/>
  <c r="C32" i="36"/>
  <c r="C61" i="36" s="1"/>
  <c r="T31" i="36"/>
  <c r="S31" i="36"/>
  <c r="S30" i="36" s="1"/>
  <c r="R31" i="36"/>
  <c r="R30" i="36" s="1"/>
  <c r="Q31" i="36"/>
  <c r="P31" i="36"/>
  <c r="P30" i="36" s="1"/>
  <c r="O31" i="36"/>
  <c r="O60" i="36" s="1"/>
  <c r="O89" i="36" s="1"/>
  <c r="N31" i="36"/>
  <c r="N30" i="36" s="1"/>
  <c r="N160" i="36" s="1"/>
  <c r="N168" i="36" s="1"/>
  <c r="N177" i="36" s="1"/>
  <c r="M31" i="36"/>
  <c r="L31" i="36"/>
  <c r="K31" i="36"/>
  <c r="K60" i="36" s="1"/>
  <c r="K89" i="36" s="1"/>
  <c r="J31" i="36"/>
  <c r="J60" i="36" s="1"/>
  <c r="J89" i="36" s="1"/>
  <c r="J147" i="36" s="1"/>
  <c r="I31" i="36"/>
  <c r="H31" i="36"/>
  <c r="H30" i="36" s="1"/>
  <c r="G31" i="36"/>
  <c r="G60" i="36" s="1"/>
  <c r="G89" i="36" s="1"/>
  <c r="F31" i="36"/>
  <c r="F60" i="36" s="1"/>
  <c r="F89" i="36" s="1"/>
  <c r="F147" i="36" s="1"/>
  <c r="E31" i="36"/>
  <c r="E60" i="36" s="1"/>
  <c r="D31" i="36"/>
  <c r="D60" i="36" s="1"/>
  <c r="C31" i="36"/>
  <c r="C60" i="36" s="1"/>
  <c r="T29" i="36"/>
  <c r="T58" i="36" s="1"/>
  <c r="T87" i="36" s="1"/>
  <c r="T145" i="36" s="1"/>
  <c r="S29" i="36"/>
  <c r="R29" i="36"/>
  <c r="Q29" i="36"/>
  <c r="P29" i="36"/>
  <c r="P58" i="36" s="1"/>
  <c r="P87" i="36" s="1"/>
  <c r="P145" i="36" s="1"/>
  <c r="O29" i="36"/>
  <c r="O58" i="36" s="1"/>
  <c r="O87" i="36" s="1"/>
  <c r="N29" i="36"/>
  <c r="M29" i="36"/>
  <c r="L29" i="36"/>
  <c r="K29" i="36"/>
  <c r="J29" i="36"/>
  <c r="I29" i="36"/>
  <c r="I58" i="36" s="1"/>
  <c r="H29" i="36"/>
  <c r="G29" i="36"/>
  <c r="G58" i="36" s="1"/>
  <c r="G87" i="36" s="1"/>
  <c r="F29" i="36"/>
  <c r="F58" i="36" s="1"/>
  <c r="E29" i="36"/>
  <c r="E58" i="36" s="1"/>
  <c r="D29" i="36"/>
  <c r="D58" i="36" s="1"/>
  <c r="C29" i="36"/>
  <c r="C58" i="36" s="1"/>
  <c r="T28" i="36"/>
  <c r="T57" i="36" s="1"/>
  <c r="T86" i="36" s="1"/>
  <c r="T144" i="36" s="1"/>
  <c r="S28" i="36"/>
  <c r="R28" i="36"/>
  <c r="Q28" i="36"/>
  <c r="P28" i="36"/>
  <c r="P57" i="36" s="1"/>
  <c r="P86" i="36" s="1"/>
  <c r="P144" i="36" s="1"/>
  <c r="O28" i="36"/>
  <c r="O57" i="36" s="1"/>
  <c r="O86" i="36" s="1"/>
  <c r="N28" i="36"/>
  <c r="M28" i="36"/>
  <c r="L28" i="36"/>
  <c r="K28" i="36"/>
  <c r="K57" i="36" s="1"/>
  <c r="K86" i="36" s="1"/>
  <c r="J28" i="36"/>
  <c r="I28" i="36"/>
  <c r="H28" i="36"/>
  <c r="H57" i="36" s="1"/>
  <c r="G28" i="36"/>
  <c r="G57" i="36" s="1"/>
  <c r="G86" i="36" s="1"/>
  <c r="F28" i="36"/>
  <c r="F57" i="36" s="1"/>
  <c r="E28" i="36"/>
  <c r="D28" i="36"/>
  <c r="D57" i="36" s="1"/>
  <c r="C28" i="36"/>
  <c r="C57" i="36" s="1"/>
  <c r="T27" i="36"/>
  <c r="T56" i="36" s="1"/>
  <c r="T85" i="36" s="1"/>
  <c r="T143" i="36" s="1"/>
  <c r="S27" i="36"/>
  <c r="S26" i="36" s="1"/>
  <c r="S159" i="36" s="1"/>
  <c r="S167" i="36" s="1"/>
  <c r="S176" i="36" s="1"/>
  <c r="R27" i="36"/>
  <c r="Q27" i="36"/>
  <c r="Q56" i="36" s="1"/>
  <c r="P27" i="36"/>
  <c r="P56" i="36" s="1"/>
  <c r="P85" i="36" s="1"/>
  <c r="P143" i="36" s="1"/>
  <c r="O27" i="36"/>
  <c r="O56" i="36" s="1"/>
  <c r="O85" i="36" s="1"/>
  <c r="N27" i="36"/>
  <c r="M27" i="36"/>
  <c r="M26" i="36" s="1"/>
  <c r="M159" i="36" s="1"/>
  <c r="M167" i="36" s="1"/>
  <c r="M176" i="36" s="1"/>
  <c r="L27" i="36"/>
  <c r="L26" i="36" s="1"/>
  <c r="K27" i="36"/>
  <c r="K26" i="36" s="1"/>
  <c r="J27" i="36"/>
  <c r="I27" i="36"/>
  <c r="I56" i="36" s="1"/>
  <c r="H27" i="36"/>
  <c r="H56" i="36" s="1"/>
  <c r="G27" i="36"/>
  <c r="G56" i="36" s="1"/>
  <c r="G85" i="36" s="1"/>
  <c r="F27" i="36"/>
  <c r="F56" i="36" s="1"/>
  <c r="E27" i="36"/>
  <c r="E56" i="36" s="1"/>
  <c r="D27" i="36"/>
  <c r="D56" i="36" s="1"/>
  <c r="C27" i="36"/>
  <c r="C56" i="36" s="1"/>
  <c r="T25" i="36"/>
  <c r="S25" i="36"/>
  <c r="S54" i="36" s="1"/>
  <c r="S83" i="36" s="1"/>
  <c r="S141" i="36" s="1"/>
  <c r="R25" i="36"/>
  <c r="Q25" i="36"/>
  <c r="P25" i="36"/>
  <c r="P54" i="36" s="1"/>
  <c r="P83" i="36" s="1"/>
  <c r="P141" i="36" s="1"/>
  <c r="O25" i="36"/>
  <c r="O54" i="36" s="1"/>
  <c r="O83" i="36" s="1"/>
  <c r="N25" i="36"/>
  <c r="M25" i="36"/>
  <c r="M54" i="36" s="1"/>
  <c r="M83" i="36" s="1"/>
  <c r="M141" i="36" s="1"/>
  <c r="L25" i="36"/>
  <c r="K25" i="36"/>
  <c r="K54" i="36" s="1"/>
  <c r="K83" i="36" s="1"/>
  <c r="J25" i="36"/>
  <c r="I25" i="36"/>
  <c r="I54" i="36" s="1"/>
  <c r="H25" i="36"/>
  <c r="H54" i="36" s="1"/>
  <c r="G25" i="36"/>
  <c r="G54" i="36" s="1"/>
  <c r="F25" i="36"/>
  <c r="F54" i="36" s="1"/>
  <c r="E25" i="36"/>
  <c r="E54" i="36" s="1"/>
  <c r="D25" i="36"/>
  <c r="D54" i="36" s="1"/>
  <c r="C25" i="36"/>
  <c r="C54" i="36" s="1"/>
  <c r="T24" i="36"/>
  <c r="T53" i="36" s="1"/>
  <c r="T82" i="36" s="1"/>
  <c r="T140" i="36" s="1"/>
  <c r="S24" i="36"/>
  <c r="S53" i="36" s="1"/>
  <c r="S82" i="36" s="1"/>
  <c r="S140" i="36" s="1"/>
  <c r="R24" i="36"/>
  <c r="Q24" i="36"/>
  <c r="P24" i="36"/>
  <c r="P53" i="36" s="1"/>
  <c r="P82" i="36" s="1"/>
  <c r="P140" i="36" s="1"/>
  <c r="O24" i="36"/>
  <c r="O53" i="36" s="1"/>
  <c r="O82" i="36" s="1"/>
  <c r="N24" i="36"/>
  <c r="M24" i="36"/>
  <c r="M53" i="36" s="1"/>
  <c r="M82" i="36" s="1"/>
  <c r="M140" i="36" s="1"/>
  <c r="L24" i="36"/>
  <c r="K24" i="36"/>
  <c r="J24" i="36"/>
  <c r="I24" i="36"/>
  <c r="I53" i="36" s="1"/>
  <c r="H24" i="36"/>
  <c r="H53" i="36" s="1"/>
  <c r="G24" i="36"/>
  <c r="G53" i="36" s="1"/>
  <c r="F24" i="36"/>
  <c r="F53" i="36" s="1"/>
  <c r="E24" i="36"/>
  <c r="E53" i="36" s="1"/>
  <c r="D24" i="36"/>
  <c r="D53" i="36" s="1"/>
  <c r="D82" i="36" s="1"/>
  <c r="D140" i="36" s="1"/>
  <c r="C24" i="36"/>
  <c r="C53" i="36" s="1"/>
  <c r="T23" i="36"/>
  <c r="S23" i="36"/>
  <c r="S52" i="36" s="1"/>
  <c r="S81" i="36" s="1"/>
  <c r="S139" i="36" s="1"/>
  <c r="R23" i="36"/>
  <c r="R22" i="36" s="1"/>
  <c r="Q23" i="36"/>
  <c r="P23" i="36"/>
  <c r="P52" i="36" s="1"/>
  <c r="P81" i="36" s="1"/>
  <c r="P139" i="36" s="1"/>
  <c r="O23" i="36"/>
  <c r="O52" i="36" s="1"/>
  <c r="O81" i="36" s="1"/>
  <c r="N23" i="36"/>
  <c r="M23" i="36"/>
  <c r="M52" i="36" s="1"/>
  <c r="M81" i="36" s="1"/>
  <c r="M139" i="36" s="1"/>
  <c r="L23" i="36"/>
  <c r="L52" i="36" s="1"/>
  <c r="K23" i="36"/>
  <c r="K52" i="36" s="1"/>
  <c r="K81" i="36" s="1"/>
  <c r="J23" i="36"/>
  <c r="J22" i="36" s="1"/>
  <c r="I23" i="36"/>
  <c r="I52" i="36" s="1"/>
  <c r="H23" i="36"/>
  <c r="H52" i="36" s="1"/>
  <c r="G23" i="36"/>
  <c r="G52" i="36" s="1"/>
  <c r="F23" i="36"/>
  <c r="F52" i="36" s="1"/>
  <c r="E23" i="36"/>
  <c r="E52" i="36" s="1"/>
  <c r="D23" i="36"/>
  <c r="D52" i="36" s="1"/>
  <c r="D81" i="36" s="1"/>
  <c r="D139" i="36" s="1"/>
  <c r="C23" i="36"/>
  <c r="C52" i="36" s="1"/>
  <c r="T21" i="36"/>
  <c r="T50" i="36" s="1"/>
  <c r="T79" i="36" s="1"/>
  <c r="T137" i="36" s="1"/>
  <c r="S21" i="36"/>
  <c r="S50" i="36" s="1"/>
  <c r="S79" i="36" s="1"/>
  <c r="S137" i="36" s="1"/>
  <c r="R21" i="36"/>
  <c r="R50" i="36" s="1"/>
  <c r="R79" i="36" s="1"/>
  <c r="Q21" i="36"/>
  <c r="Q50" i="36" s="1"/>
  <c r="Q79" i="36" s="1"/>
  <c r="Q137" i="36" s="1"/>
  <c r="P21" i="36"/>
  <c r="P50" i="36" s="1"/>
  <c r="O21" i="36"/>
  <c r="O50" i="36" s="1"/>
  <c r="N21" i="36"/>
  <c r="M21" i="36"/>
  <c r="M50" i="36" s="1"/>
  <c r="M79" i="36" s="1"/>
  <c r="M137" i="36" s="1"/>
  <c r="L21" i="36"/>
  <c r="K21" i="36"/>
  <c r="J21" i="36"/>
  <c r="J50" i="36" s="1"/>
  <c r="J79" i="36" s="1"/>
  <c r="J137" i="36" s="1"/>
  <c r="I21" i="36"/>
  <c r="I50" i="36" s="1"/>
  <c r="H21" i="36"/>
  <c r="H50" i="36" s="1"/>
  <c r="G21" i="36"/>
  <c r="G50" i="36" s="1"/>
  <c r="G79" i="36" s="1"/>
  <c r="F21" i="36"/>
  <c r="F50" i="36" s="1"/>
  <c r="E21" i="36"/>
  <c r="E50" i="36" s="1"/>
  <c r="D21" i="36"/>
  <c r="D50" i="36" s="1"/>
  <c r="D79" i="36" s="1"/>
  <c r="D137" i="36" s="1"/>
  <c r="C21" i="36"/>
  <c r="C50" i="36" s="1"/>
  <c r="T20" i="36"/>
  <c r="S20" i="36"/>
  <c r="S49" i="36" s="1"/>
  <c r="S78" i="36" s="1"/>
  <c r="S136" i="36" s="1"/>
  <c r="R20" i="36"/>
  <c r="R49" i="36" s="1"/>
  <c r="R78" i="36" s="1"/>
  <c r="Q20" i="36"/>
  <c r="Q49" i="36" s="1"/>
  <c r="Q78" i="36" s="1"/>
  <c r="Q136" i="36" s="1"/>
  <c r="P20" i="36"/>
  <c r="P49" i="36" s="1"/>
  <c r="O20" i="36"/>
  <c r="O49" i="36" s="1"/>
  <c r="N20" i="36"/>
  <c r="M20" i="36"/>
  <c r="M49" i="36" s="1"/>
  <c r="M78" i="36" s="1"/>
  <c r="M136" i="36" s="1"/>
  <c r="L20" i="36"/>
  <c r="K20" i="36"/>
  <c r="J20" i="36"/>
  <c r="J49" i="36" s="1"/>
  <c r="J78" i="36" s="1"/>
  <c r="J136" i="36" s="1"/>
  <c r="I20" i="36"/>
  <c r="I49" i="36" s="1"/>
  <c r="I78" i="36" s="1"/>
  <c r="I136" i="36" s="1"/>
  <c r="H20" i="36"/>
  <c r="H49" i="36" s="1"/>
  <c r="H78" i="36" s="1"/>
  <c r="H136" i="36" s="1"/>
  <c r="G20" i="36"/>
  <c r="G49" i="36" s="1"/>
  <c r="G78" i="36" s="1"/>
  <c r="F20" i="36"/>
  <c r="F49" i="36" s="1"/>
  <c r="E20" i="36"/>
  <c r="E49" i="36" s="1"/>
  <c r="D20" i="36"/>
  <c r="D49" i="36" s="1"/>
  <c r="C20" i="36"/>
  <c r="C49" i="36" s="1"/>
  <c r="T19" i="36"/>
  <c r="S19" i="36"/>
  <c r="S48" i="36" s="1"/>
  <c r="S77" i="36" s="1"/>
  <c r="S135" i="36" s="1"/>
  <c r="R19" i="36"/>
  <c r="R18" i="36" s="1"/>
  <c r="Q19" i="36"/>
  <c r="Q48" i="36" s="1"/>
  <c r="Q77" i="36" s="1"/>
  <c r="Q135" i="36" s="1"/>
  <c r="P19" i="36"/>
  <c r="P48" i="36" s="1"/>
  <c r="O19" i="36"/>
  <c r="O48" i="36" s="1"/>
  <c r="N19" i="36"/>
  <c r="M19" i="36"/>
  <c r="M48" i="36" s="1"/>
  <c r="M77" i="36" s="1"/>
  <c r="M135" i="36" s="1"/>
  <c r="L19" i="36"/>
  <c r="L48" i="36" s="1"/>
  <c r="K19" i="36"/>
  <c r="K18" i="36" s="1"/>
  <c r="J19" i="36"/>
  <c r="J48" i="36" s="1"/>
  <c r="J77" i="36" s="1"/>
  <c r="J135" i="36" s="1"/>
  <c r="I19" i="36"/>
  <c r="I48" i="36" s="1"/>
  <c r="I77" i="36" s="1"/>
  <c r="I135" i="36" s="1"/>
  <c r="H19" i="36"/>
  <c r="H48" i="36" s="1"/>
  <c r="G19" i="36"/>
  <c r="G48" i="36" s="1"/>
  <c r="F19" i="36"/>
  <c r="F48" i="36" s="1"/>
  <c r="F77" i="36" s="1"/>
  <c r="F135" i="36" s="1"/>
  <c r="E19" i="36"/>
  <c r="E48" i="36" s="1"/>
  <c r="D19" i="36"/>
  <c r="D48" i="36" s="1"/>
  <c r="C19" i="36"/>
  <c r="C48" i="36" s="1"/>
  <c r="T17" i="36"/>
  <c r="S17" i="36"/>
  <c r="R17" i="36"/>
  <c r="R46" i="36" s="1"/>
  <c r="R75" i="36" s="1"/>
  <c r="Q17" i="36"/>
  <c r="P17" i="36"/>
  <c r="P46" i="36" s="1"/>
  <c r="O17" i="36"/>
  <c r="O46" i="36" s="1"/>
  <c r="N17" i="36"/>
  <c r="M17" i="36"/>
  <c r="M46" i="36" s="1"/>
  <c r="M75" i="36" s="1"/>
  <c r="M133" i="36" s="1"/>
  <c r="L17" i="36"/>
  <c r="L46" i="36" s="1"/>
  <c r="L75" i="36" s="1"/>
  <c r="L133" i="36" s="1"/>
  <c r="K17" i="36"/>
  <c r="J17" i="36"/>
  <c r="J46" i="36" s="1"/>
  <c r="J75" i="36" s="1"/>
  <c r="J133" i="36" s="1"/>
  <c r="I17" i="36"/>
  <c r="I46" i="36" s="1"/>
  <c r="I75" i="36" s="1"/>
  <c r="I133" i="36" s="1"/>
  <c r="H17" i="36"/>
  <c r="H46" i="36" s="1"/>
  <c r="H75" i="36" s="1"/>
  <c r="H133" i="36" s="1"/>
  <c r="G17" i="36"/>
  <c r="G46" i="36" s="1"/>
  <c r="G75" i="36" s="1"/>
  <c r="F17" i="36"/>
  <c r="F46" i="36" s="1"/>
  <c r="F75" i="36" s="1"/>
  <c r="F133" i="36" s="1"/>
  <c r="E17" i="36"/>
  <c r="E46" i="36" s="1"/>
  <c r="E75" i="36" s="1"/>
  <c r="E133" i="36" s="1"/>
  <c r="D17" i="36"/>
  <c r="D46" i="36" s="1"/>
  <c r="C17" i="36"/>
  <c r="C46" i="36" s="1"/>
  <c r="T16" i="36"/>
  <c r="S16" i="36"/>
  <c r="R16" i="36"/>
  <c r="Q16" i="36"/>
  <c r="P16" i="36"/>
  <c r="P45" i="36" s="1"/>
  <c r="O16" i="36"/>
  <c r="O45" i="36" s="1"/>
  <c r="N16" i="36"/>
  <c r="M16" i="36"/>
  <c r="M45" i="36" s="1"/>
  <c r="M74" i="36" s="1"/>
  <c r="M132" i="36" s="1"/>
  <c r="L16" i="36"/>
  <c r="L45" i="36" s="1"/>
  <c r="L74" i="36" s="1"/>
  <c r="L132" i="36" s="1"/>
  <c r="K16" i="36"/>
  <c r="J16" i="36"/>
  <c r="J45" i="36" s="1"/>
  <c r="J74" i="36" s="1"/>
  <c r="J132" i="36" s="1"/>
  <c r="I16" i="36"/>
  <c r="I45" i="36" s="1"/>
  <c r="I74" i="36" s="1"/>
  <c r="I132" i="36" s="1"/>
  <c r="H16" i="36"/>
  <c r="H45" i="36" s="1"/>
  <c r="H74" i="36" s="1"/>
  <c r="H132" i="36" s="1"/>
  <c r="G16" i="36"/>
  <c r="G45" i="36" s="1"/>
  <c r="G74" i="36" s="1"/>
  <c r="F16" i="36"/>
  <c r="F45" i="36" s="1"/>
  <c r="E16" i="36"/>
  <c r="E45" i="36" s="1"/>
  <c r="E74" i="36" s="1"/>
  <c r="E132" i="36" s="1"/>
  <c r="D16" i="36"/>
  <c r="D45" i="36" s="1"/>
  <c r="C16" i="36"/>
  <c r="C45" i="36" s="1"/>
  <c r="T15" i="36"/>
  <c r="S15" i="36"/>
  <c r="R15" i="36"/>
  <c r="R44" i="36" s="1"/>
  <c r="Q15" i="36"/>
  <c r="P15" i="36"/>
  <c r="P44" i="36" s="1"/>
  <c r="O15" i="36"/>
  <c r="O44" i="36" s="1"/>
  <c r="N15" i="36"/>
  <c r="M15" i="36"/>
  <c r="M44" i="36" s="1"/>
  <c r="M73" i="36" s="1"/>
  <c r="M131" i="36" s="1"/>
  <c r="L15" i="36"/>
  <c r="K15" i="36"/>
  <c r="J15" i="36"/>
  <c r="J44" i="36" s="1"/>
  <c r="I15" i="36"/>
  <c r="I44" i="36" s="1"/>
  <c r="H15" i="36"/>
  <c r="H44" i="36" s="1"/>
  <c r="H73" i="36" s="1"/>
  <c r="H131" i="36" s="1"/>
  <c r="G15" i="36"/>
  <c r="G44" i="36" s="1"/>
  <c r="F15" i="36"/>
  <c r="F44" i="36" s="1"/>
  <c r="E15" i="36"/>
  <c r="E44" i="36" s="1"/>
  <c r="D15" i="36"/>
  <c r="D44" i="36" s="1"/>
  <c r="C15" i="36"/>
  <c r="C44" i="36" s="1"/>
  <c r="T14" i="36"/>
  <c r="S14" i="36"/>
  <c r="S43" i="36" s="1"/>
  <c r="S72" i="36" s="1"/>
  <c r="S130" i="36" s="1"/>
  <c r="R14" i="36"/>
  <c r="Q14" i="36"/>
  <c r="Q43" i="36" s="1"/>
  <c r="Q72" i="36" s="1"/>
  <c r="Q130" i="36" s="1"/>
  <c r="P14" i="36"/>
  <c r="P43" i="36" s="1"/>
  <c r="O14" i="36"/>
  <c r="O43" i="36" s="1"/>
  <c r="N14" i="36"/>
  <c r="M14" i="36"/>
  <c r="M43" i="36" s="1"/>
  <c r="M72" i="36" s="1"/>
  <c r="M130" i="36" s="1"/>
  <c r="L14" i="36"/>
  <c r="L43" i="36" s="1"/>
  <c r="L72" i="36" s="1"/>
  <c r="L130" i="36" s="1"/>
  <c r="K14" i="36"/>
  <c r="J14" i="36"/>
  <c r="J43" i="36" s="1"/>
  <c r="J72" i="36" s="1"/>
  <c r="J130" i="36" s="1"/>
  <c r="I14" i="36"/>
  <c r="I43" i="36" s="1"/>
  <c r="H14" i="36"/>
  <c r="H43" i="36" s="1"/>
  <c r="H72" i="36" s="1"/>
  <c r="H130" i="36" s="1"/>
  <c r="G14" i="36"/>
  <c r="G43" i="36" s="1"/>
  <c r="G72" i="36" s="1"/>
  <c r="F14" i="36"/>
  <c r="F43" i="36" s="1"/>
  <c r="E14" i="36"/>
  <c r="E43" i="36" s="1"/>
  <c r="D14" i="36"/>
  <c r="D43" i="36" s="1"/>
  <c r="C14" i="36"/>
  <c r="C43" i="36" s="1"/>
  <c r="T12" i="36"/>
  <c r="S12" i="36"/>
  <c r="S41" i="36" s="1"/>
  <c r="R12" i="36"/>
  <c r="R41" i="36" s="1"/>
  <c r="Q12" i="36"/>
  <c r="Q41" i="36" s="1"/>
  <c r="Q70" i="36" s="1"/>
  <c r="Q128" i="36" s="1"/>
  <c r="P12" i="36"/>
  <c r="P41" i="36" s="1"/>
  <c r="O12" i="36"/>
  <c r="O41" i="36" s="1"/>
  <c r="N12" i="36"/>
  <c r="M12" i="36"/>
  <c r="L12" i="36"/>
  <c r="K12" i="36"/>
  <c r="K41" i="36" s="1"/>
  <c r="J12" i="36"/>
  <c r="J41" i="36" s="1"/>
  <c r="I12" i="36"/>
  <c r="I41" i="36" s="1"/>
  <c r="H12" i="36"/>
  <c r="H41" i="36" s="1"/>
  <c r="G12" i="36"/>
  <c r="G41" i="36" s="1"/>
  <c r="G70" i="36" s="1"/>
  <c r="F12" i="36"/>
  <c r="F41" i="36" s="1"/>
  <c r="E12" i="36"/>
  <c r="E41" i="36" s="1"/>
  <c r="D12" i="36"/>
  <c r="D41" i="36" s="1"/>
  <c r="D70" i="36" s="1"/>
  <c r="D128" i="36" s="1"/>
  <c r="C12" i="36"/>
  <c r="C41" i="36" s="1"/>
  <c r="T11" i="36"/>
  <c r="T10" i="36" s="1"/>
  <c r="T155" i="36" s="1"/>
  <c r="T163" i="36" s="1"/>
  <c r="T172" i="36" s="1"/>
  <c r="S11" i="36"/>
  <c r="R11" i="36"/>
  <c r="Q11" i="36"/>
  <c r="Q40" i="36" s="1"/>
  <c r="Q69" i="36" s="1"/>
  <c r="Q127" i="36" s="1"/>
  <c r="P11" i="36"/>
  <c r="P40" i="36" s="1"/>
  <c r="O11" i="36"/>
  <c r="O40" i="36" s="1"/>
  <c r="N11" i="36"/>
  <c r="N10" i="36" s="1"/>
  <c r="M11" i="36"/>
  <c r="L11" i="36"/>
  <c r="L10" i="36" s="1"/>
  <c r="L155" i="36" s="1"/>
  <c r="L163" i="36" s="1"/>
  <c r="L172" i="36" s="1"/>
  <c r="K11" i="36"/>
  <c r="J11" i="36"/>
  <c r="J40" i="36" s="1"/>
  <c r="I11" i="36"/>
  <c r="I40" i="36" s="1"/>
  <c r="H11" i="36"/>
  <c r="H40" i="36" s="1"/>
  <c r="G11" i="36"/>
  <c r="G40" i="36" s="1"/>
  <c r="G69" i="36" s="1"/>
  <c r="F11" i="36"/>
  <c r="F40" i="36" s="1"/>
  <c r="E11" i="36"/>
  <c r="E40" i="36" s="1"/>
  <c r="D11" i="36"/>
  <c r="D40" i="36" s="1"/>
  <c r="D69" i="36" s="1"/>
  <c r="D127" i="36" s="1"/>
  <c r="C11" i="36"/>
  <c r="C40" i="36" s="1"/>
  <c r="T9" i="36"/>
  <c r="T38" i="36" s="1"/>
  <c r="T67" i="36" s="1"/>
  <c r="T125" i="36" s="1"/>
  <c r="S9" i="36"/>
  <c r="R9" i="36"/>
  <c r="R38" i="36" s="1"/>
  <c r="R67" i="36" s="1"/>
  <c r="Q9" i="36"/>
  <c r="Q38" i="36" s="1"/>
  <c r="P9" i="36"/>
  <c r="P38" i="36" s="1"/>
  <c r="O9" i="36"/>
  <c r="O38" i="36" s="1"/>
  <c r="O67" i="36" s="1"/>
  <c r="N9" i="36"/>
  <c r="M9" i="36"/>
  <c r="M38" i="36" s="1"/>
  <c r="M67" i="36" s="1"/>
  <c r="M125" i="36" s="1"/>
  <c r="L9" i="36"/>
  <c r="K9" i="36"/>
  <c r="K38" i="36" s="1"/>
  <c r="J9" i="36"/>
  <c r="J38" i="36" s="1"/>
  <c r="I9" i="36"/>
  <c r="I38" i="36" s="1"/>
  <c r="H9" i="36"/>
  <c r="H38" i="36" s="1"/>
  <c r="G9" i="36"/>
  <c r="G38" i="36" s="1"/>
  <c r="F9" i="36"/>
  <c r="F38" i="36" s="1"/>
  <c r="E9" i="36"/>
  <c r="E38" i="36" s="1"/>
  <c r="D9" i="36"/>
  <c r="D38" i="36" s="1"/>
  <c r="C9" i="36"/>
  <c r="C38" i="36" s="1"/>
  <c r="T8" i="36"/>
  <c r="T37" i="36" s="1"/>
  <c r="T66" i="36" s="1"/>
  <c r="T124" i="36" s="1"/>
  <c r="S8" i="36"/>
  <c r="S37" i="36" s="1"/>
  <c r="S66" i="36" s="1"/>
  <c r="S124" i="36" s="1"/>
  <c r="R8" i="36"/>
  <c r="R37" i="36" s="1"/>
  <c r="R66" i="36" s="1"/>
  <c r="Q8" i="36"/>
  <c r="P8" i="36"/>
  <c r="P37" i="36" s="1"/>
  <c r="O8" i="36"/>
  <c r="O37" i="36" s="1"/>
  <c r="O66" i="36" s="1"/>
  <c r="N8" i="36"/>
  <c r="M8" i="36"/>
  <c r="M37" i="36" s="1"/>
  <c r="M66" i="36" s="1"/>
  <c r="M124" i="36" s="1"/>
  <c r="L8" i="36"/>
  <c r="L37" i="36" s="1"/>
  <c r="K8" i="36"/>
  <c r="K37" i="36" s="1"/>
  <c r="J8" i="36"/>
  <c r="J37" i="36" s="1"/>
  <c r="J66" i="36" s="1"/>
  <c r="J124" i="36" s="1"/>
  <c r="I8" i="36"/>
  <c r="I37" i="36" s="1"/>
  <c r="I66" i="36" s="1"/>
  <c r="I124" i="36" s="1"/>
  <c r="H8" i="36"/>
  <c r="H37" i="36" s="1"/>
  <c r="H66" i="36" s="1"/>
  <c r="H124" i="36" s="1"/>
  <c r="G8" i="36"/>
  <c r="G37" i="36" s="1"/>
  <c r="G66" i="36" s="1"/>
  <c r="F8" i="36"/>
  <c r="F37" i="36" s="1"/>
  <c r="E8" i="36"/>
  <c r="E37" i="36" s="1"/>
  <c r="D8" i="36"/>
  <c r="D37" i="36" s="1"/>
  <c r="C8" i="36"/>
  <c r="C37" i="36" s="1"/>
  <c r="T7" i="36"/>
  <c r="T6" i="36" s="1"/>
  <c r="S7" i="36"/>
  <c r="S36" i="36" s="1"/>
  <c r="S65" i="36" s="1"/>
  <c r="S123" i="36" s="1"/>
  <c r="R7" i="36"/>
  <c r="R36" i="36" s="1"/>
  <c r="R65" i="36" s="1"/>
  <c r="Q7" i="36"/>
  <c r="Q36" i="36" s="1"/>
  <c r="P7" i="36"/>
  <c r="P36" i="36" s="1"/>
  <c r="O7" i="36"/>
  <c r="O36" i="36" s="1"/>
  <c r="N7" i="36"/>
  <c r="M7" i="36"/>
  <c r="M36" i="36" s="1"/>
  <c r="M65" i="36" s="1"/>
  <c r="M123" i="36" s="1"/>
  <c r="L7" i="36"/>
  <c r="L6" i="36" s="1"/>
  <c r="K7" i="36"/>
  <c r="K36" i="36" s="1"/>
  <c r="J7" i="36"/>
  <c r="J36" i="36" s="1"/>
  <c r="I7" i="36"/>
  <c r="I36" i="36" s="1"/>
  <c r="I65" i="36" s="1"/>
  <c r="I123" i="36" s="1"/>
  <c r="H7" i="36"/>
  <c r="H36" i="36" s="1"/>
  <c r="H65" i="36" s="1"/>
  <c r="H123" i="36" s="1"/>
  <c r="G7" i="36"/>
  <c r="G36" i="36" s="1"/>
  <c r="F7" i="36"/>
  <c r="F36" i="36" s="1"/>
  <c r="E7" i="36"/>
  <c r="E36" i="36" s="1"/>
  <c r="D7" i="36"/>
  <c r="D36" i="36" s="1"/>
  <c r="C7" i="36"/>
  <c r="C36" i="36" s="1"/>
  <c r="T32" i="29"/>
  <c r="S32" i="29"/>
  <c r="R32" i="29"/>
  <c r="Q32" i="29"/>
  <c r="P32" i="29"/>
  <c r="O32" i="29"/>
  <c r="N32" i="29"/>
  <c r="M32" i="29"/>
  <c r="L32" i="29"/>
  <c r="K32" i="29"/>
  <c r="J32" i="29"/>
  <c r="I32" i="29"/>
  <c r="H32" i="29"/>
  <c r="G32" i="29"/>
  <c r="F32" i="29"/>
  <c r="E32" i="29"/>
  <c r="D32" i="29"/>
  <c r="C32" i="29"/>
  <c r="T31" i="29"/>
  <c r="S31" i="29"/>
  <c r="R31" i="29"/>
  <c r="Q31" i="29"/>
  <c r="P31" i="29"/>
  <c r="O31" i="29"/>
  <c r="N31" i="29"/>
  <c r="M31" i="29"/>
  <c r="L31" i="29"/>
  <c r="K31" i="29"/>
  <c r="J31" i="29"/>
  <c r="I31" i="29"/>
  <c r="H31" i="29"/>
  <c r="G31" i="29"/>
  <c r="F31" i="29"/>
  <c r="E31" i="29"/>
  <c r="D31" i="29"/>
  <c r="C31" i="29"/>
  <c r="T30" i="29"/>
  <c r="S30" i="29"/>
  <c r="R30" i="29"/>
  <c r="Q30" i="29"/>
  <c r="P30" i="29"/>
  <c r="O30" i="29"/>
  <c r="N30" i="29"/>
  <c r="M30" i="29"/>
  <c r="L30" i="29"/>
  <c r="K30" i="29"/>
  <c r="J30" i="29"/>
  <c r="I30" i="29"/>
  <c r="H30" i="29"/>
  <c r="G30" i="29"/>
  <c r="F30" i="29"/>
  <c r="E30" i="29"/>
  <c r="D30" i="29"/>
  <c r="C30" i="29"/>
  <c r="T29" i="29"/>
  <c r="S29" i="29"/>
  <c r="R29" i="29"/>
  <c r="Q29" i="29"/>
  <c r="P29" i="29"/>
  <c r="O29" i="29"/>
  <c r="N29" i="29"/>
  <c r="M29" i="29"/>
  <c r="L29" i="29"/>
  <c r="K29" i="29"/>
  <c r="J29" i="29"/>
  <c r="I29" i="29"/>
  <c r="H29" i="29"/>
  <c r="G29" i="29"/>
  <c r="F29" i="29"/>
  <c r="E29" i="29"/>
  <c r="D29" i="29"/>
  <c r="C29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C28" i="29"/>
  <c r="T27" i="29"/>
  <c r="S27" i="29"/>
  <c r="R27" i="29"/>
  <c r="Q27" i="29"/>
  <c r="P27" i="29"/>
  <c r="O27" i="29"/>
  <c r="N27" i="29"/>
  <c r="M27" i="29"/>
  <c r="L27" i="29"/>
  <c r="K27" i="29"/>
  <c r="J27" i="29"/>
  <c r="I27" i="29"/>
  <c r="H27" i="29"/>
  <c r="G27" i="29"/>
  <c r="F27" i="29"/>
  <c r="E27" i="29"/>
  <c r="D27" i="29"/>
  <c r="C27" i="29"/>
  <c r="T26" i="29"/>
  <c r="S26" i="29"/>
  <c r="R26" i="29"/>
  <c r="Q26" i="29"/>
  <c r="P26" i="29"/>
  <c r="O26" i="29"/>
  <c r="N26" i="29"/>
  <c r="M26" i="29"/>
  <c r="L26" i="29"/>
  <c r="K26" i="29"/>
  <c r="J26" i="29"/>
  <c r="I26" i="29"/>
  <c r="H26" i="29"/>
  <c r="G26" i="29"/>
  <c r="F26" i="29"/>
  <c r="E26" i="29"/>
  <c r="D26" i="29"/>
  <c r="C26" i="29"/>
  <c r="T25" i="29"/>
  <c r="S25" i="29"/>
  <c r="R25" i="29"/>
  <c r="Q25" i="29"/>
  <c r="P25" i="29"/>
  <c r="O25" i="29"/>
  <c r="N25" i="29"/>
  <c r="M25" i="29"/>
  <c r="L25" i="29"/>
  <c r="K25" i="29"/>
  <c r="J25" i="29"/>
  <c r="I25" i="29"/>
  <c r="H25" i="29"/>
  <c r="G25" i="29"/>
  <c r="F25" i="29"/>
  <c r="E25" i="29"/>
  <c r="D25" i="29"/>
  <c r="C25" i="29"/>
  <c r="T24" i="29"/>
  <c r="S24" i="29"/>
  <c r="R24" i="29"/>
  <c r="Q24" i="29"/>
  <c r="P24" i="29"/>
  <c r="O24" i="29"/>
  <c r="N24" i="29"/>
  <c r="M24" i="29"/>
  <c r="L24" i="29"/>
  <c r="K24" i="29"/>
  <c r="J24" i="29"/>
  <c r="I24" i="29"/>
  <c r="H24" i="29"/>
  <c r="G24" i="29"/>
  <c r="F24" i="29"/>
  <c r="E24" i="29"/>
  <c r="D24" i="29"/>
  <c r="C24" i="29"/>
  <c r="T23" i="29"/>
  <c r="S23" i="29"/>
  <c r="R23" i="29"/>
  <c r="Q23" i="29"/>
  <c r="P23" i="29"/>
  <c r="O23" i="29"/>
  <c r="N23" i="29"/>
  <c r="M23" i="29"/>
  <c r="L23" i="29"/>
  <c r="K23" i="29"/>
  <c r="J23" i="29"/>
  <c r="I23" i="29"/>
  <c r="H23" i="29"/>
  <c r="G23" i="29"/>
  <c r="F23" i="29"/>
  <c r="E23" i="29"/>
  <c r="D23" i="29"/>
  <c r="C23" i="29"/>
  <c r="T22" i="29"/>
  <c r="S22" i="29"/>
  <c r="R22" i="29"/>
  <c r="Q22" i="29"/>
  <c r="P22" i="29"/>
  <c r="O22" i="29"/>
  <c r="N22" i="29"/>
  <c r="M22" i="29"/>
  <c r="L22" i="29"/>
  <c r="K22" i="29"/>
  <c r="J22" i="29"/>
  <c r="I22" i="29"/>
  <c r="H22" i="29"/>
  <c r="G22" i="29"/>
  <c r="F22" i="29"/>
  <c r="E22" i="29"/>
  <c r="D22" i="29"/>
  <c r="C22" i="29"/>
  <c r="T21" i="29"/>
  <c r="S21" i="29"/>
  <c r="R21" i="29"/>
  <c r="Q21" i="29"/>
  <c r="P21" i="29"/>
  <c r="O21" i="29"/>
  <c r="N21" i="29"/>
  <c r="M21" i="29"/>
  <c r="L21" i="29"/>
  <c r="K21" i="29"/>
  <c r="J21" i="29"/>
  <c r="I21" i="29"/>
  <c r="H21" i="29"/>
  <c r="G21" i="29"/>
  <c r="F21" i="29"/>
  <c r="E21" i="29"/>
  <c r="D21" i="29"/>
  <c r="C21" i="29"/>
  <c r="T20" i="29"/>
  <c r="S20" i="29"/>
  <c r="R20" i="29"/>
  <c r="Q20" i="29"/>
  <c r="P20" i="29"/>
  <c r="O20" i="29"/>
  <c r="N20" i="29"/>
  <c r="M20" i="29"/>
  <c r="L20" i="29"/>
  <c r="K20" i="29"/>
  <c r="J20" i="29"/>
  <c r="I20" i="29"/>
  <c r="H20" i="29"/>
  <c r="G20" i="29"/>
  <c r="F20" i="29"/>
  <c r="E20" i="29"/>
  <c r="D20" i="29"/>
  <c r="C20" i="29"/>
  <c r="T19" i="29"/>
  <c r="S19" i="29"/>
  <c r="R19" i="29"/>
  <c r="Q19" i="29"/>
  <c r="P19" i="29"/>
  <c r="O19" i="29"/>
  <c r="N19" i="29"/>
  <c r="M19" i="29"/>
  <c r="L19" i="29"/>
  <c r="K19" i="29"/>
  <c r="J19" i="29"/>
  <c r="I19" i="29"/>
  <c r="H19" i="29"/>
  <c r="G19" i="29"/>
  <c r="F19" i="29"/>
  <c r="E19" i="29"/>
  <c r="D19" i="29"/>
  <c r="C19" i="29"/>
  <c r="T18" i="29"/>
  <c r="S18" i="29"/>
  <c r="R18" i="29"/>
  <c r="Q18" i="29"/>
  <c r="P18" i="29"/>
  <c r="O18" i="29"/>
  <c r="N18" i="29"/>
  <c r="M18" i="29"/>
  <c r="L18" i="29"/>
  <c r="K18" i="29"/>
  <c r="J18" i="29"/>
  <c r="I18" i="29"/>
  <c r="H18" i="29"/>
  <c r="G18" i="29"/>
  <c r="F18" i="29"/>
  <c r="E18" i="29"/>
  <c r="D18" i="29"/>
  <c r="C18" i="29"/>
  <c r="T17" i="29"/>
  <c r="S17" i="29"/>
  <c r="R17" i="29"/>
  <c r="Q17" i="29"/>
  <c r="P17" i="29"/>
  <c r="O17" i="29"/>
  <c r="N17" i="29"/>
  <c r="M17" i="29"/>
  <c r="L17" i="29"/>
  <c r="K17" i="29"/>
  <c r="J17" i="29"/>
  <c r="I17" i="29"/>
  <c r="H17" i="29"/>
  <c r="G17" i="29"/>
  <c r="F17" i="29"/>
  <c r="E17" i="29"/>
  <c r="D17" i="29"/>
  <c r="C17" i="29"/>
  <c r="T16" i="29"/>
  <c r="S16" i="29"/>
  <c r="R16" i="29"/>
  <c r="Q16" i="29"/>
  <c r="P16" i="29"/>
  <c r="O16" i="29"/>
  <c r="N16" i="29"/>
  <c r="M16" i="29"/>
  <c r="L16" i="29"/>
  <c r="K16" i="29"/>
  <c r="J16" i="29"/>
  <c r="I16" i="29"/>
  <c r="H16" i="29"/>
  <c r="G16" i="29"/>
  <c r="F16" i="29"/>
  <c r="E16" i="29"/>
  <c r="D16" i="29"/>
  <c r="C16" i="29"/>
  <c r="T15" i="29"/>
  <c r="S15" i="29"/>
  <c r="R15" i="29"/>
  <c r="Q15" i="29"/>
  <c r="P15" i="29"/>
  <c r="O15" i="29"/>
  <c r="N15" i="29"/>
  <c r="M15" i="29"/>
  <c r="L15" i="29"/>
  <c r="K15" i="29"/>
  <c r="J15" i="29"/>
  <c r="I15" i="29"/>
  <c r="H15" i="29"/>
  <c r="G15" i="29"/>
  <c r="F15" i="29"/>
  <c r="E15" i="29"/>
  <c r="D15" i="29"/>
  <c r="C15" i="29"/>
  <c r="T14" i="29"/>
  <c r="S14" i="29"/>
  <c r="R14" i="29"/>
  <c r="Q14" i="29"/>
  <c r="P14" i="29"/>
  <c r="O14" i="29"/>
  <c r="N14" i="29"/>
  <c r="M14" i="29"/>
  <c r="L14" i="29"/>
  <c r="K14" i="29"/>
  <c r="J14" i="29"/>
  <c r="I14" i="29"/>
  <c r="H14" i="29"/>
  <c r="G14" i="29"/>
  <c r="F14" i="29"/>
  <c r="E14" i="29"/>
  <c r="D14" i="29"/>
  <c r="C14" i="29"/>
  <c r="T13" i="29"/>
  <c r="S13" i="29"/>
  <c r="R13" i="29"/>
  <c r="Q13" i="29"/>
  <c r="P13" i="29"/>
  <c r="O13" i="29"/>
  <c r="N13" i="29"/>
  <c r="M13" i="29"/>
  <c r="L13" i="29"/>
  <c r="K13" i="29"/>
  <c r="J13" i="29"/>
  <c r="I13" i="29"/>
  <c r="H13" i="29"/>
  <c r="G13" i="29"/>
  <c r="F13" i="29"/>
  <c r="E13" i="29"/>
  <c r="D13" i="29"/>
  <c r="C13" i="29"/>
  <c r="T12" i="29"/>
  <c r="S12" i="29"/>
  <c r="R12" i="29"/>
  <c r="Q12" i="29"/>
  <c r="P12" i="29"/>
  <c r="O12" i="29"/>
  <c r="N12" i="29"/>
  <c r="M12" i="29"/>
  <c r="L12" i="29"/>
  <c r="K12" i="29"/>
  <c r="J12" i="29"/>
  <c r="I12" i="29"/>
  <c r="H12" i="29"/>
  <c r="G12" i="29"/>
  <c r="F12" i="29"/>
  <c r="E12" i="29"/>
  <c r="D12" i="29"/>
  <c r="C12" i="29"/>
  <c r="T11" i="29"/>
  <c r="S11" i="29"/>
  <c r="R11" i="29"/>
  <c r="Q11" i="29"/>
  <c r="P11" i="29"/>
  <c r="O11" i="29"/>
  <c r="N11" i="29"/>
  <c r="M11" i="29"/>
  <c r="L11" i="29"/>
  <c r="K11" i="29"/>
  <c r="J11" i="29"/>
  <c r="I11" i="29"/>
  <c r="H11" i="29"/>
  <c r="G11" i="29"/>
  <c r="F11" i="29"/>
  <c r="E11" i="29"/>
  <c r="D11" i="29"/>
  <c r="C11" i="29"/>
  <c r="T10" i="29"/>
  <c r="S10" i="29"/>
  <c r="R10" i="29"/>
  <c r="Q10" i="29"/>
  <c r="P10" i="29"/>
  <c r="O10" i="29"/>
  <c r="N10" i="29"/>
  <c r="M10" i="29"/>
  <c r="L10" i="29"/>
  <c r="K10" i="29"/>
  <c r="J10" i="29"/>
  <c r="I10" i="29"/>
  <c r="H10" i="29"/>
  <c r="G10" i="29"/>
  <c r="F10" i="29"/>
  <c r="E10" i="29"/>
  <c r="D10" i="29"/>
  <c r="C10" i="29"/>
  <c r="T9" i="29"/>
  <c r="S9" i="29"/>
  <c r="R9" i="29"/>
  <c r="Q9" i="29"/>
  <c r="P9" i="29"/>
  <c r="O9" i="29"/>
  <c r="N9" i="29"/>
  <c r="M9" i="29"/>
  <c r="L9" i="29"/>
  <c r="K9" i="29"/>
  <c r="J9" i="29"/>
  <c r="I9" i="29"/>
  <c r="H9" i="29"/>
  <c r="G9" i="29"/>
  <c r="F9" i="29"/>
  <c r="E9" i="29"/>
  <c r="D9" i="29"/>
  <c r="C9" i="29"/>
  <c r="T8" i="29"/>
  <c r="S8" i="29"/>
  <c r="R8" i="29"/>
  <c r="Q8" i="29"/>
  <c r="P8" i="29"/>
  <c r="O8" i="29"/>
  <c r="N8" i="29"/>
  <c r="M8" i="29"/>
  <c r="L8" i="29"/>
  <c r="K8" i="29"/>
  <c r="J8" i="29"/>
  <c r="I8" i="29"/>
  <c r="H8" i="29"/>
  <c r="G8" i="29"/>
  <c r="F8" i="29"/>
  <c r="E8" i="29"/>
  <c r="D8" i="29"/>
  <c r="C8" i="29"/>
  <c r="T7" i="29"/>
  <c r="S7" i="29"/>
  <c r="R7" i="29"/>
  <c r="Q7" i="29"/>
  <c r="P7" i="29"/>
  <c r="O7" i="29"/>
  <c r="N7" i="29"/>
  <c r="M7" i="29"/>
  <c r="L7" i="29"/>
  <c r="K7" i="29"/>
  <c r="J7" i="29"/>
  <c r="I7" i="29"/>
  <c r="H7" i="29"/>
  <c r="G7" i="29"/>
  <c r="F7" i="29"/>
  <c r="E7" i="29"/>
  <c r="D7" i="29"/>
  <c r="C7" i="29"/>
  <c r="T6" i="29"/>
  <c r="S6" i="29"/>
  <c r="R6" i="29"/>
  <c r="Q6" i="29"/>
  <c r="P6" i="29"/>
  <c r="O6" i="29"/>
  <c r="N6" i="29"/>
  <c r="M6" i="29"/>
  <c r="L6" i="29"/>
  <c r="K6" i="29"/>
  <c r="J6" i="29"/>
  <c r="I6" i="29"/>
  <c r="H6" i="29"/>
  <c r="G6" i="29"/>
  <c r="F6" i="29"/>
  <c r="E6" i="29"/>
  <c r="D6" i="29"/>
  <c r="C6" i="29"/>
  <c r="C35" i="29" s="1"/>
  <c r="G13" i="36" l="1"/>
  <c r="M10" i="36"/>
  <c r="E30" i="36"/>
  <c r="T13" i="36"/>
  <c r="T156" i="36" s="1"/>
  <c r="T164" i="36" s="1"/>
  <c r="T173" i="36" s="1"/>
  <c r="T18" i="36"/>
  <c r="T157" i="36" s="1"/>
  <c r="T165" i="36" s="1"/>
  <c r="T174" i="36" s="1"/>
  <c r="N22" i="36"/>
  <c r="N158" i="36" s="1"/>
  <c r="N166" i="36" s="1"/>
  <c r="N175" i="36" s="1"/>
  <c r="L22" i="36"/>
  <c r="R13" i="36"/>
  <c r="R156" i="36" s="1"/>
  <c r="R164" i="36" s="1"/>
  <c r="R173" i="36" s="1"/>
  <c r="N6" i="36"/>
  <c r="N154" i="36" s="1"/>
  <c r="R10" i="36"/>
  <c r="N13" i="36"/>
  <c r="N18" i="36"/>
  <c r="J26" i="36"/>
  <c r="J159" i="36" s="1"/>
  <c r="J167" i="36" s="1"/>
  <c r="J176" i="36" s="1"/>
  <c r="R26" i="36"/>
  <c r="R55" i="36" s="1"/>
  <c r="N26" i="36"/>
  <c r="N55" i="36" s="1"/>
  <c r="L30" i="36"/>
  <c r="L160" i="36" s="1"/>
  <c r="L168" i="36" s="1"/>
  <c r="L177" i="36" s="1"/>
  <c r="T30" i="36"/>
  <c r="S13" i="36"/>
  <c r="S156" i="36" s="1"/>
  <c r="S164" i="36" s="1"/>
  <c r="S173" i="36" s="1"/>
  <c r="K10" i="36"/>
  <c r="K155" i="36" s="1"/>
  <c r="K163" i="36" s="1"/>
  <c r="K172" i="36" s="1"/>
  <c r="S10" i="36"/>
  <c r="S155" i="36" s="1"/>
  <c r="S163" i="36" s="1"/>
  <c r="S172" i="36" s="1"/>
  <c r="Q22" i="36"/>
  <c r="O13" i="36"/>
  <c r="O156" i="36" s="1"/>
  <c r="O164" i="36" s="1"/>
  <c r="O173" i="36" s="1"/>
  <c r="J6" i="36"/>
  <c r="J154" i="36" s="1"/>
  <c r="F26" i="36"/>
  <c r="F159" i="36" s="1"/>
  <c r="F167" i="36" s="1"/>
  <c r="F176" i="36" s="1"/>
  <c r="C10" i="36"/>
  <c r="C155" i="36" s="1"/>
  <c r="C163" i="36" s="1"/>
  <c r="C172" i="36" s="1"/>
  <c r="E10" i="36"/>
  <c r="E155" i="36" s="1"/>
  <c r="E163" i="36" s="1"/>
  <c r="E172" i="36" s="1"/>
  <c r="Q6" i="36"/>
  <c r="Q154" i="36" s="1"/>
  <c r="I6" i="36"/>
  <c r="I154" i="36" s="1"/>
  <c r="C18" i="36"/>
  <c r="S18" i="36"/>
  <c r="S157" i="36" s="1"/>
  <c r="S165" i="36" s="1"/>
  <c r="S174" i="36" s="1"/>
  <c r="I22" i="36"/>
  <c r="G26" i="36"/>
  <c r="O26" i="36"/>
  <c r="D10" i="36"/>
  <c r="D155" i="36" s="1"/>
  <c r="D163" i="36" s="1"/>
  <c r="D172" i="36" s="1"/>
  <c r="F13" i="36"/>
  <c r="F156" i="36" s="1"/>
  <c r="F164" i="36" s="1"/>
  <c r="F173" i="36" s="1"/>
  <c r="R6" i="36"/>
  <c r="R154" i="36" s="1"/>
  <c r="R162" i="36" s="1"/>
  <c r="R171" i="36" s="1"/>
  <c r="J18" i="36"/>
  <c r="H22" i="36"/>
  <c r="H158" i="36" s="1"/>
  <c r="H166" i="36" s="1"/>
  <c r="H175" i="36" s="1"/>
  <c r="P22" i="36"/>
  <c r="Q30" i="36"/>
  <c r="P6" i="36"/>
  <c r="P154" i="36" s="1"/>
  <c r="H6" i="36"/>
  <c r="H154" i="36" s="1"/>
  <c r="D18" i="36"/>
  <c r="D157" i="36" s="1"/>
  <c r="D165" i="36" s="1"/>
  <c r="D174" i="36" s="1"/>
  <c r="L18" i="36"/>
  <c r="H26" i="36"/>
  <c r="P26" i="36"/>
  <c r="P159" i="36" s="1"/>
  <c r="P167" i="36" s="1"/>
  <c r="P176" i="36" s="1"/>
  <c r="C13" i="36"/>
  <c r="C156" i="36" s="1"/>
  <c r="C164" i="36" s="1"/>
  <c r="C173" i="36" s="1"/>
  <c r="M13" i="36"/>
  <c r="M156" i="36" s="1"/>
  <c r="M164" i="36" s="1"/>
  <c r="M173" i="36" s="1"/>
  <c r="E13" i="36"/>
  <c r="E42" i="36" s="1"/>
  <c r="O30" i="36"/>
  <c r="G30" i="36"/>
  <c r="G160" i="36" s="1"/>
  <c r="G168" i="36" s="1"/>
  <c r="G177" i="36" s="1"/>
  <c r="O6" i="36"/>
  <c r="O154" i="36" s="1"/>
  <c r="G6" i="36"/>
  <c r="G154" i="36" s="1"/>
  <c r="E18" i="36"/>
  <c r="E157" i="36" s="1"/>
  <c r="M18" i="36"/>
  <c r="C22" i="36"/>
  <c r="C158" i="36" s="1"/>
  <c r="C166" i="36" s="1"/>
  <c r="C175" i="36" s="1"/>
  <c r="K22" i="36"/>
  <c r="K158" i="36" s="1"/>
  <c r="K166" i="36" s="1"/>
  <c r="K175" i="36" s="1"/>
  <c r="S22" i="36"/>
  <c r="S158" i="36" s="1"/>
  <c r="S166" i="36" s="1"/>
  <c r="S175" i="36" s="1"/>
  <c r="I26" i="36"/>
  <c r="I159" i="36" s="1"/>
  <c r="I167" i="36" s="1"/>
  <c r="I176" i="36" s="1"/>
  <c r="Q26" i="36"/>
  <c r="Q159" i="36" s="1"/>
  <c r="Q167" i="36" s="1"/>
  <c r="Q176" i="36" s="1"/>
  <c r="J10" i="36"/>
  <c r="L13" i="36"/>
  <c r="L156" i="36" s="1"/>
  <c r="L164" i="36" s="1"/>
  <c r="L173" i="36" s="1"/>
  <c r="D13" i="36"/>
  <c r="D156" i="36" s="1"/>
  <c r="D164" i="36" s="1"/>
  <c r="D173" i="36" s="1"/>
  <c r="F30" i="36"/>
  <c r="F160" i="36" s="1"/>
  <c r="F168" i="36" s="1"/>
  <c r="F177" i="36" s="1"/>
  <c r="I10" i="36"/>
  <c r="I39" i="36" s="1"/>
  <c r="M30" i="36"/>
  <c r="M6" i="36"/>
  <c r="M154" i="36" s="1"/>
  <c r="M162" i="36" s="1"/>
  <c r="M171" i="36" s="1"/>
  <c r="E6" i="36"/>
  <c r="E154" i="36" s="1"/>
  <c r="G18" i="36"/>
  <c r="O18" i="36"/>
  <c r="O157" i="36" s="1"/>
  <c r="O165" i="36" s="1"/>
  <c r="O174" i="36" s="1"/>
  <c r="E22" i="36"/>
  <c r="M22" i="36"/>
  <c r="M158" i="36" s="1"/>
  <c r="M166" i="36" s="1"/>
  <c r="M175" i="36" s="1"/>
  <c r="C26" i="36"/>
  <c r="C159" i="36" s="1"/>
  <c r="C167" i="36" s="1"/>
  <c r="C176" i="36" s="1"/>
  <c r="P10" i="36"/>
  <c r="P155" i="36" s="1"/>
  <c r="P163" i="36" s="1"/>
  <c r="P172" i="36" s="1"/>
  <c r="H10" i="36"/>
  <c r="H155" i="36" s="1"/>
  <c r="H163" i="36" s="1"/>
  <c r="H172" i="36" s="1"/>
  <c r="J13" i="36"/>
  <c r="D30" i="36"/>
  <c r="F18" i="36"/>
  <c r="F157" i="36" s="1"/>
  <c r="F165" i="36" s="1"/>
  <c r="F174" i="36" s="1"/>
  <c r="C30" i="36"/>
  <c r="C160" i="36" s="1"/>
  <c r="C168" i="36" s="1"/>
  <c r="C177" i="36" s="1"/>
  <c r="D6" i="36"/>
  <c r="D154" i="36" s="1"/>
  <c r="H18" i="36"/>
  <c r="H157" i="36" s="1"/>
  <c r="H165" i="36" s="1"/>
  <c r="H174" i="36" s="1"/>
  <c r="P18" i="36"/>
  <c r="P157" i="36" s="1"/>
  <c r="P165" i="36" s="1"/>
  <c r="P174" i="36" s="1"/>
  <c r="F22" i="36"/>
  <c r="F51" i="36" s="1"/>
  <c r="D26" i="36"/>
  <c r="T26" i="36"/>
  <c r="O10" i="36"/>
  <c r="O155" i="36" s="1"/>
  <c r="G10" i="36"/>
  <c r="Q13" i="36"/>
  <c r="I13" i="36"/>
  <c r="I156" i="36" s="1"/>
  <c r="I164" i="36" s="1"/>
  <c r="I173" i="36" s="1"/>
  <c r="K30" i="36"/>
  <c r="F6" i="36"/>
  <c r="F154" i="36" s="1"/>
  <c r="D22" i="36"/>
  <c r="T22" i="36"/>
  <c r="Q10" i="36"/>
  <c r="Q155" i="36" s="1"/>
  <c r="Q163" i="36" s="1"/>
  <c r="Q172" i="36" s="1"/>
  <c r="S6" i="36"/>
  <c r="S154" i="36" s="1"/>
  <c r="K6" i="36"/>
  <c r="K154" i="36" s="1"/>
  <c r="I18" i="36"/>
  <c r="I47" i="36" s="1"/>
  <c r="Q18" i="36"/>
  <c r="Q157" i="36" s="1"/>
  <c r="Q165" i="36" s="1"/>
  <c r="Q174" i="36" s="1"/>
  <c r="G22" i="36"/>
  <c r="G158" i="36" s="1"/>
  <c r="G166" i="36" s="1"/>
  <c r="G175" i="36" s="1"/>
  <c r="O22" i="36"/>
  <c r="E26" i="36"/>
  <c r="C6" i="36"/>
  <c r="C154" i="36" s="1"/>
  <c r="F10" i="36"/>
  <c r="P13" i="36"/>
  <c r="H13" i="36"/>
  <c r="H156" i="36" s="1"/>
  <c r="H164" i="36" s="1"/>
  <c r="H173" i="36" s="1"/>
  <c r="J30" i="36"/>
  <c r="J160" i="36" s="1"/>
  <c r="J168" i="36" s="1"/>
  <c r="J177" i="36" s="1"/>
  <c r="E156" i="36"/>
  <c r="E164" i="36" s="1"/>
  <c r="E173" i="36" s="1"/>
  <c r="M155" i="36"/>
  <c r="M163" i="36" s="1"/>
  <c r="M172" i="36" s="1"/>
  <c r="R123" i="36"/>
  <c r="O144" i="36"/>
  <c r="G148" i="36"/>
  <c r="Q37" i="36"/>
  <c r="Q53" i="36"/>
  <c r="M34" i="36"/>
  <c r="N34" i="36" s="1"/>
  <c r="N58" i="36" s="1"/>
  <c r="L40" i="36"/>
  <c r="T34" i="36"/>
  <c r="T48" i="36" s="1"/>
  <c r="S42" i="36"/>
  <c r="G124" i="36"/>
  <c r="D95" i="36"/>
  <c r="R125" i="36"/>
  <c r="T45" i="36"/>
  <c r="O124" i="36"/>
  <c r="S38" i="36"/>
  <c r="G127" i="36"/>
  <c r="K141" i="36"/>
  <c r="N41" i="36"/>
  <c r="S40" i="36"/>
  <c r="O42" i="36"/>
  <c r="G133" i="36"/>
  <c r="D104" i="36"/>
  <c r="G137" i="36"/>
  <c r="E158" i="36"/>
  <c r="E166" i="36" s="1"/>
  <c r="E175" i="36" s="1"/>
  <c r="E51" i="36"/>
  <c r="M51" i="36"/>
  <c r="M80" i="36" s="1"/>
  <c r="M138" i="36" s="1"/>
  <c r="K139" i="36"/>
  <c r="O141" i="36"/>
  <c r="E159" i="36"/>
  <c r="E167" i="36" s="1"/>
  <c r="E176" i="36" s="1"/>
  <c r="E55" i="36"/>
  <c r="G145" i="36"/>
  <c r="O145" i="36"/>
  <c r="K147" i="36"/>
  <c r="S60" i="36"/>
  <c r="L36" i="36"/>
  <c r="T36" i="36"/>
  <c r="R124" i="36"/>
  <c r="G95" i="36"/>
  <c r="F155" i="36"/>
  <c r="F163" i="36" s="1"/>
  <c r="F172" i="36" s="1"/>
  <c r="F39" i="36"/>
  <c r="N155" i="36"/>
  <c r="N163" i="36" s="1"/>
  <c r="N172" i="36" s="1"/>
  <c r="P156" i="36"/>
  <c r="P164" i="36" s="1"/>
  <c r="P173" i="36" s="1"/>
  <c r="P42" i="36"/>
  <c r="L44" i="36"/>
  <c r="T44" i="36"/>
  <c r="R45" i="36"/>
  <c r="N157" i="36"/>
  <c r="N165" i="36" s="1"/>
  <c r="N174" i="36" s="1"/>
  <c r="R136" i="36"/>
  <c r="T52" i="36"/>
  <c r="J53" i="36"/>
  <c r="R53" i="36"/>
  <c r="L56" i="36"/>
  <c r="J57" i="36"/>
  <c r="R57" i="36"/>
  <c r="H58" i="36"/>
  <c r="L60" i="36"/>
  <c r="T60" i="36"/>
  <c r="R61" i="36"/>
  <c r="E35" i="36"/>
  <c r="O35" i="36"/>
  <c r="S39" i="36"/>
  <c r="C42" i="36"/>
  <c r="T42" i="36"/>
  <c r="M157" i="36"/>
  <c r="M165" i="36" s="1"/>
  <c r="M174" i="36" s="1"/>
  <c r="M47" i="36"/>
  <c r="M76" i="36" s="1"/>
  <c r="M134" i="36" s="1"/>
  <c r="G155" i="36"/>
  <c r="G163" i="36" s="1"/>
  <c r="G172" i="36" s="1"/>
  <c r="G39" i="36"/>
  <c r="M40" i="36"/>
  <c r="Q156" i="36"/>
  <c r="Q164" i="36" s="1"/>
  <c r="Q173" i="36" s="1"/>
  <c r="Q42" i="36"/>
  <c r="G130" i="36"/>
  <c r="C74" i="36"/>
  <c r="K45" i="36"/>
  <c r="S45" i="36"/>
  <c r="Q46" i="36"/>
  <c r="G157" i="36"/>
  <c r="G165" i="36" s="1"/>
  <c r="G174" i="36" s="1"/>
  <c r="G47" i="36"/>
  <c r="K49" i="36"/>
  <c r="G51" i="36"/>
  <c r="O158" i="36"/>
  <c r="O166" i="36" s="1"/>
  <c r="O175" i="36" s="1"/>
  <c r="O51" i="36"/>
  <c r="O80" i="36" s="1"/>
  <c r="O138" i="36" s="1"/>
  <c r="K53" i="36"/>
  <c r="Q54" i="36"/>
  <c r="G159" i="36"/>
  <c r="G167" i="36" s="1"/>
  <c r="G176" i="36" s="1"/>
  <c r="G55" i="36"/>
  <c r="G84" i="36" s="1"/>
  <c r="G142" i="36" s="1"/>
  <c r="O159" i="36"/>
  <c r="O167" i="36" s="1"/>
  <c r="O176" i="36" s="1"/>
  <c r="O55" i="36"/>
  <c r="O84" i="36" s="1"/>
  <c r="O142" i="36" s="1"/>
  <c r="M56" i="36"/>
  <c r="K144" i="36"/>
  <c r="S57" i="36"/>
  <c r="Q58" i="36"/>
  <c r="O160" i="36"/>
  <c r="O168" i="36" s="1"/>
  <c r="O177" i="36" s="1"/>
  <c r="O59" i="36"/>
  <c r="O88" i="36" s="1"/>
  <c r="O146" i="36" s="1"/>
  <c r="K148" i="36"/>
  <c r="S61" i="36"/>
  <c r="T39" i="36"/>
  <c r="D42" i="36"/>
  <c r="J55" i="36"/>
  <c r="C59" i="36"/>
  <c r="K44" i="36"/>
  <c r="K48" i="36"/>
  <c r="L41" i="36"/>
  <c r="R133" i="36"/>
  <c r="L49" i="36"/>
  <c r="T49" i="36"/>
  <c r="R137" i="36"/>
  <c r="G108" i="36"/>
  <c r="P158" i="36"/>
  <c r="P166" i="36" s="1"/>
  <c r="P175" i="36" s="1"/>
  <c r="P51" i="36"/>
  <c r="P80" i="36" s="1"/>
  <c r="P138" i="36" s="1"/>
  <c r="N52" i="36"/>
  <c r="L53" i="36"/>
  <c r="J54" i="36"/>
  <c r="R54" i="36"/>
  <c r="H159" i="36"/>
  <c r="H167" i="36" s="1"/>
  <c r="H176" i="36" s="1"/>
  <c r="H55" i="36"/>
  <c r="N56" i="36"/>
  <c r="L57" i="36"/>
  <c r="J58" i="36"/>
  <c r="R58" i="36"/>
  <c r="H160" i="36"/>
  <c r="H168" i="36" s="1"/>
  <c r="H177" i="36" s="1"/>
  <c r="H59" i="36"/>
  <c r="P160" i="36"/>
  <c r="P168" i="36" s="1"/>
  <c r="P177" i="36" s="1"/>
  <c r="P59" i="36"/>
  <c r="N60" i="36"/>
  <c r="L61" i="36"/>
  <c r="G35" i="36"/>
  <c r="R35" i="36"/>
  <c r="E39" i="36"/>
  <c r="S55" i="36"/>
  <c r="C75" i="36"/>
  <c r="K46" i="36"/>
  <c r="S46" i="36"/>
  <c r="I157" i="36"/>
  <c r="I165" i="36" s="1"/>
  <c r="I174" i="36" s="1"/>
  <c r="K50" i="36"/>
  <c r="I158" i="36"/>
  <c r="I166" i="36" s="1"/>
  <c r="I175" i="36" s="1"/>
  <c r="I51" i="36"/>
  <c r="Q158" i="36"/>
  <c r="Q166" i="36" s="1"/>
  <c r="Q175" i="36" s="1"/>
  <c r="Q51" i="36"/>
  <c r="O139" i="36"/>
  <c r="G143" i="36"/>
  <c r="O143" i="36"/>
  <c r="G147" i="36"/>
  <c r="I35" i="36"/>
  <c r="S35" i="36"/>
  <c r="O125" i="36"/>
  <c r="K40" i="36"/>
  <c r="G156" i="36"/>
  <c r="G164" i="36" s="1"/>
  <c r="G173" i="36" s="1"/>
  <c r="G42" i="36"/>
  <c r="S44" i="36"/>
  <c r="Q45" i="36"/>
  <c r="N40" i="36"/>
  <c r="T41" i="36"/>
  <c r="J156" i="36"/>
  <c r="J164" i="36" s="1"/>
  <c r="J173" i="36" s="1"/>
  <c r="J42" i="36"/>
  <c r="N44" i="36"/>
  <c r="I155" i="36"/>
  <c r="I163" i="36" s="1"/>
  <c r="I172" i="36" s="1"/>
  <c r="M41" i="36"/>
  <c r="N37" i="36"/>
  <c r="L38" i="36"/>
  <c r="J155" i="36"/>
  <c r="J163" i="36" s="1"/>
  <c r="J172" i="36" s="1"/>
  <c r="J39" i="36"/>
  <c r="R155" i="36"/>
  <c r="R163" i="36" s="1"/>
  <c r="R172" i="36" s="1"/>
  <c r="R39" i="36"/>
  <c r="R43" i="36"/>
  <c r="N45" i="36"/>
  <c r="T46" i="36"/>
  <c r="J157" i="36"/>
  <c r="J165" i="36" s="1"/>
  <c r="J174" i="36" s="1"/>
  <c r="J47" i="36"/>
  <c r="J76" i="36" s="1"/>
  <c r="J134" i="36" s="1"/>
  <c r="R157" i="36"/>
  <c r="R165" i="36" s="1"/>
  <c r="R174" i="36" s="1"/>
  <c r="R47" i="36"/>
  <c r="L50" i="36"/>
  <c r="J158" i="36"/>
  <c r="J166" i="36" s="1"/>
  <c r="J175" i="36" s="1"/>
  <c r="J51" i="36"/>
  <c r="R158" i="36"/>
  <c r="R166" i="36" s="1"/>
  <c r="R175" i="36" s="1"/>
  <c r="R51" i="36"/>
  <c r="N53" i="36"/>
  <c r="L54" i="36"/>
  <c r="T54" i="36"/>
  <c r="R159" i="36"/>
  <c r="R167" i="36" s="1"/>
  <c r="R176" i="36" s="1"/>
  <c r="N57" i="36"/>
  <c r="L58" i="36"/>
  <c r="R160" i="36"/>
  <c r="R168" i="36" s="1"/>
  <c r="R177" i="36" s="1"/>
  <c r="R59" i="36"/>
  <c r="H60" i="36"/>
  <c r="P60" i="36"/>
  <c r="J35" i="36"/>
  <c r="K39" i="36"/>
  <c r="K42" i="36"/>
  <c r="O147" i="36"/>
  <c r="G128" i="36"/>
  <c r="K43" i="36"/>
  <c r="Q44" i="36"/>
  <c r="G132" i="36"/>
  <c r="D103" i="36"/>
  <c r="C157" i="36"/>
  <c r="C165" i="36" s="1"/>
  <c r="C174" i="36" s="1"/>
  <c r="C47" i="36"/>
  <c r="K157" i="36"/>
  <c r="K165" i="36" s="1"/>
  <c r="K174" i="36" s="1"/>
  <c r="K47" i="36"/>
  <c r="G136" i="36"/>
  <c r="D107" i="36"/>
  <c r="Q52" i="36"/>
  <c r="O140" i="36"/>
  <c r="K159" i="36"/>
  <c r="K167" i="36" s="1"/>
  <c r="K176" i="36" s="1"/>
  <c r="K55" i="36"/>
  <c r="G144" i="36"/>
  <c r="M58" i="36"/>
  <c r="K160" i="36"/>
  <c r="K168" i="36" s="1"/>
  <c r="K177" i="36" s="1"/>
  <c r="K59" i="36"/>
  <c r="K88" i="36" s="1"/>
  <c r="K146" i="36" s="1"/>
  <c r="S160" i="36"/>
  <c r="S168" i="36" s="1"/>
  <c r="S177" i="36" s="1"/>
  <c r="S59" i="36"/>
  <c r="I60" i="36"/>
  <c r="Q60" i="36"/>
  <c r="F119" i="36"/>
  <c r="O148" i="36"/>
  <c r="K35" i="36"/>
  <c r="L39" i="36"/>
  <c r="L42" i="36"/>
  <c r="L154" i="36"/>
  <c r="L35" i="36"/>
  <c r="T154" i="36"/>
  <c r="T35" i="36"/>
  <c r="R40" i="36"/>
  <c r="N156" i="36"/>
  <c r="N164" i="36" s="1"/>
  <c r="N173" i="36" s="1"/>
  <c r="N42" i="36"/>
  <c r="T43" i="36"/>
  <c r="D47" i="36"/>
  <c r="L157" i="36"/>
  <c r="L165" i="36" s="1"/>
  <c r="L174" i="36" s="1"/>
  <c r="L47" i="36"/>
  <c r="R48" i="36"/>
  <c r="N50" i="36"/>
  <c r="L158" i="36"/>
  <c r="L166" i="36" s="1"/>
  <c r="L175" i="36" s="1"/>
  <c r="L51" i="36"/>
  <c r="T158" i="36"/>
  <c r="T166" i="36" s="1"/>
  <c r="T175" i="36" s="1"/>
  <c r="T51" i="36"/>
  <c r="J52" i="36"/>
  <c r="R52" i="36"/>
  <c r="D159" i="36"/>
  <c r="D167" i="36" s="1"/>
  <c r="D176" i="36" s="1"/>
  <c r="D55" i="36"/>
  <c r="L159" i="36"/>
  <c r="L167" i="36" s="1"/>
  <c r="L176" i="36" s="1"/>
  <c r="L55" i="36"/>
  <c r="T159" i="36"/>
  <c r="T167" i="36" s="1"/>
  <c r="T176" i="36" s="1"/>
  <c r="T55" i="36"/>
  <c r="T84" i="36" s="1"/>
  <c r="T142" i="36" s="1"/>
  <c r="J56" i="36"/>
  <c r="R56" i="36"/>
  <c r="D160" i="36"/>
  <c r="D168" i="36" s="1"/>
  <c r="D177" i="36" s="1"/>
  <c r="D59" i="36"/>
  <c r="L59" i="36"/>
  <c r="T160" i="36"/>
  <c r="T168" i="36" s="1"/>
  <c r="T177" i="36" s="1"/>
  <c r="T59" i="36"/>
  <c r="R60" i="36"/>
  <c r="M39" i="36"/>
  <c r="M42" i="36"/>
  <c r="M71" i="36" s="1"/>
  <c r="M129" i="36" s="1"/>
  <c r="P47" i="36"/>
  <c r="E57" i="36"/>
  <c r="M57" i="36"/>
  <c r="K58" i="36"/>
  <c r="S58" i="36"/>
  <c r="I160" i="36"/>
  <c r="I168" i="36" s="1"/>
  <c r="I177" i="36" s="1"/>
  <c r="I59" i="36"/>
  <c r="Q160" i="36"/>
  <c r="Q168" i="36" s="1"/>
  <c r="Q177" i="36" s="1"/>
  <c r="Q59" i="36"/>
  <c r="M55" i="36"/>
  <c r="K56" i="36"/>
  <c r="S56" i="36"/>
  <c r="I57" i="36"/>
  <c r="Q57" i="36"/>
  <c r="E160" i="36"/>
  <c r="E168" i="36" s="1"/>
  <c r="E177" i="36" s="1"/>
  <c r="E59" i="36"/>
  <c r="M160" i="36"/>
  <c r="M168" i="36" s="1"/>
  <c r="M177" i="36" s="1"/>
  <c r="M59" i="36"/>
  <c r="Q55" i="36"/>
  <c r="G152" i="36"/>
  <c r="G153" i="36" s="1"/>
  <c r="S153" i="36"/>
  <c r="Q152" i="36"/>
  <c r="Q153" i="36" s="1"/>
  <c r="O152" i="36"/>
  <c r="O153" i="36" s="1"/>
  <c r="H152" i="36"/>
  <c r="H153" i="36" s="1"/>
  <c r="P152" i="36"/>
  <c r="P153" i="36" s="1"/>
  <c r="K152" i="36"/>
  <c r="K153" i="36" s="1"/>
  <c r="J152" i="36"/>
  <c r="J153" i="36" s="1"/>
  <c r="R152" i="36"/>
  <c r="R153" i="36" s="1"/>
  <c r="U151" i="36"/>
  <c r="D152" i="36"/>
  <c r="L152" i="36"/>
  <c r="L153" i="36" s="1"/>
  <c r="T152" i="36"/>
  <c r="T153" i="36" s="1"/>
  <c r="D150" i="36"/>
  <c r="C152" i="36"/>
  <c r="C153" i="36" s="1"/>
  <c r="N153" i="36"/>
  <c r="E152" i="36"/>
  <c r="Y154" i="36"/>
  <c r="G162" i="36" s="1"/>
  <c r="G171" i="36" s="1"/>
  <c r="U44" i="36" l="1"/>
  <c r="G59" i="36"/>
  <c r="G88" i="36" s="1"/>
  <c r="G146" i="36" s="1"/>
  <c r="J59" i="36"/>
  <c r="J88" i="36" s="1"/>
  <c r="J146" i="36" s="1"/>
  <c r="H35" i="36"/>
  <c r="D39" i="36"/>
  <c r="M35" i="36"/>
  <c r="T47" i="36"/>
  <c r="D35" i="36"/>
  <c r="K51" i="36"/>
  <c r="R42" i="36"/>
  <c r="Q35" i="36"/>
  <c r="I42" i="36"/>
  <c r="N159" i="36"/>
  <c r="N167" i="36" s="1"/>
  <c r="N176" i="36" s="1"/>
  <c r="S51" i="36"/>
  <c r="S80" i="36" s="1"/>
  <c r="S138" i="36" s="1"/>
  <c r="Y173" i="36"/>
  <c r="N51" i="36"/>
  <c r="N80" i="36" s="1"/>
  <c r="N138" i="36" s="1"/>
  <c r="F158" i="36"/>
  <c r="F166" i="36" s="1"/>
  <c r="F175" i="36" s="1"/>
  <c r="F42" i="36"/>
  <c r="U37" i="36"/>
  <c r="I55" i="36"/>
  <c r="Q47" i="36"/>
  <c r="Q76" i="36" s="1"/>
  <c r="Q134" i="36" s="1"/>
  <c r="F35" i="36"/>
  <c r="F59" i="36"/>
  <c r="F88" i="36" s="1"/>
  <c r="F146" i="36" s="1"/>
  <c r="F55" i="36"/>
  <c r="U55" i="36" s="1"/>
  <c r="P39" i="36"/>
  <c r="H47" i="36"/>
  <c r="C55" i="36"/>
  <c r="C51" i="36"/>
  <c r="P35" i="36"/>
  <c r="H42" i="36"/>
  <c r="H71" i="36" s="1"/>
  <c r="H129" i="36" s="1"/>
  <c r="H39" i="36"/>
  <c r="C39" i="36"/>
  <c r="O163" i="36"/>
  <c r="O172" i="36" s="1"/>
  <c r="V155" i="36"/>
  <c r="E165" i="36"/>
  <c r="E174" i="36" s="1"/>
  <c r="V157" i="36"/>
  <c r="U57" i="36"/>
  <c r="E47" i="36"/>
  <c r="Q39" i="36"/>
  <c r="P55" i="36"/>
  <c r="P84" i="36" s="1"/>
  <c r="P142" i="36" s="1"/>
  <c r="W45" i="36"/>
  <c r="D158" i="36"/>
  <c r="D166" i="36" s="1"/>
  <c r="D175" i="36" s="1"/>
  <c r="Y175" i="36" s="1"/>
  <c r="D51" i="36"/>
  <c r="V160" i="36"/>
  <c r="S47" i="36"/>
  <c r="S76" i="36" s="1"/>
  <c r="S134" i="36" s="1"/>
  <c r="U45" i="36"/>
  <c r="O39" i="36"/>
  <c r="C35" i="36"/>
  <c r="U35" i="36" s="1"/>
  <c r="Y177" i="36"/>
  <c r="Y176" i="36"/>
  <c r="H51" i="36"/>
  <c r="O47" i="36"/>
  <c r="F47" i="36"/>
  <c r="U56" i="36"/>
  <c r="W44" i="36"/>
  <c r="U58" i="36"/>
  <c r="V57" i="36" s="1"/>
  <c r="M86" i="36" s="1"/>
  <c r="M144" i="36" s="1"/>
  <c r="W167" i="36"/>
  <c r="W166" i="36"/>
  <c r="W165" i="36"/>
  <c r="Y172" i="36"/>
  <c r="W163" i="36"/>
  <c r="E150" i="36"/>
  <c r="F150" i="36" s="1"/>
  <c r="F153" i="36" s="1"/>
  <c r="T162" i="36"/>
  <c r="T171" i="36" s="1"/>
  <c r="W57" i="36"/>
  <c r="V159" i="36"/>
  <c r="Y174" i="36"/>
  <c r="E162" i="36"/>
  <c r="E171" i="36" s="1"/>
  <c r="O162" i="36"/>
  <c r="O171" i="36" s="1"/>
  <c r="N39" i="36"/>
  <c r="U50" i="36"/>
  <c r="U61" i="36"/>
  <c r="C132" i="36"/>
  <c r="V154" i="36"/>
  <c r="H162" i="36"/>
  <c r="H171" i="36" s="1"/>
  <c r="N162" i="36"/>
  <c r="N171" i="36" s="1"/>
  <c r="N59" i="36"/>
  <c r="N54" i="36"/>
  <c r="W54" i="36" s="1"/>
  <c r="N35" i="36"/>
  <c r="N46" i="36"/>
  <c r="V156" i="36"/>
  <c r="I162" i="36"/>
  <c r="I171" i="36" s="1"/>
  <c r="W61" i="36"/>
  <c r="U53" i="36"/>
  <c r="N47" i="36"/>
  <c r="U47" i="36" s="1"/>
  <c r="F162" i="36"/>
  <c r="F171" i="36" s="1"/>
  <c r="W37" i="36"/>
  <c r="E153" i="36"/>
  <c r="W58" i="36"/>
  <c r="L162" i="36"/>
  <c r="L171" i="36" s="1"/>
  <c r="W50" i="36"/>
  <c r="D162" i="36"/>
  <c r="D171" i="36" s="1"/>
  <c r="W164" i="36"/>
  <c r="V158" i="36"/>
  <c r="S162" i="36"/>
  <c r="S171" i="36" s="1"/>
  <c r="Q162" i="36"/>
  <c r="Q171" i="36" s="1"/>
  <c r="P162" i="36"/>
  <c r="P171" i="36" s="1"/>
  <c r="N48" i="36"/>
  <c r="M60" i="36"/>
  <c r="W53" i="36"/>
  <c r="N43" i="36"/>
  <c r="U43" i="36" s="1"/>
  <c r="W56" i="36"/>
  <c r="U52" i="36"/>
  <c r="C162" i="36"/>
  <c r="U51" i="36"/>
  <c r="D80" i="36" s="1"/>
  <c r="K162" i="36"/>
  <c r="K171" i="36" s="1"/>
  <c r="W60" i="36"/>
  <c r="N49" i="36"/>
  <c r="W49" i="36" s="1"/>
  <c r="U41" i="36"/>
  <c r="T40" i="36"/>
  <c r="U40" i="36" s="1"/>
  <c r="W52" i="36"/>
  <c r="D153" i="36"/>
  <c r="W168" i="36"/>
  <c r="J162" i="36"/>
  <c r="J171" i="36" s="1"/>
  <c r="C133" i="36"/>
  <c r="N36" i="36"/>
  <c r="W36" i="36" s="1"/>
  <c r="W41" i="36"/>
  <c r="N38" i="36"/>
  <c r="U38" i="36" s="1"/>
  <c r="F84" i="36" l="1"/>
  <c r="F142" i="36" s="1"/>
  <c r="Q84" i="36"/>
  <c r="Q142" i="36" s="1"/>
  <c r="Q80" i="36"/>
  <c r="Q138" i="36" s="1"/>
  <c r="J80" i="36"/>
  <c r="J138" i="36" s="1"/>
  <c r="I80" i="36"/>
  <c r="I138" i="36" s="1"/>
  <c r="V56" i="36"/>
  <c r="K85" i="36" s="1"/>
  <c r="U42" i="36"/>
  <c r="L71" i="36" s="1"/>
  <c r="L129" i="36" s="1"/>
  <c r="H80" i="36"/>
  <c r="H138" i="36" s="1"/>
  <c r="F80" i="36"/>
  <c r="F138" i="36" s="1"/>
  <c r="K80" i="36"/>
  <c r="K138" i="36" s="1"/>
  <c r="J85" i="36"/>
  <c r="J143" i="36" s="1"/>
  <c r="R85" i="36"/>
  <c r="R143" i="36" s="1"/>
  <c r="L85" i="36"/>
  <c r="L143" i="36" s="1"/>
  <c r="V58" i="36"/>
  <c r="H84" i="36"/>
  <c r="H142" i="36" s="1"/>
  <c r="I84" i="36"/>
  <c r="I142" i="36" s="1"/>
  <c r="R84" i="36"/>
  <c r="R142" i="36" s="1"/>
  <c r="E86" i="36"/>
  <c r="E144" i="36" s="1"/>
  <c r="N86" i="36"/>
  <c r="N144" i="36" s="1"/>
  <c r="L86" i="36"/>
  <c r="I86" i="36"/>
  <c r="I144" i="36" s="1"/>
  <c r="S86" i="36"/>
  <c r="S144" i="36" s="1"/>
  <c r="S84" i="36"/>
  <c r="S142" i="36" s="1"/>
  <c r="R86" i="36"/>
  <c r="N84" i="36"/>
  <c r="N142" i="36" s="1"/>
  <c r="E84" i="36"/>
  <c r="E142" i="36" s="1"/>
  <c r="J86" i="36"/>
  <c r="J144" i="36" s="1"/>
  <c r="E71" i="36"/>
  <c r="E129" i="36" s="1"/>
  <c r="S71" i="36"/>
  <c r="S129" i="36" s="1"/>
  <c r="V40" i="36"/>
  <c r="T69" i="36" s="1"/>
  <c r="T127" i="36" s="1"/>
  <c r="V41" i="36"/>
  <c r="G76" i="36"/>
  <c r="G134" i="36" s="1"/>
  <c r="R76" i="36"/>
  <c r="R134" i="36" s="1"/>
  <c r="D76" i="36"/>
  <c r="D134" i="36" s="1"/>
  <c r="L76" i="36"/>
  <c r="L134" i="36" s="1"/>
  <c r="C76" i="36"/>
  <c r="T76" i="36"/>
  <c r="T134" i="36" s="1"/>
  <c r="H76" i="36"/>
  <c r="H134" i="36" s="1"/>
  <c r="O76" i="36"/>
  <c r="O134" i="36" s="1"/>
  <c r="I76" i="36"/>
  <c r="I134" i="36" s="1"/>
  <c r="P76" i="36"/>
  <c r="P134" i="36" s="1"/>
  <c r="E76" i="36"/>
  <c r="E134" i="36" s="1"/>
  <c r="K76" i="36"/>
  <c r="K134" i="36" s="1"/>
  <c r="F76" i="36"/>
  <c r="F134" i="36" s="1"/>
  <c r="D138" i="36"/>
  <c r="R80" i="36"/>
  <c r="R138" i="36" s="1"/>
  <c r="C80" i="36"/>
  <c r="E80" i="36"/>
  <c r="E138" i="36" s="1"/>
  <c r="M84" i="36"/>
  <c r="M142" i="36" s="1"/>
  <c r="L144" i="36"/>
  <c r="H85" i="36"/>
  <c r="E85" i="36"/>
  <c r="E143" i="36" s="1"/>
  <c r="F85" i="36"/>
  <c r="F143" i="36" s="1"/>
  <c r="D86" i="36"/>
  <c r="D144" i="36" s="1"/>
  <c r="F86" i="36"/>
  <c r="F144" i="36" s="1"/>
  <c r="H86" i="36"/>
  <c r="C86" i="36"/>
  <c r="W43" i="36"/>
  <c r="W46" i="36"/>
  <c r="U46" i="36"/>
  <c r="V43" i="36" s="1"/>
  <c r="D84" i="36"/>
  <c r="D142" i="36" s="1"/>
  <c r="K84" i="36"/>
  <c r="K142" i="36" s="1"/>
  <c r="F87" i="36"/>
  <c r="F145" i="36" s="1"/>
  <c r="U36" i="36"/>
  <c r="C171" i="36"/>
  <c r="Y171" i="36" s="1"/>
  <c r="Y178" i="36" s="1"/>
  <c r="W162" i="36"/>
  <c r="W169" i="36" s="1"/>
  <c r="N76" i="36"/>
  <c r="N134" i="36" s="1"/>
  <c r="U49" i="36"/>
  <c r="L84" i="36"/>
  <c r="L142" i="36" s="1"/>
  <c r="T80" i="36"/>
  <c r="T138" i="36" s="1"/>
  <c r="C84" i="36"/>
  <c r="Q86" i="36"/>
  <c r="G80" i="36"/>
  <c r="G138" i="36" s="1"/>
  <c r="C71" i="36"/>
  <c r="U60" i="36"/>
  <c r="W40" i="36"/>
  <c r="U48" i="36"/>
  <c r="U54" i="36"/>
  <c r="V54" i="36" s="1"/>
  <c r="N83" i="36" s="1"/>
  <c r="N141" i="36" s="1"/>
  <c r="R144" i="36"/>
  <c r="G115" i="36"/>
  <c r="J84" i="36"/>
  <c r="J142" i="36" s="1"/>
  <c r="U150" i="36"/>
  <c r="N87" i="36"/>
  <c r="N145" i="36" s="1"/>
  <c r="U59" i="36"/>
  <c r="N88" i="36" s="1"/>
  <c r="N146" i="36" s="1"/>
  <c r="W38" i="36"/>
  <c r="U39" i="36"/>
  <c r="N68" i="36" s="1"/>
  <c r="N126" i="36" s="1"/>
  <c r="L80" i="36"/>
  <c r="L138" i="36" s="1"/>
  <c r="W48" i="36"/>
  <c r="K143" i="36" l="1"/>
  <c r="D85" i="36"/>
  <c r="D143" i="36" s="1"/>
  <c r="P71" i="36"/>
  <c r="P129" i="36" s="1"/>
  <c r="O71" i="36"/>
  <c r="O129" i="36" s="1"/>
  <c r="S85" i="36"/>
  <c r="S143" i="36" s="1"/>
  <c r="Q85" i="36"/>
  <c r="Q143" i="36" s="1"/>
  <c r="R71" i="36"/>
  <c r="R129" i="36" s="1"/>
  <c r="M85" i="36"/>
  <c r="M143" i="36" s="1"/>
  <c r="C85" i="36"/>
  <c r="I71" i="36"/>
  <c r="I129" i="36" s="1"/>
  <c r="N85" i="36"/>
  <c r="N143" i="36" s="1"/>
  <c r="V52" i="36"/>
  <c r="E81" i="36" s="1"/>
  <c r="E139" i="36" s="1"/>
  <c r="I85" i="36"/>
  <c r="I143" i="36" s="1"/>
  <c r="K71" i="36"/>
  <c r="K129" i="36" s="1"/>
  <c r="D71" i="36"/>
  <c r="D129" i="36" s="1"/>
  <c r="N71" i="36"/>
  <c r="N129" i="36" s="1"/>
  <c r="G71" i="36"/>
  <c r="G129" i="36" s="1"/>
  <c r="T71" i="36"/>
  <c r="T129" i="36" s="1"/>
  <c r="J71" i="36"/>
  <c r="J129" i="36" s="1"/>
  <c r="V53" i="36"/>
  <c r="L82" i="36" s="1"/>
  <c r="L140" i="36" s="1"/>
  <c r="E115" i="36"/>
  <c r="F71" i="36"/>
  <c r="F129" i="36" s="1"/>
  <c r="Q71" i="36"/>
  <c r="Q129" i="36" s="1"/>
  <c r="S87" i="36"/>
  <c r="S145" i="36" s="1"/>
  <c r="H87" i="36"/>
  <c r="H145" i="36" s="1"/>
  <c r="R87" i="36"/>
  <c r="J87" i="36"/>
  <c r="J145" i="36" s="1"/>
  <c r="M87" i="36"/>
  <c r="M145" i="36" s="1"/>
  <c r="L87" i="36"/>
  <c r="L145" i="36" s="1"/>
  <c r="K87" i="36"/>
  <c r="K145" i="36" s="1"/>
  <c r="Q87" i="36"/>
  <c r="I87" i="36"/>
  <c r="I145" i="36" s="1"/>
  <c r="E87" i="36"/>
  <c r="E145" i="36" s="1"/>
  <c r="D87" i="36"/>
  <c r="D145" i="36" s="1"/>
  <c r="C87" i="36"/>
  <c r="W35" i="36"/>
  <c r="D68" i="36"/>
  <c r="D126" i="36" s="1"/>
  <c r="Q68" i="36"/>
  <c r="Q126" i="36" s="1"/>
  <c r="G68" i="36"/>
  <c r="G126" i="36" s="1"/>
  <c r="F72" i="36"/>
  <c r="F130" i="36" s="1"/>
  <c r="D72" i="36"/>
  <c r="D130" i="36" s="1"/>
  <c r="P72" i="36"/>
  <c r="P130" i="36" s="1"/>
  <c r="E72" i="36"/>
  <c r="E130" i="36" s="1"/>
  <c r="O72" i="36"/>
  <c r="I72" i="36"/>
  <c r="C72" i="36"/>
  <c r="T72" i="36"/>
  <c r="T130" i="36" s="1"/>
  <c r="R72" i="36"/>
  <c r="K72" i="36"/>
  <c r="N72" i="36"/>
  <c r="N130" i="36" s="1"/>
  <c r="V50" i="36"/>
  <c r="V48" i="36"/>
  <c r="V49" i="36"/>
  <c r="C81" i="36"/>
  <c r="I81" i="36"/>
  <c r="I139" i="36" s="1"/>
  <c r="R81" i="36"/>
  <c r="C142" i="36"/>
  <c r="U84" i="36"/>
  <c r="V174" i="36"/>
  <c r="V172" i="36"/>
  <c r="V173" i="36"/>
  <c r="V176" i="36"/>
  <c r="V177" i="36"/>
  <c r="V171" i="36"/>
  <c r="V175" i="36"/>
  <c r="E70" i="36"/>
  <c r="E128" i="36" s="1"/>
  <c r="F70" i="36"/>
  <c r="F128" i="36" s="1"/>
  <c r="K70" i="36"/>
  <c r="P70" i="36"/>
  <c r="P128" i="36" s="1"/>
  <c r="S70" i="36"/>
  <c r="S128" i="36" s="1"/>
  <c r="H70" i="36"/>
  <c r="J70" i="36"/>
  <c r="J128" i="36" s="1"/>
  <c r="O70" i="36"/>
  <c r="I70" i="36"/>
  <c r="I128" i="36" s="1"/>
  <c r="R70" i="36"/>
  <c r="C70" i="36"/>
  <c r="N70" i="36"/>
  <c r="N128" i="36" s="1"/>
  <c r="M70" i="36"/>
  <c r="M128" i="36" s="1"/>
  <c r="L70" i="36"/>
  <c r="L128" i="36" s="1"/>
  <c r="T70" i="36"/>
  <c r="T128" i="36" s="1"/>
  <c r="V37" i="36"/>
  <c r="V36" i="36"/>
  <c r="V38" i="36"/>
  <c r="F114" i="36"/>
  <c r="C134" i="36"/>
  <c r="U76" i="36"/>
  <c r="C69" i="36"/>
  <c r="J69" i="36"/>
  <c r="J127" i="36" s="1"/>
  <c r="I69" i="36"/>
  <c r="I127" i="36" s="1"/>
  <c r="E69" i="36"/>
  <c r="E127" i="36" s="1"/>
  <c r="F69" i="36"/>
  <c r="F127" i="36" s="1"/>
  <c r="H69" i="36"/>
  <c r="P69" i="36"/>
  <c r="P127" i="36" s="1"/>
  <c r="O69" i="36"/>
  <c r="K69" i="36"/>
  <c r="M69" i="36"/>
  <c r="M127" i="36" s="1"/>
  <c r="N69" i="36"/>
  <c r="N127" i="36" s="1"/>
  <c r="L69" i="36"/>
  <c r="L127" i="36" s="1"/>
  <c r="R69" i="36"/>
  <c r="S69" i="36"/>
  <c r="S127" i="36" s="1"/>
  <c r="C143" i="36"/>
  <c r="C114" i="36"/>
  <c r="W62" i="36"/>
  <c r="X40" i="36" s="1"/>
  <c r="C83" i="36"/>
  <c r="D83" i="36"/>
  <c r="D141" i="36" s="1"/>
  <c r="E83" i="36"/>
  <c r="E141" i="36" s="1"/>
  <c r="F83" i="36"/>
  <c r="F141" i="36" s="1"/>
  <c r="H83" i="36"/>
  <c r="H141" i="36" s="1"/>
  <c r="G83" i="36"/>
  <c r="I83" i="36"/>
  <c r="I141" i="36" s="1"/>
  <c r="L83" i="36"/>
  <c r="Q83" i="36"/>
  <c r="J83" i="36"/>
  <c r="J141" i="36" s="1"/>
  <c r="T83" i="36"/>
  <c r="T141" i="36" s="1"/>
  <c r="R83" i="36"/>
  <c r="C145" i="36"/>
  <c r="C116" i="36"/>
  <c r="F82" i="36"/>
  <c r="F140" i="36" s="1"/>
  <c r="I82" i="36"/>
  <c r="I140" i="36" s="1"/>
  <c r="H82" i="36"/>
  <c r="H140" i="36" s="1"/>
  <c r="E82" i="36"/>
  <c r="E140" i="36" s="1"/>
  <c r="J82" i="36"/>
  <c r="J140" i="36" s="1"/>
  <c r="K82" i="36"/>
  <c r="C88" i="36"/>
  <c r="L88" i="36"/>
  <c r="L146" i="36" s="1"/>
  <c r="R88" i="36"/>
  <c r="R146" i="36" s="1"/>
  <c r="E88" i="36"/>
  <c r="E146" i="36" s="1"/>
  <c r="Q88" i="36"/>
  <c r="Q146" i="36" s="1"/>
  <c r="P88" i="36"/>
  <c r="P146" i="36" s="1"/>
  <c r="T88" i="36"/>
  <c r="T146" i="36" s="1"/>
  <c r="I88" i="36"/>
  <c r="I146" i="36" s="1"/>
  <c r="H88" i="36"/>
  <c r="H146" i="36" s="1"/>
  <c r="M88" i="36"/>
  <c r="M146" i="36" s="1"/>
  <c r="D88" i="36"/>
  <c r="D146" i="36" s="1"/>
  <c r="S88" i="36"/>
  <c r="S146" i="36" s="1"/>
  <c r="H68" i="36"/>
  <c r="H126" i="36" s="1"/>
  <c r="E68" i="36"/>
  <c r="E126" i="36" s="1"/>
  <c r="O68" i="36"/>
  <c r="O126" i="36" s="1"/>
  <c r="M68" i="36"/>
  <c r="M126" i="36" s="1"/>
  <c r="R68" i="36"/>
  <c r="R126" i="36" s="1"/>
  <c r="T68" i="36"/>
  <c r="T126" i="36" s="1"/>
  <c r="F68" i="36"/>
  <c r="F126" i="36" s="1"/>
  <c r="J68" i="36"/>
  <c r="J126" i="36" s="1"/>
  <c r="I68" i="36"/>
  <c r="I126" i="36" s="1"/>
  <c r="P68" i="36"/>
  <c r="P126" i="36" s="1"/>
  <c r="L68" i="36"/>
  <c r="L126" i="36" s="1"/>
  <c r="S68" i="36"/>
  <c r="S126" i="36" s="1"/>
  <c r="C68" i="36"/>
  <c r="K68" i="36"/>
  <c r="K126" i="36" s="1"/>
  <c r="D116" i="36"/>
  <c r="V61" i="36"/>
  <c r="V60" i="36"/>
  <c r="V46" i="36"/>
  <c r="C129" i="36"/>
  <c r="U71" i="36"/>
  <c r="C144" i="36"/>
  <c r="C115" i="36"/>
  <c r="U86" i="36"/>
  <c r="C138" i="36"/>
  <c r="U80" i="36"/>
  <c r="V45" i="36"/>
  <c r="X46" i="36"/>
  <c r="H144" i="36"/>
  <c r="D115" i="36"/>
  <c r="V44" i="36"/>
  <c r="Q144" i="36"/>
  <c r="F115" i="36"/>
  <c r="U122" i="36"/>
  <c r="V166" i="36"/>
  <c r="V165" i="36"/>
  <c r="V167" i="36"/>
  <c r="V162" i="36"/>
  <c r="V168" i="36"/>
  <c r="V163" i="36"/>
  <c r="V164" i="36"/>
  <c r="H143" i="36"/>
  <c r="D114" i="36"/>
  <c r="J81" i="36" l="1"/>
  <c r="J139" i="36" s="1"/>
  <c r="E116" i="36"/>
  <c r="R82" i="36"/>
  <c r="C82" i="36"/>
  <c r="C140" i="36" s="1"/>
  <c r="F81" i="36"/>
  <c r="F139" i="36" s="1"/>
  <c r="Q82" i="36"/>
  <c r="Q140" i="36" s="1"/>
  <c r="G82" i="36"/>
  <c r="U82" i="36" s="1"/>
  <c r="H81" i="36"/>
  <c r="H139" i="36" s="1"/>
  <c r="G114" i="36"/>
  <c r="N82" i="36"/>
  <c r="N140" i="36" s="1"/>
  <c r="U87" i="36"/>
  <c r="U85" i="36"/>
  <c r="T81" i="36"/>
  <c r="T139" i="36" s="1"/>
  <c r="G81" i="36"/>
  <c r="G139" i="36" s="1"/>
  <c r="N81" i="36"/>
  <c r="N139" i="36" s="1"/>
  <c r="L81" i="36"/>
  <c r="E110" i="36" s="1"/>
  <c r="Q81" i="36"/>
  <c r="E114" i="36"/>
  <c r="F116" i="36"/>
  <c r="Q145" i="36"/>
  <c r="X43" i="36"/>
  <c r="G116" i="36"/>
  <c r="R145" i="36"/>
  <c r="U145" i="36" s="1"/>
  <c r="X48" i="36"/>
  <c r="W173" i="36"/>
  <c r="W172" i="36"/>
  <c r="W175" i="36"/>
  <c r="W171" i="36"/>
  <c r="J73" i="36"/>
  <c r="J131" i="36" s="1"/>
  <c r="I73" i="36"/>
  <c r="I131" i="36" s="1"/>
  <c r="F73" i="36"/>
  <c r="F131" i="36" s="1"/>
  <c r="R73" i="36"/>
  <c r="D73" i="36"/>
  <c r="D131" i="36" s="1"/>
  <c r="P73" i="36"/>
  <c r="P131" i="36" s="1"/>
  <c r="E73" i="36"/>
  <c r="E131" i="36" s="1"/>
  <c r="C73" i="36"/>
  <c r="G73" i="36"/>
  <c r="O73" i="36"/>
  <c r="T73" i="36"/>
  <c r="T131" i="36" s="1"/>
  <c r="Q73" i="36"/>
  <c r="Q131" i="36" s="1"/>
  <c r="L73" i="36"/>
  <c r="L131" i="36" s="1"/>
  <c r="K73" i="36"/>
  <c r="S73" i="36"/>
  <c r="S131" i="36" s="1"/>
  <c r="N73" i="36"/>
  <c r="N131" i="36" s="1"/>
  <c r="M115" i="36"/>
  <c r="N115" i="36"/>
  <c r="I115" i="36" s="1"/>
  <c r="U144" i="36"/>
  <c r="E90" i="36"/>
  <c r="E148" i="36" s="1"/>
  <c r="C90" i="36"/>
  <c r="I90" i="36"/>
  <c r="I148" i="36" s="1"/>
  <c r="H90" i="36"/>
  <c r="L90" i="36"/>
  <c r="R90" i="36"/>
  <c r="S90" i="36"/>
  <c r="S148" i="36" s="1"/>
  <c r="R140" i="36"/>
  <c r="G111" i="36"/>
  <c r="C111" i="36"/>
  <c r="U143" i="36"/>
  <c r="O127" i="36"/>
  <c r="F98" i="36"/>
  <c r="P65" i="36"/>
  <c r="P123" i="36" s="1"/>
  <c r="C65" i="36"/>
  <c r="E65" i="36"/>
  <c r="E123" i="36" s="1"/>
  <c r="K65" i="36"/>
  <c r="G65" i="36"/>
  <c r="D65" i="36"/>
  <c r="D123" i="36" s="1"/>
  <c r="J65" i="36"/>
  <c r="J123" i="36" s="1"/>
  <c r="O65" i="36"/>
  <c r="Q65" i="36"/>
  <c r="Q123" i="36" s="1"/>
  <c r="F65" i="36"/>
  <c r="F123" i="36" s="1"/>
  <c r="L65" i="36"/>
  <c r="L123" i="36" s="1"/>
  <c r="T65" i="36"/>
  <c r="N65" i="36"/>
  <c r="N123" i="36" s="1"/>
  <c r="D111" i="36"/>
  <c r="U134" i="36"/>
  <c r="L66" i="36"/>
  <c r="L124" i="36" s="1"/>
  <c r="F66" i="36"/>
  <c r="F124" i="36" s="1"/>
  <c r="D66" i="36"/>
  <c r="D124" i="36" s="1"/>
  <c r="C66" i="36"/>
  <c r="K66" i="36"/>
  <c r="P66" i="36"/>
  <c r="E66" i="36"/>
  <c r="E124" i="36" s="1"/>
  <c r="N66" i="36"/>
  <c r="N124" i="36" s="1"/>
  <c r="Q66" i="36"/>
  <c r="Q124" i="36" s="1"/>
  <c r="O128" i="36"/>
  <c r="F99" i="36"/>
  <c r="U142" i="36"/>
  <c r="C78" i="36"/>
  <c r="F78" i="36"/>
  <c r="F136" i="36" s="1"/>
  <c r="E78" i="36"/>
  <c r="E136" i="36" s="1"/>
  <c r="P78" i="36"/>
  <c r="P136" i="36" s="1"/>
  <c r="D78" i="36"/>
  <c r="D136" i="36" s="1"/>
  <c r="O78" i="36"/>
  <c r="T78" i="36"/>
  <c r="L78" i="36"/>
  <c r="L136" i="36" s="1"/>
  <c r="K78" i="36"/>
  <c r="N78" i="36"/>
  <c r="N136" i="36" s="1"/>
  <c r="C130" i="36"/>
  <c r="C101" i="36"/>
  <c r="U72" i="36"/>
  <c r="H127" i="36"/>
  <c r="D98" i="36"/>
  <c r="L77" i="36"/>
  <c r="L135" i="36" s="1"/>
  <c r="G77" i="36"/>
  <c r="D77" i="36"/>
  <c r="D135" i="36" s="1"/>
  <c r="O77" i="36"/>
  <c r="H77" i="36"/>
  <c r="H135" i="36" s="1"/>
  <c r="C77" i="36"/>
  <c r="P77" i="36"/>
  <c r="P135" i="36" s="1"/>
  <c r="E77" i="36"/>
  <c r="E135" i="36" s="1"/>
  <c r="K77" i="36"/>
  <c r="T77" i="36"/>
  <c r="T135" i="36" s="1"/>
  <c r="R77" i="36"/>
  <c r="N77" i="36"/>
  <c r="N135" i="36" s="1"/>
  <c r="I130" i="36"/>
  <c r="D101" i="36"/>
  <c r="C126" i="36"/>
  <c r="U68" i="36"/>
  <c r="L141" i="36"/>
  <c r="E112" i="36"/>
  <c r="X51" i="36"/>
  <c r="X59" i="36"/>
  <c r="X47" i="36"/>
  <c r="X55" i="36"/>
  <c r="X42" i="36"/>
  <c r="X39" i="36"/>
  <c r="X62" i="36"/>
  <c r="X45" i="36"/>
  <c r="X44" i="36"/>
  <c r="X54" i="36"/>
  <c r="X53" i="36"/>
  <c r="X57" i="36"/>
  <c r="X61" i="36"/>
  <c r="X50" i="36"/>
  <c r="X49" i="36"/>
  <c r="X41" i="36"/>
  <c r="X37" i="36"/>
  <c r="X52" i="36"/>
  <c r="X36" i="36"/>
  <c r="X58" i="36"/>
  <c r="X56" i="36"/>
  <c r="X60" i="36"/>
  <c r="R127" i="36"/>
  <c r="G98" i="36"/>
  <c r="H128" i="36"/>
  <c r="D99" i="36"/>
  <c r="W177" i="36"/>
  <c r="H79" i="36"/>
  <c r="F79" i="36"/>
  <c r="F137" i="36" s="1"/>
  <c r="I79" i="36"/>
  <c r="I137" i="36" s="1"/>
  <c r="C79" i="36"/>
  <c r="O79" i="36"/>
  <c r="P79" i="36"/>
  <c r="P137" i="36" s="1"/>
  <c r="E79" i="36"/>
  <c r="E137" i="36" s="1"/>
  <c r="L79" i="36"/>
  <c r="L137" i="36" s="1"/>
  <c r="N79" i="36"/>
  <c r="N137" i="36" s="1"/>
  <c r="K79" i="36"/>
  <c r="O130" i="36"/>
  <c r="F101" i="36"/>
  <c r="U129" i="36"/>
  <c r="Q141" i="36"/>
  <c r="F112" i="36"/>
  <c r="C141" i="36"/>
  <c r="C112" i="36"/>
  <c r="U83" i="36"/>
  <c r="O74" i="36"/>
  <c r="P74" i="36"/>
  <c r="P132" i="36" s="1"/>
  <c r="F74" i="36"/>
  <c r="F132" i="36" s="1"/>
  <c r="D74" i="36"/>
  <c r="T74" i="36"/>
  <c r="T132" i="36" s="1"/>
  <c r="R74" i="36"/>
  <c r="N74" i="36"/>
  <c r="N132" i="36" s="1"/>
  <c r="K74" i="36"/>
  <c r="Q74" i="36"/>
  <c r="Q132" i="36" s="1"/>
  <c r="S74" i="36"/>
  <c r="S132" i="36" s="1"/>
  <c r="O75" i="36"/>
  <c r="D75" i="36"/>
  <c r="P75" i="36"/>
  <c r="P133" i="36" s="1"/>
  <c r="S75" i="36"/>
  <c r="T75" i="36"/>
  <c r="T133" i="36" s="1"/>
  <c r="K75" i="36"/>
  <c r="Q75" i="36"/>
  <c r="Q133" i="36" s="1"/>
  <c r="N75" i="36"/>
  <c r="N133" i="36" s="1"/>
  <c r="W176" i="36"/>
  <c r="L139" i="36"/>
  <c r="X38" i="36"/>
  <c r="C146" i="36"/>
  <c r="U88" i="36"/>
  <c r="N116" i="36"/>
  <c r="M116" i="36"/>
  <c r="P116" i="36" s="1"/>
  <c r="U116" i="36" s="1"/>
  <c r="Z116" i="36" s="1"/>
  <c r="G141" i="36"/>
  <c r="D112" i="36"/>
  <c r="Q139" i="36"/>
  <c r="F110" i="36"/>
  <c r="C128" i="36"/>
  <c r="C99" i="36"/>
  <c r="U70" i="36"/>
  <c r="K128" i="36"/>
  <c r="E99" i="36"/>
  <c r="R139" i="36"/>
  <c r="G110" i="36"/>
  <c r="C139" i="36"/>
  <c r="C110" i="36"/>
  <c r="K130" i="36"/>
  <c r="E101" i="36"/>
  <c r="U138" i="36"/>
  <c r="K140" i="36"/>
  <c r="E111" i="36"/>
  <c r="C89" i="36"/>
  <c r="E89" i="36"/>
  <c r="E147" i="36" s="1"/>
  <c r="D89" i="36"/>
  <c r="D147" i="36" s="1"/>
  <c r="R89" i="36"/>
  <c r="H89" i="36"/>
  <c r="N89" i="36"/>
  <c r="N147" i="36" s="1"/>
  <c r="S89" i="36"/>
  <c r="S147" i="36" s="1"/>
  <c r="Q89" i="36"/>
  <c r="Q147" i="36" s="1"/>
  <c r="I89" i="36"/>
  <c r="I147" i="36" s="1"/>
  <c r="P89" i="36"/>
  <c r="T89" i="36"/>
  <c r="T147" i="36" s="1"/>
  <c r="L89" i="36"/>
  <c r="M89" i="36"/>
  <c r="M147" i="36" s="1"/>
  <c r="R141" i="36"/>
  <c r="G112" i="36"/>
  <c r="N114" i="36"/>
  <c r="I114" i="36" s="1"/>
  <c r="M114" i="36"/>
  <c r="K127" i="36"/>
  <c r="E98" i="36"/>
  <c r="C127" i="36"/>
  <c r="C98" i="36"/>
  <c r="U69" i="36"/>
  <c r="C67" i="36"/>
  <c r="F67" i="36"/>
  <c r="F125" i="36" s="1"/>
  <c r="J67" i="36"/>
  <c r="J125" i="36" s="1"/>
  <c r="H67" i="36"/>
  <c r="H125" i="36" s="1"/>
  <c r="G67" i="36"/>
  <c r="E67" i="36"/>
  <c r="E125" i="36" s="1"/>
  <c r="D67" i="36"/>
  <c r="D125" i="36" s="1"/>
  <c r="K67" i="36"/>
  <c r="P67" i="36"/>
  <c r="Q67" i="36"/>
  <c r="Q125" i="36" s="1"/>
  <c r="I67" i="36"/>
  <c r="I125" i="36" s="1"/>
  <c r="S67" i="36"/>
  <c r="L67" i="36"/>
  <c r="L125" i="36" s="1"/>
  <c r="N67" i="36"/>
  <c r="N125" i="36" s="1"/>
  <c r="R128" i="36"/>
  <c r="G99" i="36"/>
  <c r="W174" i="36"/>
  <c r="R130" i="36"/>
  <c r="G101" i="36"/>
  <c r="F111" i="36" l="1"/>
  <c r="R115" i="36"/>
  <c r="W115" i="36" s="1"/>
  <c r="AB115" i="36" s="1"/>
  <c r="G140" i="36"/>
  <c r="U81" i="36"/>
  <c r="D110" i="36"/>
  <c r="K115" i="36"/>
  <c r="V143" i="36"/>
  <c r="V144" i="36"/>
  <c r="Q116" i="36"/>
  <c r="V116" i="36" s="1"/>
  <c r="AA116" i="36" s="1"/>
  <c r="G125" i="36"/>
  <c r="D96" i="36"/>
  <c r="H147" i="36"/>
  <c r="D118" i="36"/>
  <c r="U146" i="36"/>
  <c r="S125" i="36"/>
  <c r="G96" i="36"/>
  <c r="L147" i="36"/>
  <c r="E118" i="36"/>
  <c r="S114" i="36"/>
  <c r="X114" i="36" s="1"/>
  <c r="AC114" i="36" s="1"/>
  <c r="Q114" i="36"/>
  <c r="V114" i="36" s="1"/>
  <c r="AA114" i="36" s="1"/>
  <c r="C137" i="36"/>
  <c r="C108" i="36"/>
  <c r="U79" i="36"/>
  <c r="R135" i="36"/>
  <c r="G106" i="36"/>
  <c r="N101" i="36"/>
  <c r="L101" i="36" s="1"/>
  <c r="M101" i="36"/>
  <c r="S101" i="36" s="1"/>
  <c r="X101" i="36" s="1"/>
  <c r="AC101" i="36" s="1"/>
  <c r="R148" i="36"/>
  <c r="G119" i="36"/>
  <c r="P115" i="36"/>
  <c r="U115" i="36" s="1"/>
  <c r="Z115" i="36" s="1"/>
  <c r="K131" i="36"/>
  <c r="E102" i="36"/>
  <c r="L114" i="36"/>
  <c r="J114" i="36"/>
  <c r="P147" i="36"/>
  <c r="F118" i="36"/>
  <c r="J101" i="36"/>
  <c r="R116" i="36"/>
  <c r="W116" i="36" s="1"/>
  <c r="AB116" i="36" s="1"/>
  <c r="S116" i="36"/>
  <c r="X116" i="36" s="1"/>
  <c r="AC116" i="36" s="1"/>
  <c r="S133" i="36"/>
  <c r="G104" i="36"/>
  <c r="R132" i="36"/>
  <c r="G103" i="36"/>
  <c r="G135" i="36"/>
  <c r="D106" i="36"/>
  <c r="U130" i="36"/>
  <c r="G123" i="36"/>
  <c r="D94" i="36"/>
  <c r="L148" i="36"/>
  <c r="E119" i="36"/>
  <c r="K137" i="36"/>
  <c r="E108" i="36"/>
  <c r="K135" i="36"/>
  <c r="E106" i="36"/>
  <c r="T123" i="36"/>
  <c r="G94" i="36"/>
  <c r="K123" i="36"/>
  <c r="E94" i="36"/>
  <c r="H148" i="36"/>
  <c r="D119" i="36"/>
  <c r="L115" i="36"/>
  <c r="J115" i="36"/>
  <c r="R131" i="36"/>
  <c r="G102" i="36"/>
  <c r="P125" i="36"/>
  <c r="F96" i="36"/>
  <c r="O114" i="36"/>
  <c r="T114" i="36" s="1"/>
  <c r="Y114" i="36" s="1"/>
  <c r="H114" i="36"/>
  <c r="D132" i="36"/>
  <c r="C103" i="36"/>
  <c r="U74" i="36"/>
  <c r="H137" i="36"/>
  <c r="D108" i="36"/>
  <c r="K114" i="36"/>
  <c r="K136" i="36"/>
  <c r="E107" i="36"/>
  <c r="C136" i="36"/>
  <c r="C107" i="36"/>
  <c r="U78" i="36"/>
  <c r="P124" i="36"/>
  <c r="F95" i="36"/>
  <c r="N111" i="36"/>
  <c r="I111" i="36" s="1"/>
  <c r="M111" i="36"/>
  <c r="O115" i="36"/>
  <c r="T115" i="36" s="1"/>
  <c r="Y115" i="36" s="1"/>
  <c r="C125" i="36"/>
  <c r="C96" i="36"/>
  <c r="U67" i="36"/>
  <c r="C147" i="36"/>
  <c r="C118" i="36"/>
  <c r="U89" i="36"/>
  <c r="L116" i="36"/>
  <c r="K116" i="36"/>
  <c r="N112" i="36"/>
  <c r="H112" i="36" s="1"/>
  <c r="M112" i="36"/>
  <c r="K125" i="36"/>
  <c r="E96" i="36"/>
  <c r="M99" i="36"/>
  <c r="N99" i="36"/>
  <c r="J99" i="36" s="1"/>
  <c r="O116" i="36"/>
  <c r="T116" i="36" s="1"/>
  <c r="Y116" i="36" s="1"/>
  <c r="D133" i="36"/>
  <c r="C104" i="36"/>
  <c r="U75" i="36"/>
  <c r="U141" i="36"/>
  <c r="M98" i="36"/>
  <c r="R98" i="36" s="1"/>
  <c r="W98" i="36" s="1"/>
  <c r="AB98" i="36" s="1"/>
  <c r="N98" i="36"/>
  <c r="J98" i="36" s="1"/>
  <c r="N110" i="36"/>
  <c r="I110" i="36" s="1"/>
  <c r="M110" i="36"/>
  <c r="U128" i="36"/>
  <c r="H116" i="36"/>
  <c r="O133" i="36"/>
  <c r="F104" i="36"/>
  <c r="U126" i="36"/>
  <c r="R114" i="36"/>
  <c r="W114" i="36" s="1"/>
  <c r="AB114" i="36" s="1"/>
  <c r="K124" i="36"/>
  <c r="E95" i="36"/>
  <c r="C123" i="36"/>
  <c r="C94" i="36"/>
  <c r="U65" i="36"/>
  <c r="V140" i="36"/>
  <c r="U140" i="36"/>
  <c r="C148" i="36"/>
  <c r="C119" i="36"/>
  <c r="U90" i="36"/>
  <c r="H115" i="36"/>
  <c r="O131" i="36"/>
  <c r="F102" i="36"/>
  <c r="U127" i="36"/>
  <c r="V128" i="36" s="1"/>
  <c r="J116" i="36"/>
  <c r="U139" i="36"/>
  <c r="P101" i="36"/>
  <c r="U101" i="36" s="1"/>
  <c r="Z101" i="36" s="1"/>
  <c r="I101" i="36"/>
  <c r="C135" i="36"/>
  <c r="C106" i="36"/>
  <c r="U77" i="36"/>
  <c r="I98" i="36"/>
  <c r="P98" i="36"/>
  <c r="U98" i="36" s="1"/>
  <c r="Z98" i="36" s="1"/>
  <c r="T136" i="36"/>
  <c r="G107" i="36"/>
  <c r="C124" i="36"/>
  <c r="C95" i="36"/>
  <c r="U66" i="36"/>
  <c r="K111" i="36"/>
  <c r="R111" i="36"/>
  <c r="W111" i="36" s="1"/>
  <c r="AB111" i="36" s="1"/>
  <c r="L111" i="36"/>
  <c r="Q115" i="36"/>
  <c r="V115" i="36" s="1"/>
  <c r="AA115" i="36" s="1"/>
  <c r="S115" i="36"/>
  <c r="X115" i="36" s="1"/>
  <c r="AC115" i="36" s="1"/>
  <c r="G131" i="36"/>
  <c r="D102" i="36"/>
  <c r="O136" i="36"/>
  <c r="F107" i="36"/>
  <c r="O123" i="36"/>
  <c r="F94" i="36"/>
  <c r="C131" i="36"/>
  <c r="U73" i="36"/>
  <c r="C102" i="36"/>
  <c r="V145" i="36"/>
  <c r="O132" i="36"/>
  <c r="F103" i="36"/>
  <c r="R147" i="36"/>
  <c r="G118" i="36"/>
  <c r="K133" i="36"/>
  <c r="E104" i="36"/>
  <c r="K132" i="36"/>
  <c r="E103" i="36"/>
  <c r="P114" i="36"/>
  <c r="U114" i="36" s="1"/>
  <c r="Z114" i="36" s="1"/>
  <c r="O137" i="36"/>
  <c r="F108" i="36"/>
  <c r="O135" i="36"/>
  <c r="F106" i="36"/>
  <c r="I116" i="36"/>
  <c r="V141" i="36" l="1"/>
  <c r="L112" i="36"/>
  <c r="O99" i="36"/>
  <c r="T99" i="36" s="1"/>
  <c r="Y99" i="36" s="1"/>
  <c r="Q98" i="36"/>
  <c r="V98" i="36" s="1"/>
  <c r="AA98" i="36" s="1"/>
  <c r="S99" i="36"/>
  <c r="X99" i="36" s="1"/>
  <c r="AC99" i="36" s="1"/>
  <c r="P111" i="36"/>
  <c r="U111" i="36" s="1"/>
  <c r="Z111" i="36" s="1"/>
  <c r="L99" i="36"/>
  <c r="K112" i="36"/>
  <c r="I99" i="36"/>
  <c r="H99" i="36"/>
  <c r="K110" i="36"/>
  <c r="Q111" i="36"/>
  <c r="V111" i="36" s="1"/>
  <c r="AA111" i="36" s="1"/>
  <c r="H110" i="36"/>
  <c r="K99" i="36"/>
  <c r="Q110" i="36"/>
  <c r="V110" i="36" s="1"/>
  <c r="AA110" i="36" s="1"/>
  <c r="R112" i="36"/>
  <c r="W112" i="36" s="1"/>
  <c r="AB112" i="36" s="1"/>
  <c r="AD116" i="36"/>
  <c r="P112" i="36"/>
  <c r="U112" i="36" s="1"/>
  <c r="Z112" i="36" s="1"/>
  <c r="U123" i="36"/>
  <c r="U131" i="36"/>
  <c r="V139" i="36"/>
  <c r="P99" i="36"/>
  <c r="U99" i="36" s="1"/>
  <c r="Z99" i="36" s="1"/>
  <c r="K98" i="36"/>
  <c r="H106" i="36"/>
  <c r="N106" i="36"/>
  <c r="K106" i="36" s="1"/>
  <c r="M106" i="36"/>
  <c r="U148" i="36"/>
  <c r="S112" i="36"/>
  <c r="X112" i="36" s="1"/>
  <c r="AC112" i="36" s="1"/>
  <c r="J111" i="36"/>
  <c r="AD115" i="36"/>
  <c r="J110" i="36"/>
  <c r="I106" i="36"/>
  <c r="O101" i="36"/>
  <c r="T101" i="36" s="1"/>
  <c r="Y101" i="36" s="1"/>
  <c r="K101" i="36"/>
  <c r="S110" i="36"/>
  <c r="X110" i="36" s="1"/>
  <c r="AC110" i="36" s="1"/>
  <c r="U135" i="36"/>
  <c r="N104" i="36"/>
  <c r="I104" i="36" s="1"/>
  <c r="M104" i="36"/>
  <c r="R104" i="36" s="1"/>
  <c r="W104" i="36" s="1"/>
  <c r="AB104" i="36" s="1"/>
  <c r="AD114" i="36"/>
  <c r="H101" i="36"/>
  <c r="R101" i="36"/>
  <c r="W101" i="36" s="1"/>
  <c r="AB101" i="36" s="1"/>
  <c r="I112" i="36"/>
  <c r="L110" i="36"/>
  <c r="U133" i="36"/>
  <c r="M107" i="36"/>
  <c r="N107" i="36"/>
  <c r="I107" i="36" s="1"/>
  <c r="N103" i="36"/>
  <c r="I103" i="36" s="1"/>
  <c r="M103" i="36"/>
  <c r="Q112" i="36"/>
  <c r="V112" i="36" s="1"/>
  <c r="AA112" i="36" s="1"/>
  <c r="Q99" i="36"/>
  <c r="V99" i="36" s="1"/>
  <c r="AA99" i="36" s="1"/>
  <c r="N118" i="36"/>
  <c r="L118" i="36" s="1"/>
  <c r="M118" i="36"/>
  <c r="R118" i="36" s="1"/>
  <c r="W118" i="36" s="1"/>
  <c r="AB118" i="36" s="1"/>
  <c r="O111" i="36"/>
  <c r="T111" i="36" s="1"/>
  <c r="Y111" i="36" s="1"/>
  <c r="U136" i="36"/>
  <c r="U132" i="36"/>
  <c r="V133" i="36" s="1"/>
  <c r="J112" i="36"/>
  <c r="L106" i="36"/>
  <c r="S106" i="36"/>
  <c r="X106" i="36" s="1"/>
  <c r="AC106" i="36" s="1"/>
  <c r="M95" i="36"/>
  <c r="R95" i="36" s="1"/>
  <c r="W95" i="36" s="1"/>
  <c r="AB95" i="36" s="1"/>
  <c r="N95" i="36"/>
  <c r="J95" i="36" s="1"/>
  <c r="U124" i="36"/>
  <c r="V127" i="36"/>
  <c r="P110" i="36"/>
  <c r="U110" i="36" s="1"/>
  <c r="Z110" i="36" s="1"/>
  <c r="O98" i="36"/>
  <c r="T98" i="36" s="1"/>
  <c r="Y98" i="36" s="1"/>
  <c r="R99" i="36"/>
  <c r="W99" i="36" s="1"/>
  <c r="AB99" i="36" s="1"/>
  <c r="AD99" i="36" s="1"/>
  <c r="S111" i="36"/>
  <c r="X111" i="36" s="1"/>
  <c r="AC111" i="36" s="1"/>
  <c r="R110" i="36"/>
  <c r="W110" i="36" s="1"/>
  <c r="AB110" i="36" s="1"/>
  <c r="M94" i="36"/>
  <c r="N94" i="36"/>
  <c r="J94" i="36" s="1"/>
  <c r="H94" i="36"/>
  <c r="O110" i="36"/>
  <c r="T110" i="36" s="1"/>
  <c r="Y110" i="36" s="1"/>
  <c r="H98" i="36"/>
  <c r="U147" i="36"/>
  <c r="V147" i="36" s="1"/>
  <c r="H111" i="36"/>
  <c r="I94" i="36"/>
  <c r="L98" i="36"/>
  <c r="Q101" i="36"/>
  <c r="V101" i="36" s="1"/>
  <c r="AA101" i="36" s="1"/>
  <c r="S98" i="36"/>
  <c r="X98" i="36" s="1"/>
  <c r="AC98" i="36" s="1"/>
  <c r="M102" i="36"/>
  <c r="N102" i="36"/>
  <c r="I102" i="36" s="1"/>
  <c r="O112" i="36"/>
  <c r="T112" i="36" s="1"/>
  <c r="Y112" i="36" s="1"/>
  <c r="M96" i="36"/>
  <c r="N96" i="36"/>
  <c r="L96" i="36" s="1"/>
  <c r="Q106" i="36"/>
  <c r="V106" i="36" s="1"/>
  <c r="AA106" i="36" s="1"/>
  <c r="J106" i="36"/>
  <c r="L103" i="36"/>
  <c r="N108" i="36"/>
  <c r="L108" i="36" s="1"/>
  <c r="M108" i="36"/>
  <c r="S108" i="36" s="1"/>
  <c r="X108" i="36" s="1"/>
  <c r="AC108" i="36" s="1"/>
  <c r="N119" i="36"/>
  <c r="K119" i="36" s="1"/>
  <c r="M119" i="36"/>
  <c r="K104" i="36"/>
  <c r="U125" i="36"/>
  <c r="K95" i="36"/>
  <c r="U137" i="36"/>
  <c r="I118" i="36" l="1"/>
  <c r="J103" i="36"/>
  <c r="H118" i="36"/>
  <c r="J118" i="36"/>
  <c r="H119" i="36"/>
  <c r="K118" i="36"/>
  <c r="S94" i="36"/>
  <c r="X94" i="36" s="1"/>
  <c r="AC94" i="36" s="1"/>
  <c r="V132" i="36"/>
  <c r="O119" i="36"/>
  <c r="T119" i="36" s="1"/>
  <c r="Y119" i="36" s="1"/>
  <c r="H103" i="36"/>
  <c r="K103" i="36"/>
  <c r="V135" i="36"/>
  <c r="L119" i="36"/>
  <c r="L94" i="36"/>
  <c r="R119" i="36"/>
  <c r="W119" i="36" s="1"/>
  <c r="AB119" i="36" s="1"/>
  <c r="S103" i="36"/>
  <c r="X103" i="36" s="1"/>
  <c r="AC103" i="36" s="1"/>
  <c r="P103" i="36"/>
  <c r="U103" i="36" s="1"/>
  <c r="Z103" i="36" s="1"/>
  <c r="AF116" i="36"/>
  <c r="P107" i="36"/>
  <c r="U107" i="36" s="1"/>
  <c r="Z107" i="36" s="1"/>
  <c r="AF115" i="36"/>
  <c r="O96" i="36"/>
  <c r="T96" i="36" s="1"/>
  <c r="Y96" i="36" s="1"/>
  <c r="AD112" i="36"/>
  <c r="H95" i="36"/>
  <c r="Q118" i="36"/>
  <c r="V118" i="36" s="1"/>
  <c r="AA118" i="36" s="1"/>
  <c r="H107" i="36"/>
  <c r="O95" i="36"/>
  <c r="T95" i="36" s="1"/>
  <c r="Y95" i="36" s="1"/>
  <c r="J119" i="36"/>
  <c r="V130" i="36"/>
  <c r="AF114" i="36"/>
  <c r="P102" i="36"/>
  <c r="U102" i="36" s="1"/>
  <c r="Z102" i="36" s="1"/>
  <c r="J107" i="36"/>
  <c r="Q94" i="36"/>
  <c r="V94" i="36" s="1"/>
  <c r="AA94" i="36" s="1"/>
  <c r="V124" i="36"/>
  <c r="R106" i="36"/>
  <c r="W106" i="36" s="1"/>
  <c r="AB106" i="36" s="1"/>
  <c r="V137" i="36"/>
  <c r="Q107" i="36"/>
  <c r="V107" i="36" s="1"/>
  <c r="AA107" i="36" s="1"/>
  <c r="R103" i="36"/>
  <c r="W103" i="36" s="1"/>
  <c r="AB103" i="36" s="1"/>
  <c r="L107" i="36"/>
  <c r="P96" i="36"/>
  <c r="U96" i="36" s="1"/>
  <c r="Z96" i="36" s="1"/>
  <c r="K108" i="36"/>
  <c r="V125" i="36"/>
  <c r="I96" i="36"/>
  <c r="Q95" i="36"/>
  <c r="V95" i="36" s="1"/>
  <c r="AA95" i="36" s="1"/>
  <c r="S119" i="36"/>
  <c r="X119" i="36" s="1"/>
  <c r="AC119" i="36" s="1"/>
  <c r="P94" i="36"/>
  <c r="U94" i="36" s="1"/>
  <c r="Z94" i="36" s="1"/>
  <c r="R102" i="36"/>
  <c r="W102" i="36" s="1"/>
  <c r="AB102" i="36" s="1"/>
  <c r="S107" i="36"/>
  <c r="X107" i="36" s="1"/>
  <c r="AC107" i="36" s="1"/>
  <c r="R96" i="36"/>
  <c r="W96" i="36" s="1"/>
  <c r="AB96" i="36" s="1"/>
  <c r="Q108" i="36"/>
  <c r="V108" i="36" s="1"/>
  <c r="AA108" i="36" s="1"/>
  <c r="K107" i="36"/>
  <c r="K102" i="36"/>
  <c r="P95" i="36"/>
  <c r="U95" i="36" s="1"/>
  <c r="Z95" i="36" s="1"/>
  <c r="S95" i="36"/>
  <c r="X95" i="36" s="1"/>
  <c r="AC95" i="36" s="1"/>
  <c r="V136" i="36"/>
  <c r="J102" i="36"/>
  <c r="K96" i="36"/>
  <c r="J108" i="36"/>
  <c r="V148" i="36"/>
  <c r="J104" i="36"/>
  <c r="AD111" i="36"/>
  <c r="R94" i="36"/>
  <c r="W94" i="36" s="1"/>
  <c r="AB94" i="36" s="1"/>
  <c r="Q102" i="36"/>
  <c r="V102" i="36" s="1"/>
  <c r="AA102" i="36" s="1"/>
  <c r="O103" i="36"/>
  <c r="T103" i="36" s="1"/>
  <c r="Y103" i="36" s="1"/>
  <c r="Q96" i="36"/>
  <c r="V96" i="36" s="1"/>
  <c r="AA96" i="36" s="1"/>
  <c r="I119" i="36"/>
  <c r="O106" i="36"/>
  <c r="T106" i="36" s="1"/>
  <c r="Y106" i="36" s="1"/>
  <c r="S118" i="36"/>
  <c r="X118" i="36" s="1"/>
  <c r="AC118" i="36" s="1"/>
  <c r="Q104" i="36"/>
  <c r="V104" i="36" s="1"/>
  <c r="AA104" i="36" s="1"/>
  <c r="I108" i="36"/>
  <c r="O108" i="36"/>
  <c r="T108" i="36" s="1"/>
  <c r="Y108" i="36" s="1"/>
  <c r="K94" i="36"/>
  <c r="J96" i="36"/>
  <c r="H104" i="36"/>
  <c r="AD101" i="36"/>
  <c r="P119" i="36"/>
  <c r="U119" i="36" s="1"/>
  <c r="Z119" i="36" s="1"/>
  <c r="V123" i="36"/>
  <c r="O102" i="36"/>
  <c r="T102" i="36" s="1"/>
  <c r="Y102" i="36" s="1"/>
  <c r="P108" i="36"/>
  <c r="U108" i="36" s="1"/>
  <c r="Z108" i="36" s="1"/>
  <c r="H108" i="36"/>
  <c r="H96" i="36"/>
  <c r="H102" i="36"/>
  <c r="L102" i="36"/>
  <c r="AD110" i="36"/>
  <c r="Q103" i="36"/>
  <c r="V103" i="36" s="1"/>
  <c r="AA103" i="36" s="1"/>
  <c r="P118" i="36"/>
  <c r="U118" i="36" s="1"/>
  <c r="Z118" i="36" s="1"/>
  <c r="Q119" i="36"/>
  <c r="V119" i="36" s="1"/>
  <c r="AA119" i="36" s="1"/>
  <c r="AD119" i="36" s="1"/>
  <c r="P104" i="36"/>
  <c r="U104" i="36" s="1"/>
  <c r="Z104" i="36" s="1"/>
  <c r="L104" i="36"/>
  <c r="V122" i="36"/>
  <c r="V129" i="36"/>
  <c r="V142" i="36"/>
  <c r="V134" i="36"/>
  <c r="V138" i="36"/>
  <c r="V146" i="36"/>
  <c r="V126" i="36"/>
  <c r="S96" i="36"/>
  <c r="X96" i="36" s="1"/>
  <c r="AC96" i="36" s="1"/>
  <c r="S102" i="36"/>
  <c r="X102" i="36" s="1"/>
  <c r="AC102" i="36" s="1"/>
  <c r="O118" i="36"/>
  <c r="T118" i="36" s="1"/>
  <c r="Y118" i="36" s="1"/>
  <c r="S104" i="36"/>
  <c r="X104" i="36" s="1"/>
  <c r="AC104" i="36" s="1"/>
  <c r="R108" i="36"/>
  <c r="W108" i="36" s="1"/>
  <c r="AB108" i="36" s="1"/>
  <c r="AD98" i="36"/>
  <c r="AF98" i="36" s="1"/>
  <c r="O104" i="36"/>
  <c r="T104" i="36" s="1"/>
  <c r="Y104" i="36" s="1"/>
  <c r="P106" i="36"/>
  <c r="U106" i="36" s="1"/>
  <c r="Z106" i="36" s="1"/>
  <c r="V131" i="36"/>
  <c r="O94" i="36"/>
  <c r="T94" i="36" s="1"/>
  <c r="Y94" i="36" s="1"/>
  <c r="L95" i="36"/>
  <c r="I95" i="36"/>
  <c r="O107" i="36"/>
  <c r="T107" i="36" s="1"/>
  <c r="Y107" i="36" s="1"/>
  <c r="R107" i="36"/>
  <c r="W107" i="36" s="1"/>
  <c r="AB107" i="36" s="1"/>
  <c r="AF112" i="36" l="1"/>
  <c r="AD107" i="36"/>
  <c r="AD94" i="36"/>
  <c r="AD96" i="36"/>
  <c r="AF111" i="36"/>
  <c r="AD95" i="36"/>
  <c r="AF95" i="36" s="1"/>
  <c r="AF96" i="36"/>
  <c r="AF94" i="36"/>
  <c r="AD118" i="36"/>
  <c r="AF118" i="36" s="1"/>
  <c r="AD106" i="36"/>
  <c r="AD103" i="36"/>
  <c r="AD104" i="36"/>
  <c r="AD108" i="36"/>
  <c r="AD102" i="36"/>
  <c r="AF102" i="36" s="1"/>
  <c r="AF99" i="36"/>
  <c r="AF110" i="36"/>
  <c r="AF106" i="36" l="1"/>
  <c r="AF107" i="36"/>
  <c r="AF108" i="36"/>
  <c r="AF103" i="36"/>
  <c r="AF119" i="36"/>
  <c r="AF101" i="36"/>
  <c r="AF104" i="36"/>
  <c r="I154" i="29" l="1"/>
  <c r="J154" i="29"/>
  <c r="H260" i="30" l="1"/>
  <c r="F260" i="30"/>
  <c r="O259" i="30"/>
  <c r="O258" i="30"/>
  <c r="O257" i="30"/>
  <c r="O256" i="30"/>
  <c r="O255" i="30"/>
  <c r="O254" i="30"/>
  <c r="O253" i="30"/>
  <c r="O252" i="30"/>
  <c r="O251" i="30"/>
  <c r="O250" i="30"/>
  <c r="O249" i="30"/>
  <c r="O248" i="30"/>
  <c r="O247" i="30"/>
  <c r="O246" i="30"/>
  <c r="O245" i="30"/>
  <c r="O244" i="30"/>
  <c r="O243" i="30"/>
  <c r="O242" i="30"/>
  <c r="O241" i="30"/>
  <c r="O240" i="30"/>
  <c r="O239" i="30"/>
  <c r="O238" i="30"/>
  <c r="O237" i="30"/>
  <c r="O236" i="30"/>
  <c r="O235" i="30"/>
  <c r="O234" i="30"/>
  <c r="O233" i="30"/>
  <c r="O232" i="30"/>
  <c r="O231" i="30"/>
  <c r="O230" i="30"/>
  <c r="O229" i="30"/>
  <c r="O228" i="30"/>
  <c r="O227" i="30"/>
  <c r="O226" i="30"/>
  <c r="O225" i="30"/>
  <c r="O224" i="30"/>
  <c r="O223" i="30"/>
  <c r="O222" i="30"/>
  <c r="O221" i="30"/>
  <c r="O220" i="30"/>
  <c r="O219" i="30"/>
  <c r="O218" i="30"/>
  <c r="O217" i="30"/>
  <c r="O216" i="30"/>
  <c r="O215" i="30"/>
  <c r="O214" i="30"/>
  <c r="O213" i="30"/>
  <c r="O212" i="30"/>
  <c r="O211" i="30"/>
  <c r="O210" i="30"/>
  <c r="O209" i="30"/>
  <c r="O208" i="30"/>
  <c r="O207" i="30"/>
  <c r="O206" i="30"/>
  <c r="O205" i="30"/>
  <c r="O204" i="30"/>
  <c r="O203" i="30"/>
  <c r="O202" i="30"/>
  <c r="O201" i="30"/>
  <c r="O200" i="30"/>
  <c r="O199" i="30"/>
  <c r="O198" i="30"/>
  <c r="O197" i="30"/>
  <c r="O196" i="30"/>
  <c r="O195" i="30"/>
  <c r="O194" i="30"/>
  <c r="O193" i="30"/>
  <c r="O192" i="30"/>
  <c r="O191" i="30"/>
  <c r="O190" i="30"/>
  <c r="O189" i="30"/>
  <c r="O188" i="30"/>
  <c r="O187" i="30"/>
  <c r="O186" i="30"/>
  <c r="O185" i="30"/>
  <c r="O184" i="30"/>
  <c r="O183" i="30"/>
  <c r="O182" i="30"/>
  <c r="O181" i="30"/>
  <c r="O180" i="30"/>
  <c r="O179" i="30"/>
  <c r="O178" i="30"/>
  <c r="O177" i="30"/>
  <c r="O176" i="30"/>
  <c r="O175" i="30"/>
  <c r="O174" i="30"/>
  <c r="O173" i="30"/>
  <c r="O172" i="30"/>
  <c r="O171" i="30"/>
  <c r="O170" i="30"/>
  <c r="O169" i="30"/>
  <c r="O168" i="30"/>
  <c r="O167" i="30"/>
  <c r="O166" i="30"/>
  <c r="O165" i="30"/>
  <c r="O164" i="30"/>
  <c r="O163" i="30"/>
  <c r="O162" i="30"/>
  <c r="O161" i="30"/>
  <c r="O160" i="30"/>
  <c r="O159" i="30"/>
  <c r="O158" i="30"/>
  <c r="O157" i="30"/>
  <c r="O156" i="30"/>
  <c r="O155" i="30"/>
  <c r="O154" i="30"/>
  <c r="O153" i="30"/>
  <c r="O152" i="30"/>
  <c r="O151" i="30"/>
  <c r="O150" i="30"/>
  <c r="O149" i="30"/>
  <c r="O148" i="30"/>
  <c r="O147" i="30"/>
  <c r="O146" i="30"/>
  <c r="O145" i="30"/>
  <c r="O144" i="30"/>
  <c r="O143" i="30"/>
  <c r="O142" i="30"/>
  <c r="O141" i="30"/>
  <c r="O140" i="30"/>
  <c r="O139" i="30"/>
  <c r="O138" i="30"/>
  <c r="O137" i="30"/>
  <c r="O136" i="30"/>
  <c r="O135" i="30"/>
  <c r="O134" i="30"/>
  <c r="O133" i="30"/>
  <c r="O132" i="30"/>
  <c r="O131" i="30"/>
  <c r="O130" i="30"/>
  <c r="O129" i="30"/>
  <c r="O128" i="30"/>
  <c r="O127" i="30"/>
  <c r="O126" i="30"/>
  <c r="O125" i="30"/>
  <c r="O124" i="30"/>
  <c r="O123" i="30"/>
  <c r="O122" i="30"/>
  <c r="O121" i="30"/>
  <c r="O120" i="30"/>
  <c r="O119" i="30"/>
  <c r="O118" i="30"/>
  <c r="O117" i="30"/>
  <c r="O116" i="30"/>
  <c r="O115" i="30"/>
  <c r="O114" i="30"/>
  <c r="O113" i="30"/>
  <c r="O112" i="30"/>
  <c r="O111" i="30"/>
  <c r="O110" i="30"/>
  <c r="O109" i="30"/>
  <c r="O108" i="30"/>
  <c r="O107" i="30"/>
  <c r="O106" i="30"/>
  <c r="O105" i="30"/>
  <c r="O104" i="30"/>
  <c r="O103" i="30"/>
  <c r="O102" i="30"/>
  <c r="O101" i="30"/>
  <c r="O100" i="30"/>
  <c r="O99" i="30"/>
  <c r="O98" i="30"/>
  <c r="O97" i="30"/>
  <c r="O96" i="30"/>
  <c r="O95" i="30"/>
  <c r="O94" i="30"/>
  <c r="O93" i="30"/>
  <c r="O92" i="30"/>
  <c r="O91" i="30"/>
  <c r="O90" i="30"/>
  <c r="O89" i="30"/>
  <c r="O88" i="30"/>
  <c r="O87" i="30"/>
  <c r="O86" i="30"/>
  <c r="O85" i="30"/>
  <c r="O84" i="30"/>
  <c r="O83" i="30"/>
  <c r="O82" i="30"/>
  <c r="O81" i="30"/>
  <c r="O80" i="30"/>
  <c r="O79" i="30"/>
  <c r="O78" i="30"/>
  <c r="O77" i="30"/>
  <c r="O76" i="30"/>
  <c r="O75" i="30"/>
  <c r="O74" i="30"/>
  <c r="O73" i="30"/>
  <c r="O72" i="30"/>
  <c r="O71" i="30"/>
  <c r="O70" i="30"/>
  <c r="O69" i="30"/>
  <c r="O68" i="30"/>
  <c r="O67" i="30"/>
  <c r="O66" i="30"/>
  <c r="O65" i="30"/>
  <c r="O64" i="30"/>
  <c r="O63" i="30"/>
  <c r="O62" i="30"/>
  <c r="O61" i="30"/>
  <c r="O60" i="30"/>
  <c r="O59" i="30"/>
  <c r="O58" i="30"/>
  <c r="O57" i="30"/>
  <c r="O56" i="30"/>
  <c r="O55" i="30"/>
  <c r="O54" i="30"/>
  <c r="O53" i="30"/>
  <c r="O52" i="30"/>
  <c r="O51" i="30"/>
  <c r="O50" i="30"/>
  <c r="O49" i="30"/>
  <c r="O48" i="30"/>
  <c r="O47" i="30"/>
  <c r="O46" i="30"/>
  <c r="O45" i="30"/>
  <c r="O44" i="30"/>
  <c r="O43" i="30"/>
  <c r="O42" i="30"/>
  <c r="O41" i="30"/>
  <c r="O40" i="30"/>
  <c r="O39" i="30"/>
  <c r="O38" i="30"/>
  <c r="O37" i="30"/>
  <c r="O36" i="30"/>
  <c r="O35" i="30"/>
  <c r="O34" i="30"/>
  <c r="O33" i="30"/>
  <c r="O32" i="30"/>
  <c r="O31" i="30"/>
  <c r="O30" i="30"/>
  <c r="O29" i="30"/>
  <c r="O28" i="30"/>
  <c r="O27" i="30"/>
  <c r="O26" i="30"/>
  <c r="O25" i="30"/>
  <c r="O24" i="30"/>
  <c r="O23" i="30"/>
  <c r="O22" i="30"/>
  <c r="O21" i="30"/>
  <c r="O20" i="30"/>
  <c r="O19" i="30"/>
  <c r="O18" i="30"/>
  <c r="O17" i="30"/>
  <c r="O16" i="30"/>
  <c r="O15" i="30"/>
  <c r="O14" i="30"/>
  <c r="O13" i="30"/>
  <c r="O12" i="30"/>
  <c r="O11" i="30"/>
  <c r="O10" i="30"/>
  <c r="O9" i="30"/>
  <c r="O8" i="30"/>
  <c r="O7" i="30"/>
  <c r="O6" i="30"/>
  <c r="O5" i="30"/>
  <c r="O4" i="30"/>
  <c r="O3" i="30"/>
  <c r="O2" i="30"/>
  <c r="K159" i="29" l="1"/>
  <c r="J159" i="29"/>
  <c r="I159" i="29"/>
  <c r="K158" i="29"/>
  <c r="J158" i="29"/>
  <c r="I158" i="29"/>
  <c r="L157" i="29"/>
  <c r="K157" i="29"/>
  <c r="J157" i="29"/>
  <c r="I157" i="29"/>
  <c r="L156" i="29"/>
  <c r="K156" i="29"/>
  <c r="J156" i="29"/>
  <c r="I156" i="29"/>
  <c r="L155" i="29"/>
  <c r="K155" i="29"/>
  <c r="J155" i="29"/>
  <c r="I155" i="29"/>
  <c r="M154" i="29"/>
  <c r="L154" i="29"/>
  <c r="K154" i="29"/>
  <c r="X134" i="29"/>
  <c r="Y133" i="29" s="1"/>
  <c r="AA127" i="29"/>
  <c r="T124" i="29"/>
  <c r="S124" i="29"/>
  <c r="R124" i="29"/>
  <c r="Q124" i="29"/>
  <c r="P124" i="29"/>
  <c r="O124" i="29"/>
  <c r="O125" i="29" s="1"/>
  <c r="N124" i="29"/>
  <c r="M124" i="29"/>
  <c r="L124" i="29"/>
  <c r="K124" i="29"/>
  <c r="J124" i="29"/>
  <c r="I124" i="29"/>
  <c r="H124" i="29"/>
  <c r="G124" i="29"/>
  <c r="G125" i="29" s="1"/>
  <c r="F124" i="29"/>
  <c r="E124" i="29"/>
  <c r="D124" i="29"/>
  <c r="C124" i="29"/>
  <c r="R123" i="29"/>
  <c r="S123" i="29" s="1"/>
  <c r="T123" i="29" s="1"/>
  <c r="O123" i="29"/>
  <c r="P123" i="29" s="1"/>
  <c r="Q123" i="29" s="1"/>
  <c r="K123" i="29"/>
  <c r="L123" i="29" s="1"/>
  <c r="M123" i="29" s="1"/>
  <c r="N123" i="29" s="1"/>
  <c r="H123" i="29"/>
  <c r="I123" i="29" s="1"/>
  <c r="J123" i="29" s="1"/>
  <c r="G123" i="29"/>
  <c r="C123" i="29"/>
  <c r="D123" i="29" s="1"/>
  <c r="E123" i="29" s="1"/>
  <c r="F123" i="29" s="1"/>
  <c r="T95" i="29"/>
  <c r="S95" i="29"/>
  <c r="R95" i="29"/>
  <c r="Q95" i="29"/>
  <c r="P95" i="29"/>
  <c r="O95" i="29"/>
  <c r="N95" i="29"/>
  <c r="M95" i="29"/>
  <c r="L95" i="29"/>
  <c r="K95" i="29"/>
  <c r="J95" i="29"/>
  <c r="I95" i="29"/>
  <c r="H95" i="29"/>
  <c r="G95" i="29"/>
  <c r="F95" i="29"/>
  <c r="E95" i="29"/>
  <c r="D95" i="29"/>
  <c r="C95" i="29"/>
  <c r="P34" i="29"/>
  <c r="Q34" i="29" s="1"/>
  <c r="R34" i="29" s="1"/>
  <c r="S34" i="29" s="1"/>
  <c r="T34" i="29" s="1"/>
  <c r="H34" i="29"/>
  <c r="I34" i="29" s="1"/>
  <c r="J34" i="29" s="1"/>
  <c r="K34" i="29" s="1"/>
  <c r="L34" i="29" s="1"/>
  <c r="D34" i="29"/>
  <c r="E34" i="29" s="1"/>
  <c r="T61" i="29"/>
  <c r="T90" i="29" s="1"/>
  <c r="T121" i="29" s="1"/>
  <c r="Q61" i="29"/>
  <c r="Q90" i="29" s="1"/>
  <c r="Q121" i="29" s="1"/>
  <c r="P61" i="29"/>
  <c r="P90" i="29" s="1"/>
  <c r="P121" i="29" s="1"/>
  <c r="O61" i="29"/>
  <c r="O90" i="29" s="1"/>
  <c r="N61" i="29"/>
  <c r="N90" i="29" s="1"/>
  <c r="N121" i="29" s="1"/>
  <c r="M61" i="29"/>
  <c r="M90" i="29" s="1"/>
  <c r="M121" i="29" s="1"/>
  <c r="K61" i="29"/>
  <c r="K90" i="29" s="1"/>
  <c r="J61" i="29"/>
  <c r="J90" i="29" s="1"/>
  <c r="J121" i="29" s="1"/>
  <c r="G61" i="29"/>
  <c r="G90" i="29" s="1"/>
  <c r="F61" i="29"/>
  <c r="F90" i="29" s="1"/>
  <c r="F121" i="29" s="1"/>
  <c r="E61" i="29"/>
  <c r="D61" i="29"/>
  <c r="C61" i="29"/>
  <c r="P60" i="29"/>
  <c r="O60" i="29"/>
  <c r="O89" i="29" s="1"/>
  <c r="K60" i="29"/>
  <c r="K89" i="29" s="1"/>
  <c r="J60" i="29"/>
  <c r="J89" i="29" s="1"/>
  <c r="J120" i="29" s="1"/>
  <c r="H60" i="29"/>
  <c r="G60" i="29"/>
  <c r="G89" i="29" s="1"/>
  <c r="F60" i="29"/>
  <c r="F89" i="29" s="1"/>
  <c r="F120" i="29" s="1"/>
  <c r="C60" i="29"/>
  <c r="P133" i="29"/>
  <c r="O133" i="29"/>
  <c r="O141" i="29" s="1"/>
  <c r="O150" i="29" s="1"/>
  <c r="K133" i="29"/>
  <c r="K141" i="29" s="1"/>
  <c r="K150" i="29" s="1"/>
  <c r="F133" i="29"/>
  <c r="F141" i="29" s="1"/>
  <c r="F150" i="29" s="1"/>
  <c r="T58" i="29"/>
  <c r="T87" i="29" s="1"/>
  <c r="T118" i="29" s="1"/>
  <c r="P58" i="29"/>
  <c r="P87" i="29" s="1"/>
  <c r="P118" i="29" s="1"/>
  <c r="O58" i="29"/>
  <c r="O87" i="29" s="1"/>
  <c r="H58" i="29"/>
  <c r="G58" i="29"/>
  <c r="G87" i="29" s="1"/>
  <c r="C58" i="29"/>
  <c r="T57" i="29"/>
  <c r="T86" i="29" s="1"/>
  <c r="T117" i="29" s="1"/>
  <c r="P57" i="29"/>
  <c r="P86" i="29" s="1"/>
  <c r="P117" i="29" s="1"/>
  <c r="O57" i="29"/>
  <c r="O86" i="29" s="1"/>
  <c r="K57" i="29"/>
  <c r="K86" i="29" s="1"/>
  <c r="G57" i="29"/>
  <c r="G86" i="29" s="1"/>
  <c r="E57" i="29"/>
  <c r="C57" i="29"/>
  <c r="T56" i="29"/>
  <c r="T85" i="29" s="1"/>
  <c r="T116" i="29" s="1"/>
  <c r="P56" i="29"/>
  <c r="P85" i="29" s="1"/>
  <c r="P116" i="29" s="1"/>
  <c r="O56" i="29"/>
  <c r="O85" i="29" s="1"/>
  <c r="H56" i="29"/>
  <c r="G56" i="29"/>
  <c r="G85" i="29" s="1"/>
  <c r="C56" i="29"/>
  <c r="Q132" i="29"/>
  <c r="F132" i="29"/>
  <c r="S54" i="29"/>
  <c r="S83" i="29" s="1"/>
  <c r="S114" i="29" s="1"/>
  <c r="P54" i="29"/>
  <c r="P83" i="29" s="1"/>
  <c r="P114" i="29" s="1"/>
  <c r="O54" i="29"/>
  <c r="O83" i="29" s="1"/>
  <c r="M54" i="29"/>
  <c r="M83" i="29" s="1"/>
  <c r="M114" i="29" s="1"/>
  <c r="K54" i="29"/>
  <c r="K83" i="29" s="1"/>
  <c r="H54" i="29"/>
  <c r="G54" i="29"/>
  <c r="C54" i="29"/>
  <c r="T53" i="29"/>
  <c r="T82" i="29" s="1"/>
  <c r="T113" i="29" s="1"/>
  <c r="S53" i="29"/>
  <c r="S82" i="29" s="1"/>
  <c r="S113" i="29" s="1"/>
  <c r="P53" i="29"/>
  <c r="P82" i="29" s="1"/>
  <c r="P113" i="29" s="1"/>
  <c r="O53" i="29"/>
  <c r="O82" i="29" s="1"/>
  <c r="M53" i="29"/>
  <c r="M82" i="29" s="1"/>
  <c r="M113" i="29" s="1"/>
  <c r="H53" i="29"/>
  <c r="G53" i="29"/>
  <c r="E53" i="29"/>
  <c r="D53" i="29"/>
  <c r="D82" i="29" s="1"/>
  <c r="D113" i="29" s="1"/>
  <c r="C53" i="29"/>
  <c r="S52" i="29"/>
  <c r="S81" i="29" s="1"/>
  <c r="S112" i="29" s="1"/>
  <c r="P52" i="29"/>
  <c r="P81" i="29" s="1"/>
  <c r="P112" i="29" s="1"/>
  <c r="O52" i="29"/>
  <c r="O81" i="29" s="1"/>
  <c r="M52" i="29"/>
  <c r="M81" i="29" s="1"/>
  <c r="M112" i="29" s="1"/>
  <c r="K52" i="29"/>
  <c r="K81" i="29" s="1"/>
  <c r="H52" i="29"/>
  <c r="G52" i="29"/>
  <c r="D52" i="29"/>
  <c r="D81" i="29" s="1"/>
  <c r="D112" i="29" s="1"/>
  <c r="C52" i="29"/>
  <c r="O131" i="29"/>
  <c r="O139" i="29" s="1"/>
  <c r="O148" i="29" s="1"/>
  <c r="K131" i="29"/>
  <c r="G131" i="29"/>
  <c r="T50" i="29"/>
  <c r="T79" i="29" s="1"/>
  <c r="T110" i="29" s="1"/>
  <c r="S50" i="29"/>
  <c r="S79" i="29" s="1"/>
  <c r="S110" i="29" s="1"/>
  <c r="R50" i="29"/>
  <c r="R79" i="29" s="1"/>
  <c r="Q50" i="29"/>
  <c r="Q79" i="29" s="1"/>
  <c r="Q110" i="29" s="1"/>
  <c r="P50" i="29"/>
  <c r="O50" i="29"/>
  <c r="M50" i="29"/>
  <c r="M79" i="29" s="1"/>
  <c r="M110" i="29" s="1"/>
  <c r="J50" i="29"/>
  <c r="J79" i="29" s="1"/>
  <c r="J110" i="29" s="1"/>
  <c r="H50" i="29"/>
  <c r="G50" i="29"/>
  <c r="G79" i="29" s="1"/>
  <c r="D50" i="29"/>
  <c r="D79" i="29" s="1"/>
  <c r="D110" i="29" s="1"/>
  <c r="C50" i="29"/>
  <c r="S49" i="29"/>
  <c r="S78" i="29" s="1"/>
  <c r="S109" i="29" s="1"/>
  <c r="R49" i="29"/>
  <c r="R78" i="29" s="1"/>
  <c r="Q49" i="29"/>
  <c r="Q78" i="29" s="1"/>
  <c r="Q109" i="29" s="1"/>
  <c r="P49" i="29"/>
  <c r="O49" i="29"/>
  <c r="M49" i="29"/>
  <c r="M78" i="29" s="1"/>
  <c r="M109" i="29" s="1"/>
  <c r="J49" i="29"/>
  <c r="J78" i="29" s="1"/>
  <c r="J109" i="29" s="1"/>
  <c r="I49" i="29"/>
  <c r="I78" i="29" s="1"/>
  <c r="I109" i="29" s="1"/>
  <c r="H49" i="29"/>
  <c r="H78" i="29" s="1"/>
  <c r="H109" i="29" s="1"/>
  <c r="G49" i="29"/>
  <c r="G78" i="29" s="1"/>
  <c r="E49" i="29"/>
  <c r="C49" i="29"/>
  <c r="S48" i="29"/>
  <c r="S77" i="29" s="1"/>
  <c r="S108" i="29" s="1"/>
  <c r="Q48" i="29"/>
  <c r="Q77" i="29" s="1"/>
  <c r="Q108" i="29" s="1"/>
  <c r="P48" i="29"/>
  <c r="O48" i="29"/>
  <c r="M48" i="29"/>
  <c r="M77" i="29" s="1"/>
  <c r="M108" i="29" s="1"/>
  <c r="J48" i="29"/>
  <c r="J77" i="29" s="1"/>
  <c r="J108" i="29" s="1"/>
  <c r="I48" i="29"/>
  <c r="I77" i="29" s="1"/>
  <c r="I108" i="29" s="1"/>
  <c r="H48" i="29"/>
  <c r="G48" i="29"/>
  <c r="F48" i="29"/>
  <c r="F77" i="29" s="1"/>
  <c r="F108" i="29" s="1"/>
  <c r="C48" i="29"/>
  <c r="S130" i="29"/>
  <c r="S138" i="29" s="1"/>
  <c r="S147" i="29" s="1"/>
  <c r="N130" i="29"/>
  <c r="H130" i="29"/>
  <c r="C130" i="29"/>
  <c r="R46" i="29"/>
  <c r="R75" i="29" s="1"/>
  <c r="P46" i="29"/>
  <c r="O46" i="29"/>
  <c r="M46" i="29"/>
  <c r="M75" i="29" s="1"/>
  <c r="M106" i="29" s="1"/>
  <c r="L46" i="29"/>
  <c r="L75" i="29" s="1"/>
  <c r="L106" i="29" s="1"/>
  <c r="J46" i="29"/>
  <c r="J75" i="29" s="1"/>
  <c r="J106" i="29" s="1"/>
  <c r="I46" i="29"/>
  <c r="I75" i="29" s="1"/>
  <c r="I106" i="29" s="1"/>
  <c r="H46" i="29"/>
  <c r="H75" i="29" s="1"/>
  <c r="H106" i="29" s="1"/>
  <c r="G46" i="29"/>
  <c r="G75" i="29" s="1"/>
  <c r="F46" i="29"/>
  <c r="F75" i="29" s="1"/>
  <c r="F106" i="29" s="1"/>
  <c r="E46" i="29"/>
  <c r="E75" i="29" s="1"/>
  <c r="E106" i="29" s="1"/>
  <c r="C46" i="29"/>
  <c r="P45" i="29"/>
  <c r="O45" i="29"/>
  <c r="M45" i="29"/>
  <c r="M74" i="29" s="1"/>
  <c r="M105" i="29" s="1"/>
  <c r="L45" i="29"/>
  <c r="L74" i="29" s="1"/>
  <c r="L105" i="29" s="1"/>
  <c r="J45" i="29"/>
  <c r="J74" i="29" s="1"/>
  <c r="J105" i="29" s="1"/>
  <c r="I45" i="29"/>
  <c r="I74" i="29" s="1"/>
  <c r="I105" i="29" s="1"/>
  <c r="H45" i="29"/>
  <c r="H74" i="29" s="1"/>
  <c r="H105" i="29" s="1"/>
  <c r="G45" i="29"/>
  <c r="G74" i="29" s="1"/>
  <c r="E45" i="29"/>
  <c r="E74" i="29" s="1"/>
  <c r="E105" i="29" s="1"/>
  <c r="C45" i="29"/>
  <c r="P44" i="29"/>
  <c r="O44" i="29"/>
  <c r="M44" i="29"/>
  <c r="M73" i="29" s="1"/>
  <c r="M104" i="29" s="1"/>
  <c r="L44" i="29"/>
  <c r="H44" i="29"/>
  <c r="H73" i="29" s="1"/>
  <c r="H104" i="29" s="1"/>
  <c r="G44" i="29"/>
  <c r="E44" i="29"/>
  <c r="C44" i="29"/>
  <c r="S43" i="29"/>
  <c r="S72" i="29" s="1"/>
  <c r="S103" i="29" s="1"/>
  <c r="Q43" i="29"/>
  <c r="Q72" i="29" s="1"/>
  <c r="Q103" i="29" s="1"/>
  <c r="P43" i="29"/>
  <c r="O43" i="29"/>
  <c r="M43" i="29"/>
  <c r="M72" i="29" s="1"/>
  <c r="M103" i="29" s="1"/>
  <c r="L43" i="29"/>
  <c r="L72" i="29" s="1"/>
  <c r="L103" i="29" s="1"/>
  <c r="J43" i="29"/>
  <c r="J72" i="29" s="1"/>
  <c r="J103" i="29" s="1"/>
  <c r="H43" i="29"/>
  <c r="H72" i="29" s="1"/>
  <c r="H103" i="29" s="1"/>
  <c r="G43" i="29"/>
  <c r="G72" i="29" s="1"/>
  <c r="E43" i="29"/>
  <c r="C43" i="29"/>
  <c r="R129" i="29"/>
  <c r="N129" i="29"/>
  <c r="J129" i="29"/>
  <c r="F129" i="29"/>
  <c r="Q41" i="29"/>
  <c r="Q70" i="29" s="1"/>
  <c r="Q101" i="29" s="1"/>
  <c r="P41" i="29"/>
  <c r="O41" i="29"/>
  <c r="H41" i="29"/>
  <c r="G41" i="29"/>
  <c r="G70" i="29" s="1"/>
  <c r="E41" i="29"/>
  <c r="D41" i="29"/>
  <c r="D70" i="29" s="1"/>
  <c r="D101" i="29" s="1"/>
  <c r="C41" i="29"/>
  <c r="Q40" i="29"/>
  <c r="Q69" i="29" s="1"/>
  <c r="Q100" i="29" s="1"/>
  <c r="P40" i="29"/>
  <c r="O40" i="29"/>
  <c r="H40" i="29"/>
  <c r="G40" i="29"/>
  <c r="G69" i="29" s="1"/>
  <c r="G100" i="29" s="1"/>
  <c r="D40" i="29"/>
  <c r="D69" i="29" s="1"/>
  <c r="D100" i="29" s="1"/>
  <c r="C40" i="29"/>
  <c r="R128" i="29"/>
  <c r="N128" i="29"/>
  <c r="J128" i="29"/>
  <c r="F128" i="29"/>
  <c r="T38" i="29"/>
  <c r="T67" i="29" s="1"/>
  <c r="T98" i="29" s="1"/>
  <c r="R38" i="29"/>
  <c r="R67" i="29" s="1"/>
  <c r="P38" i="29"/>
  <c r="O38" i="29"/>
  <c r="O67" i="29" s="1"/>
  <c r="O98" i="29" s="1"/>
  <c r="M38" i="29"/>
  <c r="M67" i="29" s="1"/>
  <c r="M98" i="29" s="1"/>
  <c r="L38" i="29"/>
  <c r="H38" i="29"/>
  <c r="G38" i="29"/>
  <c r="E38" i="29"/>
  <c r="C38" i="29"/>
  <c r="T37" i="29"/>
  <c r="T66" i="29" s="1"/>
  <c r="T97" i="29" s="1"/>
  <c r="S37" i="29"/>
  <c r="S66" i="29" s="1"/>
  <c r="S97" i="29" s="1"/>
  <c r="R37" i="29"/>
  <c r="R66" i="29" s="1"/>
  <c r="P37" i="29"/>
  <c r="O37" i="29"/>
  <c r="O66" i="29" s="1"/>
  <c r="M37" i="29"/>
  <c r="M66" i="29" s="1"/>
  <c r="M97" i="29" s="1"/>
  <c r="J37" i="29"/>
  <c r="J66" i="29" s="1"/>
  <c r="J97" i="29" s="1"/>
  <c r="I37" i="29"/>
  <c r="I66" i="29" s="1"/>
  <c r="I97" i="29" s="1"/>
  <c r="H37" i="29"/>
  <c r="H66" i="29" s="1"/>
  <c r="H97" i="29" s="1"/>
  <c r="G37" i="29"/>
  <c r="G66" i="29" s="1"/>
  <c r="E37" i="29"/>
  <c r="C37" i="29"/>
  <c r="S36" i="29"/>
  <c r="S65" i="29" s="1"/>
  <c r="S96" i="29" s="1"/>
  <c r="R36" i="29"/>
  <c r="R65" i="29" s="1"/>
  <c r="P36" i="29"/>
  <c r="O36" i="29"/>
  <c r="M36" i="29"/>
  <c r="M65" i="29" s="1"/>
  <c r="M96" i="29" s="1"/>
  <c r="L36" i="29"/>
  <c r="I36" i="29"/>
  <c r="I65" i="29" s="1"/>
  <c r="I96" i="29" s="1"/>
  <c r="H36" i="29"/>
  <c r="H65" i="29" s="1"/>
  <c r="H96" i="29" s="1"/>
  <c r="G36" i="29"/>
  <c r="E36" i="29"/>
  <c r="D36" i="29"/>
  <c r="C36" i="29"/>
  <c r="T127" i="29"/>
  <c r="P127" i="29"/>
  <c r="L127" i="29"/>
  <c r="H127" i="29"/>
  <c r="D127" i="29"/>
  <c r="E125" i="29" l="1"/>
  <c r="M125" i="29"/>
  <c r="H125" i="29"/>
  <c r="P125" i="29"/>
  <c r="J125" i="29"/>
  <c r="J126" i="29" s="1"/>
  <c r="S44" i="29"/>
  <c r="T36" i="29"/>
  <c r="Q38" i="29"/>
  <c r="E40" i="29"/>
  <c r="S41" i="29"/>
  <c r="S45" i="29"/>
  <c r="Q46" i="29"/>
  <c r="E48" i="29"/>
  <c r="Q58" i="29"/>
  <c r="C125" i="29"/>
  <c r="C126" i="29" s="1"/>
  <c r="K125" i="29"/>
  <c r="S125" i="29"/>
  <c r="Y131" i="29"/>
  <c r="G139" i="29" s="1"/>
  <c r="G148" i="29" s="1"/>
  <c r="Q37" i="29"/>
  <c r="S40" i="29"/>
  <c r="Q45" i="29"/>
  <c r="D37" i="29"/>
  <c r="T41" i="29"/>
  <c r="D45" i="29"/>
  <c r="T45" i="29"/>
  <c r="D49" i="29"/>
  <c r="T49" i="29"/>
  <c r="R54" i="29"/>
  <c r="P141" i="29"/>
  <c r="P150" i="29" s="1"/>
  <c r="D125" i="29"/>
  <c r="L125" i="29"/>
  <c r="T125" i="29"/>
  <c r="T126" i="29" s="1"/>
  <c r="Y132" i="29"/>
  <c r="Q140" i="29" s="1"/>
  <c r="Q149" i="29" s="1"/>
  <c r="S58" i="29"/>
  <c r="D38" i="29"/>
  <c r="R43" i="29"/>
  <c r="D46" i="29"/>
  <c r="T46" i="29"/>
  <c r="D54" i="29"/>
  <c r="T54" i="29"/>
  <c r="D58" i="29"/>
  <c r="F125" i="29"/>
  <c r="F126" i="29" s="1"/>
  <c r="N125" i="29"/>
  <c r="N126" i="29" s="1"/>
  <c r="Y127" i="29"/>
  <c r="D135" i="29" s="1"/>
  <c r="D144" i="29" s="1"/>
  <c r="Q36" i="29"/>
  <c r="Q44" i="29"/>
  <c r="S38" i="29"/>
  <c r="C127" i="29"/>
  <c r="C135" i="29" s="1"/>
  <c r="L135" i="29"/>
  <c r="L144" i="29" s="1"/>
  <c r="T135" i="29"/>
  <c r="T144" i="29" s="1"/>
  <c r="R40" i="29"/>
  <c r="F137" i="29"/>
  <c r="F146" i="29" s="1"/>
  <c r="D43" i="29"/>
  <c r="T43" i="29"/>
  <c r="R44" i="29"/>
  <c r="R48" i="29"/>
  <c r="R52" i="29"/>
  <c r="R56" i="29"/>
  <c r="R60" i="29"/>
  <c r="Y128" i="29"/>
  <c r="J136" i="29" s="1"/>
  <c r="J145" i="29" s="1"/>
  <c r="S46" i="29"/>
  <c r="Q53" i="29"/>
  <c r="S56" i="29"/>
  <c r="Q57" i="29"/>
  <c r="S60" i="29"/>
  <c r="I125" i="29"/>
  <c r="I126" i="29" s="1"/>
  <c r="Q125" i="29"/>
  <c r="Q126" i="29" s="1"/>
  <c r="Y129" i="29"/>
  <c r="J137" i="29" s="1"/>
  <c r="J146" i="29" s="1"/>
  <c r="T40" i="29"/>
  <c r="R41" i="29"/>
  <c r="D44" i="29"/>
  <c r="T44" i="29"/>
  <c r="R45" i="29"/>
  <c r="D48" i="29"/>
  <c r="T48" i="29"/>
  <c r="T52" i="29"/>
  <c r="R53" i="29"/>
  <c r="F140" i="29"/>
  <c r="F149" i="29" s="1"/>
  <c r="D56" i="29"/>
  <c r="R57" i="29"/>
  <c r="D60" i="29"/>
  <c r="T60" i="29"/>
  <c r="U123" i="29"/>
  <c r="R125" i="29"/>
  <c r="R126" i="29" s="1"/>
  <c r="Y130" i="29"/>
  <c r="N138" i="29" s="1"/>
  <c r="N147" i="29" s="1"/>
  <c r="Q56" i="29"/>
  <c r="P59" i="29"/>
  <c r="G51" i="29"/>
  <c r="O51" i="29"/>
  <c r="O80" i="29" s="1"/>
  <c r="O111" i="29" s="1"/>
  <c r="O59" i="29"/>
  <c r="O88" i="29" s="1"/>
  <c r="O119" i="29" s="1"/>
  <c r="R97" i="29"/>
  <c r="J40" i="29"/>
  <c r="G120" i="29"/>
  <c r="L41" i="29"/>
  <c r="M34" i="29"/>
  <c r="N34" i="29" s="1"/>
  <c r="N49" i="29" s="1"/>
  <c r="L35" i="29"/>
  <c r="F127" i="29"/>
  <c r="F135" i="29" s="1"/>
  <c r="F144" i="29" s="1"/>
  <c r="L129" i="29"/>
  <c r="L137" i="29" s="1"/>
  <c r="L146" i="29" s="1"/>
  <c r="L42" i="29"/>
  <c r="J130" i="29"/>
  <c r="J138" i="29" s="1"/>
  <c r="J147" i="29" s="1"/>
  <c r="J47" i="29"/>
  <c r="J76" i="29" s="1"/>
  <c r="J107" i="29" s="1"/>
  <c r="R130" i="29"/>
  <c r="R47" i="29"/>
  <c r="L48" i="29"/>
  <c r="R109" i="29"/>
  <c r="J132" i="29"/>
  <c r="J140" i="29" s="1"/>
  <c r="J149" i="29" s="1"/>
  <c r="J55" i="29"/>
  <c r="R132" i="29"/>
  <c r="R140" i="29" s="1"/>
  <c r="R149" i="29" s="1"/>
  <c r="R55" i="29"/>
  <c r="L56" i="29"/>
  <c r="N133" i="29"/>
  <c r="N141" i="29" s="1"/>
  <c r="N150" i="29" s="1"/>
  <c r="R133" i="29"/>
  <c r="R141" i="29" s="1"/>
  <c r="R150" i="29" s="1"/>
  <c r="R59" i="29"/>
  <c r="H47" i="29"/>
  <c r="G127" i="29"/>
  <c r="G135" i="29" s="1"/>
  <c r="G144" i="29" s="1"/>
  <c r="G35" i="29"/>
  <c r="K127" i="29"/>
  <c r="K135" i="29" s="1"/>
  <c r="K144" i="29" s="1"/>
  <c r="K35" i="29"/>
  <c r="O127" i="29"/>
  <c r="O135" i="29" s="1"/>
  <c r="O144" i="29" s="1"/>
  <c r="O35" i="29"/>
  <c r="S127" i="29"/>
  <c r="S135" i="29" s="1"/>
  <c r="S144" i="29" s="1"/>
  <c r="S35" i="29"/>
  <c r="G97" i="29"/>
  <c r="K37" i="29"/>
  <c r="O97" i="29"/>
  <c r="I38" i="29"/>
  <c r="C128" i="29"/>
  <c r="C39" i="29"/>
  <c r="G128" i="29"/>
  <c r="G136" i="29" s="1"/>
  <c r="G145" i="29" s="1"/>
  <c r="G39" i="29"/>
  <c r="G68" i="29" s="1"/>
  <c r="G99" i="29" s="1"/>
  <c r="K128" i="29"/>
  <c r="K136" i="29" s="1"/>
  <c r="K145" i="29" s="1"/>
  <c r="K39" i="29"/>
  <c r="O128" i="29"/>
  <c r="O136" i="29" s="1"/>
  <c r="O145" i="29" s="1"/>
  <c r="O39" i="29"/>
  <c r="S128" i="29"/>
  <c r="S39" i="29"/>
  <c r="I40" i="29"/>
  <c r="G101" i="29"/>
  <c r="K41" i="29"/>
  <c r="E129" i="29"/>
  <c r="E137" i="29" s="1"/>
  <c r="E146" i="29" s="1"/>
  <c r="E42" i="29"/>
  <c r="I129" i="29"/>
  <c r="I137" i="29" s="1"/>
  <c r="I146" i="29" s="1"/>
  <c r="I42" i="29"/>
  <c r="M129" i="29"/>
  <c r="M137" i="29" s="1"/>
  <c r="M146" i="29" s="1"/>
  <c r="M42" i="29"/>
  <c r="M71" i="29" s="1"/>
  <c r="M102" i="29" s="1"/>
  <c r="Q129" i="29"/>
  <c r="Q137" i="29" s="1"/>
  <c r="Q146" i="29" s="1"/>
  <c r="Q42" i="29"/>
  <c r="G103" i="29"/>
  <c r="K43" i="29"/>
  <c r="I44" i="29"/>
  <c r="G105" i="29"/>
  <c r="K45" i="29"/>
  <c r="C138" i="29"/>
  <c r="C147" i="29" s="1"/>
  <c r="G130" i="29"/>
  <c r="G138" i="29" s="1"/>
  <c r="G147" i="29" s="1"/>
  <c r="G47" i="29"/>
  <c r="K130" i="29"/>
  <c r="K138" i="29" s="1"/>
  <c r="K147" i="29" s="1"/>
  <c r="K47" i="29"/>
  <c r="O130" i="29"/>
  <c r="O138" i="29" s="1"/>
  <c r="O147" i="29" s="1"/>
  <c r="O47" i="29"/>
  <c r="G109" i="29"/>
  <c r="K49" i="29"/>
  <c r="O113" i="29"/>
  <c r="K117" i="29"/>
  <c r="O117" i="29"/>
  <c r="G121" i="29"/>
  <c r="P35" i="29"/>
  <c r="J39" i="29"/>
  <c r="J42" i="29"/>
  <c r="C74" i="29"/>
  <c r="J127" i="29"/>
  <c r="J135" i="29" s="1"/>
  <c r="J144" i="29" s="1"/>
  <c r="J35" i="29"/>
  <c r="L40" i="29"/>
  <c r="H129" i="29"/>
  <c r="H137" i="29" s="1"/>
  <c r="H146" i="29" s="1"/>
  <c r="H42" i="29"/>
  <c r="H71" i="29" s="1"/>
  <c r="H102" i="29" s="1"/>
  <c r="P129" i="29"/>
  <c r="P137" i="29" s="1"/>
  <c r="P146" i="29" s="1"/>
  <c r="P42" i="29"/>
  <c r="J131" i="29"/>
  <c r="J139" i="29" s="1"/>
  <c r="J148" i="29" s="1"/>
  <c r="J51" i="29"/>
  <c r="R131" i="29"/>
  <c r="R139" i="29" s="1"/>
  <c r="R148" i="29" s="1"/>
  <c r="R51" i="29"/>
  <c r="J36" i="29"/>
  <c r="R96" i="29"/>
  <c r="L37" i="29"/>
  <c r="J38" i="29"/>
  <c r="R98" i="29"/>
  <c r="D128" i="29"/>
  <c r="D136" i="29" s="1"/>
  <c r="D145" i="29" s="1"/>
  <c r="D39" i="29"/>
  <c r="D68" i="29" s="1"/>
  <c r="D99" i="29" s="1"/>
  <c r="H128" i="29"/>
  <c r="H136" i="29" s="1"/>
  <c r="H145" i="29" s="1"/>
  <c r="H39" i="29"/>
  <c r="L128" i="29"/>
  <c r="L136" i="29" s="1"/>
  <c r="L145" i="29" s="1"/>
  <c r="L39" i="29"/>
  <c r="P128" i="29"/>
  <c r="P39" i="29"/>
  <c r="T128" i="29"/>
  <c r="T136" i="29" s="1"/>
  <c r="T145" i="29" s="1"/>
  <c r="T39" i="29"/>
  <c r="J44" i="29"/>
  <c r="R106" i="29"/>
  <c r="D130" i="29"/>
  <c r="D138" i="29" s="1"/>
  <c r="D147" i="29" s="1"/>
  <c r="D47" i="29"/>
  <c r="L130" i="29"/>
  <c r="L138" i="29" s="1"/>
  <c r="L147" i="29" s="1"/>
  <c r="L47" i="29"/>
  <c r="P130" i="29"/>
  <c r="P138" i="29" s="1"/>
  <c r="P147" i="29" s="1"/>
  <c r="P47" i="29"/>
  <c r="T130" i="29"/>
  <c r="T138" i="29" s="1"/>
  <c r="T147" i="29" s="1"/>
  <c r="T47" i="29"/>
  <c r="L49" i="29"/>
  <c r="R110" i="29"/>
  <c r="D131" i="29"/>
  <c r="D139" i="29" s="1"/>
  <c r="D148" i="29" s="1"/>
  <c r="D51" i="29"/>
  <c r="H131" i="29"/>
  <c r="H139" i="29" s="1"/>
  <c r="H148" i="29" s="1"/>
  <c r="H51" i="29"/>
  <c r="L131" i="29"/>
  <c r="L139" i="29" s="1"/>
  <c r="L148" i="29" s="1"/>
  <c r="L51" i="29"/>
  <c r="P131" i="29"/>
  <c r="P139" i="29" s="1"/>
  <c r="P148" i="29" s="1"/>
  <c r="P51" i="29"/>
  <c r="P80" i="29" s="1"/>
  <c r="P111" i="29" s="1"/>
  <c r="T131" i="29"/>
  <c r="T139" i="29" s="1"/>
  <c r="T148" i="29" s="1"/>
  <c r="T51" i="29"/>
  <c r="J52" i="29"/>
  <c r="L53" i="29"/>
  <c r="J54" i="29"/>
  <c r="D132" i="29"/>
  <c r="D140" i="29" s="1"/>
  <c r="D149" i="29" s="1"/>
  <c r="D55" i="29"/>
  <c r="H132" i="29"/>
  <c r="H140" i="29" s="1"/>
  <c r="H149" i="29" s="1"/>
  <c r="H55" i="29"/>
  <c r="L132" i="29"/>
  <c r="L140" i="29" s="1"/>
  <c r="L149" i="29" s="1"/>
  <c r="L55" i="29"/>
  <c r="P132" i="29"/>
  <c r="P140" i="29" s="1"/>
  <c r="P149" i="29" s="1"/>
  <c r="P55" i="29"/>
  <c r="P84" i="29" s="1"/>
  <c r="P115" i="29" s="1"/>
  <c r="T132" i="29"/>
  <c r="T140" i="29" s="1"/>
  <c r="T149" i="29" s="1"/>
  <c r="T55" i="29"/>
  <c r="T84" i="29" s="1"/>
  <c r="T115" i="29" s="1"/>
  <c r="J56" i="29"/>
  <c r="D57" i="29"/>
  <c r="H57" i="29"/>
  <c r="L57" i="29"/>
  <c r="J58" i="29"/>
  <c r="R58" i="29"/>
  <c r="D133" i="29"/>
  <c r="D141" i="29" s="1"/>
  <c r="D150" i="29" s="1"/>
  <c r="D59" i="29"/>
  <c r="H133" i="29"/>
  <c r="H141" i="29" s="1"/>
  <c r="H150" i="29" s="1"/>
  <c r="H59" i="29"/>
  <c r="L133" i="29"/>
  <c r="L141" i="29" s="1"/>
  <c r="L150" i="29" s="1"/>
  <c r="L59" i="29"/>
  <c r="T133" i="29"/>
  <c r="T141" i="29" s="1"/>
  <c r="T150" i="29" s="1"/>
  <c r="T59" i="29"/>
  <c r="N60" i="29"/>
  <c r="D90" i="29"/>
  <c r="D121" i="29" s="1"/>
  <c r="H61" i="29"/>
  <c r="L61" i="29"/>
  <c r="D35" i="29"/>
  <c r="T35" i="29"/>
  <c r="N42" i="29"/>
  <c r="S47" i="29"/>
  <c r="S76" i="29" s="1"/>
  <c r="S107" i="29" s="1"/>
  <c r="G117" i="29"/>
  <c r="F59" i="29"/>
  <c r="F88" i="29" s="1"/>
  <c r="F119" i="29" s="1"/>
  <c r="N127" i="29"/>
  <c r="N135" i="29" s="1"/>
  <c r="N144" i="29" s="1"/>
  <c r="R127" i="29"/>
  <c r="R135" i="29" s="1"/>
  <c r="R144" i="29" s="1"/>
  <c r="R35" i="29"/>
  <c r="J41" i="29"/>
  <c r="D129" i="29"/>
  <c r="D137" i="29" s="1"/>
  <c r="D146" i="29" s="1"/>
  <c r="D42" i="29"/>
  <c r="T129" i="29"/>
  <c r="T137" i="29" s="1"/>
  <c r="T146" i="29" s="1"/>
  <c r="T42" i="29"/>
  <c r="F130" i="29"/>
  <c r="F138" i="29" s="1"/>
  <c r="F147" i="29" s="1"/>
  <c r="L50" i="29"/>
  <c r="F131" i="29"/>
  <c r="F139" i="29" s="1"/>
  <c r="F148" i="29" s="1"/>
  <c r="N131" i="29"/>
  <c r="N139" i="29" s="1"/>
  <c r="N148" i="29" s="1"/>
  <c r="L52" i="29"/>
  <c r="J53" i="29"/>
  <c r="L54" i="29"/>
  <c r="N132" i="29"/>
  <c r="N140" i="29" s="1"/>
  <c r="N149" i="29" s="1"/>
  <c r="J57" i="29"/>
  <c r="L58" i="29"/>
  <c r="J133" i="29"/>
  <c r="J141" i="29" s="1"/>
  <c r="J150" i="29" s="1"/>
  <c r="J59" i="29"/>
  <c r="J88" i="29" s="1"/>
  <c r="J119" i="29" s="1"/>
  <c r="L60" i="29"/>
  <c r="E127" i="29"/>
  <c r="E135" i="29" s="1"/>
  <c r="E144" i="29" s="1"/>
  <c r="E35" i="29"/>
  <c r="I127" i="29"/>
  <c r="I135" i="29" s="1"/>
  <c r="I144" i="29" s="1"/>
  <c r="I35" i="29"/>
  <c r="M127" i="29"/>
  <c r="M135" i="29" s="1"/>
  <c r="M144" i="29" s="1"/>
  <c r="M35" i="29"/>
  <c r="Q127" i="29"/>
  <c r="Q135" i="29" s="1"/>
  <c r="Q144" i="29" s="1"/>
  <c r="Q35" i="29"/>
  <c r="K36" i="29"/>
  <c r="K38" i="29"/>
  <c r="E39" i="29"/>
  <c r="E128" i="29"/>
  <c r="E136" i="29" s="1"/>
  <c r="E145" i="29" s="1"/>
  <c r="I128" i="29"/>
  <c r="I136" i="29" s="1"/>
  <c r="I145" i="29" s="1"/>
  <c r="I39" i="29"/>
  <c r="M128" i="29"/>
  <c r="M136" i="29" s="1"/>
  <c r="M145" i="29" s="1"/>
  <c r="Q128" i="29"/>
  <c r="Q136" i="29" s="1"/>
  <c r="Q145" i="29" s="1"/>
  <c r="Q39" i="29"/>
  <c r="Q68" i="29" s="1"/>
  <c r="Q99" i="29" s="1"/>
  <c r="K40" i="29"/>
  <c r="I41" i="29"/>
  <c r="M41" i="29"/>
  <c r="C129" i="29"/>
  <c r="C42" i="29"/>
  <c r="G129" i="29"/>
  <c r="G137" i="29" s="1"/>
  <c r="G146" i="29" s="1"/>
  <c r="G42" i="29"/>
  <c r="K129" i="29"/>
  <c r="K137" i="29" s="1"/>
  <c r="K146" i="29" s="1"/>
  <c r="K42" i="29"/>
  <c r="O129" i="29"/>
  <c r="O137" i="29" s="1"/>
  <c r="O146" i="29" s="1"/>
  <c r="O42" i="29"/>
  <c r="S129" i="29"/>
  <c r="S137" i="29" s="1"/>
  <c r="S146" i="29" s="1"/>
  <c r="S42" i="29"/>
  <c r="I43" i="29"/>
  <c r="K44" i="29"/>
  <c r="C75" i="29"/>
  <c r="G106" i="29"/>
  <c r="K46" i="29"/>
  <c r="E130" i="29"/>
  <c r="E138" i="29" s="1"/>
  <c r="E147" i="29" s="1"/>
  <c r="E47" i="29"/>
  <c r="I130" i="29"/>
  <c r="I138" i="29" s="1"/>
  <c r="I147" i="29" s="1"/>
  <c r="I47" i="29"/>
  <c r="M130" i="29"/>
  <c r="M138" i="29" s="1"/>
  <c r="M147" i="29" s="1"/>
  <c r="M47" i="29"/>
  <c r="M76" i="29" s="1"/>
  <c r="M107" i="29" s="1"/>
  <c r="Q130" i="29"/>
  <c r="Q138" i="29" s="1"/>
  <c r="Q147" i="29" s="1"/>
  <c r="Q47" i="29"/>
  <c r="Q76" i="29" s="1"/>
  <c r="Q107" i="29" s="1"/>
  <c r="K48" i="29"/>
  <c r="G110" i="29"/>
  <c r="K50" i="29"/>
  <c r="E131" i="29"/>
  <c r="E139" i="29" s="1"/>
  <c r="E148" i="29" s="1"/>
  <c r="E51" i="29"/>
  <c r="I131" i="29"/>
  <c r="I139" i="29" s="1"/>
  <c r="I148" i="29" s="1"/>
  <c r="I51" i="29"/>
  <c r="M131" i="29"/>
  <c r="M139" i="29" s="1"/>
  <c r="M148" i="29" s="1"/>
  <c r="M51" i="29"/>
  <c r="M80" i="29" s="1"/>
  <c r="M111" i="29" s="1"/>
  <c r="Q131" i="29"/>
  <c r="Q139" i="29" s="1"/>
  <c r="Q148" i="29" s="1"/>
  <c r="Q51" i="29"/>
  <c r="K112" i="29"/>
  <c r="O112" i="29"/>
  <c r="I53" i="29"/>
  <c r="K114" i="29"/>
  <c r="O114" i="29"/>
  <c r="E132" i="29"/>
  <c r="E140" i="29" s="1"/>
  <c r="E149" i="29" s="1"/>
  <c r="E55" i="29"/>
  <c r="I132" i="29"/>
  <c r="I140" i="29" s="1"/>
  <c r="I149" i="29" s="1"/>
  <c r="I55" i="29"/>
  <c r="M132" i="29"/>
  <c r="M140" i="29" s="1"/>
  <c r="M149" i="29" s="1"/>
  <c r="G116" i="29"/>
  <c r="K56" i="29"/>
  <c r="O116" i="29"/>
  <c r="I57" i="29"/>
  <c r="G118" i="29"/>
  <c r="K58" i="29"/>
  <c r="O118" i="29"/>
  <c r="E133" i="29"/>
  <c r="E141" i="29" s="1"/>
  <c r="E150" i="29" s="1"/>
  <c r="E59" i="29"/>
  <c r="I133" i="29"/>
  <c r="I141" i="29" s="1"/>
  <c r="I150" i="29" s="1"/>
  <c r="I59" i="29"/>
  <c r="M133" i="29"/>
  <c r="M141" i="29" s="1"/>
  <c r="M150" i="29" s="1"/>
  <c r="Q133" i="29"/>
  <c r="Q141" i="29" s="1"/>
  <c r="Q150" i="29" s="1"/>
  <c r="Q59" i="29"/>
  <c r="K120" i="29"/>
  <c r="O120" i="29"/>
  <c r="I61" i="29"/>
  <c r="E58" i="29"/>
  <c r="F34" i="29"/>
  <c r="F41" i="29" s="1"/>
  <c r="H35" i="29"/>
  <c r="R39" i="29"/>
  <c r="R42" i="29"/>
  <c r="C47" i="29"/>
  <c r="Q55" i="29"/>
  <c r="R61" i="29"/>
  <c r="E50" i="29"/>
  <c r="I50" i="29"/>
  <c r="C131" i="29"/>
  <c r="C139" i="29" s="1"/>
  <c r="C148" i="29" s="1"/>
  <c r="C51" i="29"/>
  <c r="S131" i="29"/>
  <c r="S139" i="29" s="1"/>
  <c r="S148" i="29" s="1"/>
  <c r="S51" i="29"/>
  <c r="S80" i="29" s="1"/>
  <c r="S111" i="29" s="1"/>
  <c r="E52" i="29"/>
  <c r="I52" i="29"/>
  <c r="Q52" i="29"/>
  <c r="K53" i="29"/>
  <c r="E54" i="29"/>
  <c r="I54" i="29"/>
  <c r="Q54" i="29"/>
  <c r="C132" i="29"/>
  <c r="C140" i="29" s="1"/>
  <c r="C149" i="29" s="1"/>
  <c r="C55" i="29"/>
  <c r="G132" i="29"/>
  <c r="G140" i="29" s="1"/>
  <c r="G149" i="29" s="1"/>
  <c r="G55" i="29"/>
  <c r="G84" i="29" s="1"/>
  <c r="G115" i="29" s="1"/>
  <c r="K132" i="29"/>
  <c r="K140" i="29" s="1"/>
  <c r="K149" i="29" s="1"/>
  <c r="K55" i="29"/>
  <c r="O132" i="29"/>
  <c r="O140" i="29" s="1"/>
  <c r="O149" i="29" s="1"/>
  <c r="O55" i="29"/>
  <c r="O84" i="29" s="1"/>
  <c r="O115" i="29" s="1"/>
  <c r="S132" i="29"/>
  <c r="S140" i="29" s="1"/>
  <c r="S149" i="29" s="1"/>
  <c r="S55" i="29"/>
  <c r="E56" i="29"/>
  <c r="I56" i="29"/>
  <c r="S57" i="29"/>
  <c r="I58" i="29"/>
  <c r="C133" i="29"/>
  <c r="C141" i="29" s="1"/>
  <c r="C150" i="29" s="1"/>
  <c r="C59" i="29"/>
  <c r="G133" i="29"/>
  <c r="G141" i="29" s="1"/>
  <c r="G150" i="29" s="1"/>
  <c r="G59" i="29"/>
  <c r="G88" i="29" s="1"/>
  <c r="G119" i="29" s="1"/>
  <c r="S133" i="29"/>
  <c r="S141" i="29" s="1"/>
  <c r="S150" i="29" s="1"/>
  <c r="S59" i="29"/>
  <c r="E60" i="29"/>
  <c r="I60" i="29"/>
  <c r="Q60" i="29"/>
  <c r="K121" i="29"/>
  <c r="O121" i="29"/>
  <c r="S61" i="29"/>
  <c r="K51" i="29"/>
  <c r="K59" i="29"/>
  <c r="K88" i="29" s="1"/>
  <c r="K119" i="29" s="1"/>
  <c r="E126" i="29"/>
  <c r="M126" i="29"/>
  <c r="U124" i="29"/>
  <c r="D126" i="29"/>
  <c r="H126" i="29"/>
  <c r="L126" i="29"/>
  <c r="P126" i="29"/>
  <c r="G126" i="29"/>
  <c r="K126" i="29"/>
  <c r="O126" i="29"/>
  <c r="S126" i="29"/>
  <c r="N53" i="29" l="1"/>
  <c r="M57" i="29"/>
  <c r="N52" i="29"/>
  <c r="N51" i="29"/>
  <c r="N56" i="29"/>
  <c r="N44" i="29"/>
  <c r="S136" i="29"/>
  <c r="S145" i="29" s="1"/>
  <c r="N59" i="29"/>
  <c r="U59" i="29" s="1"/>
  <c r="P88" i="29" s="1"/>
  <c r="P119" i="29" s="1"/>
  <c r="P135" i="29"/>
  <c r="P144" i="29" s="1"/>
  <c r="N55" i="29"/>
  <c r="N39" i="29"/>
  <c r="N58" i="29"/>
  <c r="M60" i="29"/>
  <c r="N50" i="29"/>
  <c r="M56" i="29"/>
  <c r="M55" i="29"/>
  <c r="N54" i="29"/>
  <c r="M58" i="29"/>
  <c r="N45" i="29"/>
  <c r="N35" i="29"/>
  <c r="P136" i="29"/>
  <c r="P145" i="29" s="1"/>
  <c r="N47" i="29"/>
  <c r="U47" i="29" s="1"/>
  <c r="G76" i="29" s="1"/>
  <c r="G107" i="29" s="1"/>
  <c r="N136" i="29"/>
  <c r="N145" i="29" s="1"/>
  <c r="K139" i="29"/>
  <c r="K148" i="29" s="1"/>
  <c r="Y148" i="29" s="1"/>
  <c r="M59" i="29"/>
  <c r="M39" i="29"/>
  <c r="N48" i="29"/>
  <c r="U48" i="29"/>
  <c r="F35" i="29"/>
  <c r="U35" i="29" s="1"/>
  <c r="V127" i="29"/>
  <c r="H138" i="29"/>
  <c r="H147" i="29" s="1"/>
  <c r="H135" i="29"/>
  <c r="H144" i="29" s="1"/>
  <c r="F51" i="29"/>
  <c r="F54" i="29"/>
  <c r="F136" i="29"/>
  <c r="F145" i="29" s="1"/>
  <c r="R136" i="29"/>
  <c r="R145" i="29" s="1"/>
  <c r="F45" i="29"/>
  <c r="W45" i="29" s="1"/>
  <c r="V133" i="29"/>
  <c r="F55" i="29"/>
  <c r="R138" i="29"/>
  <c r="R147" i="29" s="1"/>
  <c r="R137" i="29"/>
  <c r="R146" i="29" s="1"/>
  <c r="F47" i="29"/>
  <c r="N137" i="29"/>
  <c r="N146" i="29" s="1"/>
  <c r="C144" i="29"/>
  <c r="V131" i="29"/>
  <c r="W140" i="29"/>
  <c r="W139" i="29"/>
  <c r="Y150" i="29"/>
  <c r="W48" i="29"/>
  <c r="Y149" i="29"/>
  <c r="U60" i="29"/>
  <c r="W141" i="29"/>
  <c r="C137" i="29"/>
  <c r="V129" i="29"/>
  <c r="F52" i="29"/>
  <c r="W52" i="29" s="1"/>
  <c r="N38" i="29"/>
  <c r="N36" i="29"/>
  <c r="F53" i="29"/>
  <c r="C105" i="29"/>
  <c r="M40" i="29"/>
  <c r="C136" i="29"/>
  <c r="V128" i="29"/>
  <c r="N46" i="29"/>
  <c r="N43" i="29"/>
  <c r="U61" i="29"/>
  <c r="F58" i="29"/>
  <c r="W58" i="29" s="1"/>
  <c r="F42" i="29"/>
  <c r="W54" i="29"/>
  <c r="C106" i="29"/>
  <c r="F44" i="29"/>
  <c r="F49" i="29"/>
  <c r="F39" i="29"/>
  <c r="U39" i="29" s="1"/>
  <c r="N57" i="29"/>
  <c r="N41" i="29"/>
  <c r="N37" i="29"/>
  <c r="N40" i="29"/>
  <c r="F43" i="29"/>
  <c r="V132" i="29"/>
  <c r="W61" i="29"/>
  <c r="W60" i="29"/>
  <c r="U54" i="29"/>
  <c r="F56" i="29"/>
  <c r="F50" i="29"/>
  <c r="F38" i="29"/>
  <c r="F36" i="29"/>
  <c r="V130" i="29"/>
  <c r="F57" i="29"/>
  <c r="F37" i="29"/>
  <c r="F40" i="29"/>
  <c r="W138" i="29" l="1"/>
  <c r="U45" i="29"/>
  <c r="U51" i="29"/>
  <c r="Y147" i="29"/>
  <c r="R76" i="29"/>
  <c r="R107" i="29" s="1"/>
  <c r="U36" i="29"/>
  <c r="U55" i="29"/>
  <c r="Q84" i="29" s="1"/>
  <c r="Q115" i="29" s="1"/>
  <c r="S84" i="29"/>
  <c r="S115" i="29" s="1"/>
  <c r="O76" i="29"/>
  <c r="O107" i="29" s="1"/>
  <c r="U40" i="29"/>
  <c r="G80" i="29"/>
  <c r="G111" i="29" s="1"/>
  <c r="R80" i="29"/>
  <c r="R111" i="29" s="1"/>
  <c r="I80" i="29"/>
  <c r="I111" i="29" s="1"/>
  <c r="L80" i="29"/>
  <c r="L111" i="29" s="1"/>
  <c r="D80" i="29"/>
  <c r="D111" i="29" s="1"/>
  <c r="C76" i="29"/>
  <c r="M88" i="29"/>
  <c r="M119" i="29" s="1"/>
  <c r="R88" i="29"/>
  <c r="R119" i="29" s="1"/>
  <c r="H88" i="29"/>
  <c r="H119" i="29" s="1"/>
  <c r="F76" i="29"/>
  <c r="F107" i="29" s="1"/>
  <c r="W135" i="29"/>
  <c r="Y144" i="29"/>
  <c r="T88" i="29"/>
  <c r="T119" i="29" s="1"/>
  <c r="E88" i="29"/>
  <c r="E119" i="29" s="1"/>
  <c r="I88" i="29"/>
  <c r="I119" i="29" s="1"/>
  <c r="H76" i="29"/>
  <c r="H107" i="29" s="1"/>
  <c r="K76" i="29"/>
  <c r="K107" i="29" s="1"/>
  <c r="T76" i="29"/>
  <c r="T107" i="29" s="1"/>
  <c r="D76" i="29"/>
  <c r="D107" i="29" s="1"/>
  <c r="T80" i="29"/>
  <c r="T111" i="29" s="1"/>
  <c r="Q80" i="29"/>
  <c r="Q111" i="29" s="1"/>
  <c r="C80" i="29"/>
  <c r="C111" i="29" s="1"/>
  <c r="L76" i="29"/>
  <c r="L107" i="29" s="1"/>
  <c r="S88" i="29"/>
  <c r="S119" i="29" s="1"/>
  <c r="D88" i="29"/>
  <c r="D119" i="29" s="1"/>
  <c r="E76" i="29"/>
  <c r="E107" i="29" s="1"/>
  <c r="N76" i="29"/>
  <c r="N107" i="29" s="1"/>
  <c r="I76" i="29"/>
  <c r="I107" i="29" s="1"/>
  <c r="P76" i="29"/>
  <c r="P107" i="29" s="1"/>
  <c r="H80" i="29"/>
  <c r="H111" i="29" s="1"/>
  <c r="L88" i="29"/>
  <c r="L119" i="29" s="1"/>
  <c r="W57" i="29"/>
  <c r="W38" i="29"/>
  <c r="U38" i="29"/>
  <c r="W50" i="29"/>
  <c r="W43" i="29"/>
  <c r="U43" i="29"/>
  <c r="C107" i="29"/>
  <c r="F80" i="29"/>
  <c r="F111" i="29" s="1"/>
  <c r="U46" i="29"/>
  <c r="W46" i="29"/>
  <c r="U56" i="29"/>
  <c r="K80" i="29"/>
  <c r="K111" i="29" s="1"/>
  <c r="C84" i="29"/>
  <c r="W41" i="29"/>
  <c r="W40" i="29"/>
  <c r="J80" i="29"/>
  <c r="J111" i="29" s="1"/>
  <c r="E84" i="29"/>
  <c r="E115" i="29" s="1"/>
  <c r="N80" i="29"/>
  <c r="N111" i="29" s="1"/>
  <c r="Q88" i="29"/>
  <c r="Q119" i="29" s="1"/>
  <c r="N88" i="29"/>
  <c r="N119" i="29" s="1"/>
  <c r="F68" i="29"/>
  <c r="F99" i="29" s="1"/>
  <c r="J84" i="29"/>
  <c r="J115" i="29" s="1"/>
  <c r="V61" i="29"/>
  <c r="V60" i="29"/>
  <c r="U50" i="29"/>
  <c r="W49" i="29"/>
  <c r="U49" i="29"/>
  <c r="U44" i="29"/>
  <c r="W44" i="29"/>
  <c r="C145" i="29"/>
  <c r="Y145" i="29" s="1"/>
  <c r="W136" i="29"/>
  <c r="C88" i="29"/>
  <c r="U37" i="29"/>
  <c r="W37" i="29"/>
  <c r="W36" i="29"/>
  <c r="U58" i="29"/>
  <c r="U42" i="29"/>
  <c r="F71" i="29" s="1"/>
  <c r="F102" i="29" s="1"/>
  <c r="U53" i="29"/>
  <c r="W53" i="29"/>
  <c r="U52" i="29"/>
  <c r="C146" i="29"/>
  <c r="Y146" i="29" s="1"/>
  <c r="W137" i="29"/>
  <c r="E80" i="29"/>
  <c r="E111" i="29" s="1"/>
  <c r="U41" i="29"/>
  <c r="U57" i="29"/>
  <c r="W56" i="29"/>
  <c r="N84" i="29" l="1"/>
  <c r="N115" i="29" s="1"/>
  <c r="H84" i="29"/>
  <c r="H115" i="29" s="1"/>
  <c r="D84" i="29"/>
  <c r="D115" i="29" s="1"/>
  <c r="M84" i="29"/>
  <c r="M115" i="29" s="1"/>
  <c r="I84" i="29"/>
  <c r="I115" i="29" s="1"/>
  <c r="F84" i="29"/>
  <c r="F115" i="29" s="1"/>
  <c r="K84" i="29"/>
  <c r="K115" i="29" s="1"/>
  <c r="L84" i="29"/>
  <c r="L115" i="29" s="1"/>
  <c r="R84" i="29"/>
  <c r="R115" i="29" s="1"/>
  <c r="V40" i="29"/>
  <c r="V36" i="29"/>
  <c r="C65" i="29" s="1"/>
  <c r="W142" i="29"/>
  <c r="V135" i="29" s="1"/>
  <c r="V43" i="29"/>
  <c r="V45" i="29"/>
  <c r="U76" i="29"/>
  <c r="R89" i="29"/>
  <c r="D89" i="29"/>
  <c r="D120" i="29" s="1"/>
  <c r="T89" i="29"/>
  <c r="T120" i="29" s="1"/>
  <c r="S89" i="29"/>
  <c r="S120" i="29" s="1"/>
  <c r="P89" i="29"/>
  <c r="H89" i="29"/>
  <c r="C89" i="29"/>
  <c r="M89" i="29"/>
  <c r="M120" i="29" s="1"/>
  <c r="L89" i="29"/>
  <c r="I89" i="29"/>
  <c r="I120" i="29" s="1"/>
  <c r="N89" i="29"/>
  <c r="N120" i="29" s="1"/>
  <c r="E89" i="29"/>
  <c r="E120" i="29" s="1"/>
  <c r="Q89" i="29"/>
  <c r="Q120" i="29" s="1"/>
  <c r="V52" i="29"/>
  <c r="V54" i="29"/>
  <c r="V53" i="29"/>
  <c r="U80" i="29"/>
  <c r="C90" i="29"/>
  <c r="E90" i="29"/>
  <c r="E121" i="29" s="1"/>
  <c r="S90" i="29"/>
  <c r="S121" i="29" s="1"/>
  <c r="R90" i="29"/>
  <c r="L90" i="29"/>
  <c r="I90" i="29"/>
  <c r="I121" i="29" s="1"/>
  <c r="H90" i="29"/>
  <c r="U111" i="29"/>
  <c r="Y151" i="29"/>
  <c r="V144" i="29" s="1"/>
  <c r="U107" i="29"/>
  <c r="W62" i="29"/>
  <c r="X37" i="29" s="1"/>
  <c r="L68" i="29"/>
  <c r="L99" i="29" s="1"/>
  <c r="J68" i="29"/>
  <c r="J99" i="29" s="1"/>
  <c r="K68" i="29"/>
  <c r="K99" i="29" s="1"/>
  <c r="R68" i="29"/>
  <c r="R99" i="29" s="1"/>
  <c r="M68" i="29"/>
  <c r="M99" i="29" s="1"/>
  <c r="C68" i="29"/>
  <c r="O68" i="29"/>
  <c r="O99" i="29" s="1"/>
  <c r="P68" i="29"/>
  <c r="P99" i="29" s="1"/>
  <c r="E68" i="29"/>
  <c r="E99" i="29" s="1"/>
  <c r="I68" i="29"/>
  <c r="I99" i="29" s="1"/>
  <c r="N68" i="29"/>
  <c r="N99" i="29" s="1"/>
  <c r="H68" i="29"/>
  <c r="H99" i="29" s="1"/>
  <c r="T68" i="29"/>
  <c r="T99" i="29" s="1"/>
  <c r="S68" i="29"/>
  <c r="S99" i="29" s="1"/>
  <c r="V58" i="29"/>
  <c r="V57" i="29"/>
  <c r="V56" i="29"/>
  <c r="N71" i="29"/>
  <c r="N102" i="29" s="1"/>
  <c r="T71" i="29"/>
  <c r="T102" i="29" s="1"/>
  <c r="D71" i="29"/>
  <c r="D102" i="29" s="1"/>
  <c r="S71" i="29"/>
  <c r="S102" i="29" s="1"/>
  <c r="P71" i="29"/>
  <c r="P102" i="29" s="1"/>
  <c r="E71" i="29"/>
  <c r="E102" i="29" s="1"/>
  <c r="O71" i="29"/>
  <c r="O102" i="29" s="1"/>
  <c r="Q71" i="29"/>
  <c r="Q102" i="29" s="1"/>
  <c r="L71" i="29"/>
  <c r="L102" i="29" s="1"/>
  <c r="C71" i="29"/>
  <c r="J71" i="29"/>
  <c r="J102" i="29" s="1"/>
  <c r="G71" i="29"/>
  <c r="G102" i="29" s="1"/>
  <c r="I71" i="29"/>
  <c r="I102" i="29" s="1"/>
  <c r="K71" i="29"/>
  <c r="K102" i="29" s="1"/>
  <c r="R71" i="29"/>
  <c r="R102" i="29" s="1"/>
  <c r="W35" i="29"/>
  <c r="V38" i="29"/>
  <c r="V37" i="29"/>
  <c r="X41" i="29"/>
  <c r="V46" i="29"/>
  <c r="V44" i="29"/>
  <c r="C119" i="29"/>
  <c r="U88" i="29"/>
  <c r="V49" i="29"/>
  <c r="V48" i="29"/>
  <c r="V50" i="29"/>
  <c r="C79" i="29" s="1"/>
  <c r="V41" i="29"/>
  <c r="C115" i="29"/>
  <c r="U84" i="29"/>
  <c r="V139" i="29" l="1"/>
  <c r="V138" i="29"/>
  <c r="V136" i="29"/>
  <c r="V140" i="29"/>
  <c r="V137" i="29"/>
  <c r="V141" i="29"/>
  <c r="U95" i="29"/>
  <c r="X50" i="29"/>
  <c r="C96" i="29"/>
  <c r="X43" i="29"/>
  <c r="X46" i="29"/>
  <c r="X57" i="29"/>
  <c r="X36" i="29"/>
  <c r="X49" i="29"/>
  <c r="X38" i="29"/>
  <c r="P77" i="29"/>
  <c r="P108" i="29" s="1"/>
  <c r="H77" i="29"/>
  <c r="H108" i="29" s="1"/>
  <c r="G77" i="29"/>
  <c r="E77" i="29"/>
  <c r="E108" i="29" s="1"/>
  <c r="R77" i="29"/>
  <c r="C77" i="29"/>
  <c r="O77" i="29"/>
  <c r="D77" i="29"/>
  <c r="D108" i="29" s="1"/>
  <c r="T77" i="29"/>
  <c r="T108" i="29" s="1"/>
  <c r="K77" i="29"/>
  <c r="L77" i="29"/>
  <c r="L108" i="29" s="1"/>
  <c r="N77" i="29"/>
  <c r="N108" i="29" s="1"/>
  <c r="Q86" i="29"/>
  <c r="E86" i="29"/>
  <c r="E117" i="29" s="1"/>
  <c r="R86" i="29"/>
  <c r="C86" i="29"/>
  <c r="J86" i="29"/>
  <c r="J117" i="29" s="1"/>
  <c r="I86" i="29"/>
  <c r="I117" i="29" s="1"/>
  <c r="M86" i="29"/>
  <c r="M117" i="29" s="1"/>
  <c r="D86" i="29"/>
  <c r="D117" i="29" s="1"/>
  <c r="L86" i="29"/>
  <c r="H86" i="29"/>
  <c r="S86" i="29"/>
  <c r="S117" i="29" s="1"/>
  <c r="N86" i="29"/>
  <c r="N117" i="29" s="1"/>
  <c r="F86" i="29"/>
  <c r="F117" i="29" s="1"/>
  <c r="L121" i="29"/>
  <c r="T81" i="29"/>
  <c r="T112" i="29" s="1"/>
  <c r="G81" i="29"/>
  <c r="R81" i="29"/>
  <c r="C81" i="29"/>
  <c r="H81" i="29"/>
  <c r="H112" i="29" s="1"/>
  <c r="L81" i="29"/>
  <c r="Q81" i="29"/>
  <c r="I81" i="29"/>
  <c r="I112" i="29" s="1"/>
  <c r="E81" i="29"/>
  <c r="E112" i="29" s="1"/>
  <c r="N81" i="29"/>
  <c r="N112" i="29" s="1"/>
  <c r="J81" i="29"/>
  <c r="J112" i="29" s="1"/>
  <c r="F81" i="29"/>
  <c r="F112" i="29" s="1"/>
  <c r="P69" i="29"/>
  <c r="P100" i="29" s="1"/>
  <c r="E69" i="29"/>
  <c r="E100" i="29" s="1"/>
  <c r="H69" i="29"/>
  <c r="S69" i="29"/>
  <c r="S100" i="29" s="1"/>
  <c r="T69" i="29"/>
  <c r="T100" i="29" s="1"/>
  <c r="R69" i="29"/>
  <c r="C69" i="29"/>
  <c r="O69" i="29"/>
  <c r="I69" i="29"/>
  <c r="I100" i="29" s="1"/>
  <c r="J69" i="29"/>
  <c r="J100" i="29" s="1"/>
  <c r="K69" i="29"/>
  <c r="L69" i="29"/>
  <c r="L100" i="29" s="1"/>
  <c r="N69" i="29"/>
  <c r="N100" i="29" s="1"/>
  <c r="F69" i="29"/>
  <c r="F100" i="29" s="1"/>
  <c r="M69" i="29"/>
  <c r="M100" i="29" s="1"/>
  <c r="T78" i="29"/>
  <c r="C78" i="29"/>
  <c r="P78" i="29"/>
  <c r="P109" i="29" s="1"/>
  <c r="O78" i="29"/>
  <c r="E78" i="29"/>
  <c r="E109" i="29" s="1"/>
  <c r="D78" i="29"/>
  <c r="D109" i="29" s="1"/>
  <c r="K78" i="29"/>
  <c r="L78" i="29"/>
  <c r="L109" i="29" s="1"/>
  <c r="N78" i="29"/>
  <c r="N109" i="29" s="1"/>
  <c r="F78" i="29"/>
  <c r="F109" i="29" s="1"/>
  <c r="Q66" i="29"/>
  <c r="Q97" i="29" s="1"/>
  <c r="E66" i="29"/>
  <c r="E97" i="29" s="1"/>
  <c r="P66" i="29"/>
  <c r="D66" i="29"/>
  <c r="D97" i="29" s="1"/>
  <c r="C66" i="29"/>
  <c r="L66" i="29"/>
  <c r="L97" i="29" s="1"/>
  <c r="K66" i="29"/>
  <c r="N66" i="29"/>
  <c r="N97" i="29" s="1"/>
  <c r="F66" i="29"/>
  <c r="F97" i="29" s="1"/>
  <c r="E70" i="29"/>
  <c r="E101" i="29" s="1"/>
  <c r="P70" i="29"/>
  <c r="P101" i="29" s="1"/>
  <c r="S70" i="29"/>
  <c r="S101" i="29" s="1"/>
  <c r="C70" i="29"/>
  <c r="R70" i="29"/>
  <c r="O70" i="29"/>
  <c r="T70" i="29"/>
  <c r="T101" i="29" s="1"/>
  <c r="H70" i="29"/>
  <c r="L70" i="29"/>
  <c r="L101" i="29" s="1"/>
  <c r="M70" i="29"/>
  <c r="M101" i="29" s="1"/>
  <c r="I70" i="29"/>
  <c r="I101" i="29" s="1"/>
  <c r="K70" i="29"/>
  <c r="F70" i="29"/>
  <c r="F101" i="29" s="1"/>
  <c r="J70" i="29"/>
  <c r="J101" i="29" s="1"/>
  <c r="N70" i="29"/>
  <c r="N101" i="29" s="1"/>
  <c r="D74" i="29"/>
  <c r="Q74" i="29"/>
  <c r="Q105" i="29" s="1"/>
  <c r="T74" i="29"/>
  <c r="T105" i="29" s="1"/>
  <c r="S74" i="29"/>
  <c r="S105" i="29" s="1"/>
  <c r="P74" i="29"/>
  <c r="P105" i="29" s="1"/>
  <c r="R74" i="29"/>
  <c r="O74" i="29"/>
  <c r="F74" i="29"/>
  <c r="F105" i="29" s="1"/>
  <c r="K74" i="29"/>
  <c r="N74" i="29"/>
  <c r="N105" i="29" s="1"/>
  <c r="P65" i="29"/>
  <c r="P96" i="29" s="1"/>
  <c r="O65" i="29"/>
  <c r="D65" i="29"/>
  <c r="D96" i="29" s="1"/>
  <c r="E65" i="29"/>
  <c r="E96" i="29" s="1"/>
  <c r="G65" i="29"/>
  <c r="L65" i="29"/>
  <c r="L96" i="29" s="1"/>
  <c r="Q65" i="29"/>
  <c r="Q96" i="29" s="1"/>
  <c r="T65" i="29"/>
  <c r="K65" i="29"/>
  <c r="J65" i="29"/>
  <c r="J96" i="29" s="1"/>
  <c r="N65" i="29"/>
  <c r="N96" i="29" s="1"/>
  <c r="F65" i="29"/>
  <c r="F96" i="29" s="1"/>
  <c r="C99" i="29"/>
  <c r="U68" i="29"/>
  <c r="X53" i="29"/>
  <c r="V145" i="29"/>
  <c r="V146" i="29"/>
  <c r="V148" i="29"/>
  <c r="V150" i="29"/>
  <c r="V149" i="29"/>
  <c r="V147" i="29"/>
  <c r="H121" i="29"/>
  <c r="C82" i="29"/>
  <c r="H82" i="29"/>
  <c r="H113" i="29" s="1"/>
  <c r="E82" i="29"/>
  <c r="E113" i="29" s="1"/>
  <c r="G82" i="29"/>
  <c r="R82" i="29"/>
  <c r="Q82" i="29"/>
  <c r="I82" i="29"/>
  <c r="I113" i="29" s="1"/>
  <c r="K82" i="29"/>
  <c r="J82" i="29"/>
  <c r="J113" i="29" s="1"/>
  <c r="N82" i="29"/>
  <c r="N113" i="29" s="1"/>
  <c r="L82" i="29"/>
  <c r="L113" i="29" s="1"/>
  <c r="F82" i="29"/>
  <c r="F113" i="29" s="1"/>
  <c r="H79" i="29"/>
  <c r="O79" i="29"/>
  <c r="P79" i="29"/>
  <c r="P110" i="29" s="1"/>
  <c r="K79" i="29"/>
  <c r="I79" i="29"/>
  <c r="I110" i="29" s="1"/>
  <c r="N79" i="29"/>
  <c r="N110" i="29" s="1"/>
  <c r="E79" i="29"/>
  <c r="E110" i="29" s="1"/>
  <c r="L79" i="29"/>
  <c r="L110" i="29" s="1"/>
  <c r="F79" i="29"/>
  <c r="F110" i="29" s="1"/>
  <c r="U119" i="29"/>
  <c r="D75" i="29"/>
  <c r="S75" i="29"/>
  <c r="T75" i="29"/>
  <c r="T106" i="29" s="1"/>
  <c r="O75" i="29"/>
  <c r="Q75" i="29"/>
  <c r="Q106" i="29" s="1"/>
  <c r="P75" i="29"/>
  <c r="P106" i="29" s="1"/>
  <c r="K75" i="29"/>
  <c r="N75" i="29"/>
  <c r="N106" i="29" s="1"/>
  <c r="P67" i="29"/>
  <c r="G67" i="29"/>
  <c r="Q67" i="29"/>
  <c r="Q98" i="29" s="1"/>
  <c r="E67" i="29"/>
  <c r="E98" i="29" s="1"/>
  <c r="D67" i="29"/>
  <c r="D98" i="29" s="1"/>
  <c r="C67" i="29"/>
  <c r="H67" i="29"/>
  <c r="H98" i="29" s="1"/>
  <c r="S67" i="29"/>
  <c r="L67" i="29"/>
  <c r="L98" i="29" s="1"/>
  <c r="I67" i="29"/>
  <c r="I98" i="29" s="1"/>
  <c r="J67" i="29"/>
  <c r="J98" i="29" s="1"/>
  <c r="K67" i="29"/>
  <c r="F67" i="29"/>
  <c r="F98" i="29" s="1"/>
  <c r="N67" i="29"/>
  <c r="N98" i="29" s="1"/>
  <c r="C102" i="29"/>
  <c r="U71" i="29"/>
  <c r="Q85" i="29"/>
  <c r="C85" i="29"/>
  <c r="S85" i="29"/>
  <c r="S116" i="29" s="1"/>
  <c r="H85" i="29"/>
  <c r="D85" i="29"/>
  <c r="D116" i="29" s="1"/>
  <c r="R85" i="29"/>
  <c r="I85" i="29"/>
  <c r="I116" i="29" s="1"/>
  <c r="K85" i="29"/>
  <c r="J85" i="29"/>
  <c r="J116" i="29" s="1"/>
  <c r="N85" i="29"/>
  <c r="N116" i="29" s="1"/>
  <c r="L85" i="29"/>
  <c r="L116" i="29" s="1"/>
  <c r="M85" i="29"/>
  <c r="M116" i="29" s="1"/>
  <c r="E85" i="29"/>
  <c r="E116" i="29" s="1"/>
  <c r="F85" i="29"/>
  <c r="F116" i="29" s="1"/>
  <c r="X56" i="29"/>
  <c r="X40" i="29"/>
  <c r="D83" i="29"/>
  <c r="D114" i="29" s="1"/>
  <c r="H83" i="29"/>
  <c r="H114" i="29" s="1"/>
  <c r="G83" i="29"/>
  <c r="R83" i="29"/>
  <c r="T83" i="29"/>
  <c r="T114" i="29" s="1"/>
  <c r="C83" i="29"/>
  <c r="E83" i="29"/>
  <c r="E114" i="29" s="1"/>
  <c r="Q83" i="29"/>
  <c r="L83" i="29"/>
  <c r="I83" i="29"/>
  <c r="I114" i="29" s="1"/>
  <c r="J83" i="29"/>
  <c r="J114" i="29" s="1"/>
  <c r="F83" i="29"/>
  <c r="F114" i="29" s="1"/>
  <c r="N83" i="29"/>
  <c r="N114" i="29" s="1"/>
  <c r="C120" i="29"/>
  <c r="U89" i="29"/>
  <c r="H120" i="29"/>
  <c r="U115" i="29"/>
  <c r="O72" i="29"/>
  <c r="P72" i="29"/>
  <c r="P103" i="29" s="1"/>
  <c r="E72" i="29"/>
  <c r="E103" i="29" s="1"/>
  <c r="C72" i="29"/>
  <c r="D72" i="29"/>
  <c r="D103" i="29" s="1"/>
  <c r="R72" i="29"/>
  <c r="T72" i="29"/>
  <c r="T103" i="29" s="1"/>
  <c r="K72" i="29"/>
  <c r="I72" i="29"/>
  <c r="N72" i="29"/>
  <c r="N103" i="29" s="1"/>
  <c r="F72" i="29"/>
  <c r="F103" i="29" s="1"/>
  <c r="C121" i="29"/>
  <c r="U90" i="29"/>
  <c r="D73" i="29"/>
  <c r="D104" i="29" s="1"/>
  <c r="T73" i="29"/>
  <c r="T104" i="29" s="1"/>
  <c r="R73" i="29"/>
  <c r="G73" i="29"/>
  <c r="Q73" i="29"/>
  <c r="Q104" i="29" s="1"/>
  <c r="S73" i="29"/>
  <c r="S104" i="29" s="1"/>
  <c r="P73" i="29"/>
  <c r="P104" i="29" s="1"/>
  <c r="E73" i="29"/>
  <c r="E104" i="29" s="1"/>
  <c r="L73" i="29"/>
  <c r="L104" i="29" s="1"/>
  <c r="C73" i="29"/>
  <c r="O73" i="29"/>
  <c r="K73" i="29"/>
  <c r="N73" i="29"/>
  <c r="N104" i="29" s="1"/>
  <c r="J73" i="29"/>
  <c r="J104" i="29" s="1"/>
  <c r="I73" i="29"/>
  <c r="I104" i="29" s="1"/>
  <c r="F73" i="29"/>
  <c r="F104" i="29" s="1"/>
  <c r="Q87" i="29"/>
  <c r="S87" i="29"/>
  <c r="S118" i="29" s="1"/>
  <c r="H87" i="29"/>
  <c r="D87" i="29"/>
  <c r="D118" i="29" s="1"/>
  <c r="C87" i="29"/>
  <c r="K87" i="29"/>
  <c r="J87" i="29"/>
  <c r="J118" i="29" s="1"/>
  <c r="N87" i="29"/>
  <c r="N118" i="29" s="1"/>
  <c r="L87" i="29"/>
  <c r="L118" i="29" s="1"/>
  <c r="R87" i="29"/>
  <c r="M87" i="29"/>
  <c r="M118" i="29" s="1"/>
  <c r="I87" i="29"/>
  <c r="I118" i="29" s="1"/>
  <c r="E87" i="29"/>
  <c r="E118" i="29" s="1"/>
  <c r="F87" i="29"/>
  <c r="F118" i="29" s="1"/>
  <c r="X62" i="29"/>
  <c r="X59" i="29"/>
  <c r="X55" i="29"/>
  <c r="X47" i="29"/>
  <c r="X51" i="29"/>
  <c r="X42" i="29"/>
  <c r="X39" i="29"/>
  <c r="X48" i="29"/>
  <c r="X58" i="29"/>
  <c r="X45" i="29"/>
  <c r="X60" i="29"/>
  <c r="X52" i="29"/>
  <c r="X54" i="29"/>
  <c r="X61" i="29"/>
  <c r="X44" i="29"/>
  <c r="R121" i="29"/>
  <c r="L120" i="29"/>
  <c r="P120" i="29"/>
  <c r="R120" i="29"/>
  <c r="W149" i="29" l="1"/>
  <c r="W144" i="29"/>
  <c r="H118" i="29"/>
  <c r="I103" i="29"/>
  <c r="O103" i="29"/>
  <c r="D106" i="29"/>
  <c r="U75" i="29"/>
  <c r="K110" i="29"/>
  <c r="C113" i="29"/>
  <c r="U82" i="29"/>
  <c r="O96" i="29"/>
  <c r="C109" i="29"/>
  <c r="U78" i="29"/>
  <c r="C117" i="29"/>
  <c r="U86" i="29"/>
  <c r="R118" i="29"/>
  <c r="K118" i="29"/>
  <c r="U73" i="29"/>
  <c r="C104" i="29"/>
  <c r="U121" i="29"/>
  <c r="K103" i="29"/>
  <c r="C103" i="29"/>
  <c r="U72" i="29"/>
  <c r="Q114" i="29"/>
  <c r="R114" i="29"/>
  <c r="K116" i="29"/>
  <c r="H116" i="29"/>
  <c r="K98" i="29"/>
  <c r="S98" i="29"/>
  <c r="O106" i="29"/>
  <c r="K113" i="29"/>
  <c r="G113" i="29"/>
  <c r="W150" i="29"/>
  <c r="W145" i="29"/>
  <c r="T96" i="29"/>
  <c r="G96" i="29"/>
  <c r="O105" i="29"/>
  <c r="O101" i="29"/>
  <c r="K97" i="29"/>
  <c r="P97" i="29"/>
  <c r="T109" i="29"/>
  <c r="O100" i="29"/>
  <c r="C112" i="29"/>
  <c r="U81" i="29"/>
  <c r="R117" i="29"/>
  <c r="O108" i="29"/>
  <c r="G108" i="29"/>
  <c r="O104" i="29"/>
  <c r="R104" i="29"/>
  <c r="L114" i="29"/>
  <c r="Q116" i="29"/>
  <c r="P98" i="29"/>
  <c r="C110" i="29"/>
  <c r="U79" i="29"/>
  <c r="R113" i="29"/>
  <c r="U99" i="29"/>
  <c r="K96" i="29"/>
  <c r="C118" i="29"/>
  <c r="U87" i="29"/>
  <c r="Q118" i="29"/>
  <c r="G114" i="29"/>
  <c r="U102" i="29"/>
  <c r="K106" i="29"/>
  <c r="O110" i="29"/>
  <c r="W148" i="29"/>
  <c r="U65" i="29"/>
  <c r="R105" i="29"/>
  <c r="R101" i="29"/>
  <c r="O109" i="29"/>
  <c r="K100" i="29"/>
  <c r="C100" i="29"/>
  <c r="U69" i="29"/>
  <c r="H100" i="29"/>
  <c r="Q112" i="29"/>
  <c r="R112" i="29"/>
  <c r="H117" i="29"/>
  <c r="K108" i="29"/>
  <c r="C108" i="29"/>
  <c r="U77" i="29"/>
  <c r="K104" i="29"/>
  <c r="G104" i="29"/>
  <c r="R103" i="29"/>
  <c r="U120" i="29"/>
  <c r="C114" i="29"/>
  <c r="U83" i="29"/>
  <c r="R116" i="29"/>
  <c r="C116" i="29"/>
  <c r="U85" i="29"/>
  <c r="C98" i="29"/>
  <c r="U67" i="29"/>
  <c r="G98" i="29"/>
  <c r="S106" i="29"/>
  <c r="H110" i="29"/>
  <c r="Q113" i="29"/>
  <c r="W147" i="29"/>
  <c r="W146" i="29"/>
  <c r="K105" i="29"/>
  <c r="D105" i="29"/>
  <c r="U74" i="29"/>
  <c r="K101" i="29"/>
  <c r="H101" i="29"/>
  <c r="C101" i="29"/>
  <c r="U70" i="29"/>
  <c r="C97" i="29"/>
  <c r="U66" i="29"/>
  <c r="K109" i="29"/>
  <c r="R100" i="29"/>
  <c r="L112" i="29"/>
  <c r="G112" i="29"/>
  <c r="L117" i="29"/>
  <c r="Q117" i="29"/>
  <c r="R108" i="29"/>
  <c r="V120" i="29" l="1"/>
  <c r="U98" i="29"/>
  <c r="U114" i="29"/>
  <c r="U108" i="29"/>
  <c r="U110" i="29"/>
  <c r="U103" i="29"/>
  <c r="V121" i="29"/>
  <c r="U105" i="29"/>
  <c r="U96" i="29"/>
  <c r="U104" i="29"/>
  <c r="U109" i="29"/>
  <c r="U101" i="29"/>
  <c r="U112" i="29"/>
  <c r="U117" i="29"/>
  <c r="U113" i="29"/>
  <c r="U100" i="29"/>
  <c r="U97" i="29"/>
  <c r="U116" i="29"/>
  <c r="U118" i="29"/>
  <c r="U106" i="29"/>
  <c r="V101" i="29" l="1"/>
  <c r="V96" i="29"/>
  <c r="V100" i="29"/>
  <c r="V108" i="29"/>
  <c r="V116" i="29"/>
  <c r="V103" i="29"/>
  <c r="V106" i="29"/>
  <c r="V117" i="29"/>
  <c r="V114" i="29"/>
  <c r="V105" i="29"/>
  <c r="V110" i="29"/>
  <c r="V112" i="29"/>
  <c r="V95" i="29"/>
  <c r="V107" i="29"/>
  <c r="V111" i="29"/>
  <c r="V119" i="29"/>
  <c r="V115" i="29"/>
  <c r="V102" i="29"/>
  <c r="V99" i="29"/>
  <c r="V118" i="29"/>
  <c r="V113" i="29"/>
  <c r="V109" i="29"/>
  <c r="V97" i="29"/>
  <c r="V98" i="29"/>
  <c r="V104" i="29"/>
</calcChain>
</file>

<file path=xl/sharedStrings.xml><?xml version="1.0" encoding="utf-8"?>
<sst xmlns="http://schemas.openxmlformats.org/spreadsheetml/2006/main" count="1419" uniqueCount="478">
  <si>
    <t>id</t>
  </si>
  <si>
    <t>data</t>
  </si>
  <si>
    <t>vetor</t>
  </si>
  <si>
    <t>matrixid</t>
  </si>
  <si>
    <t>0</t>
  </si>
  <si>
    <t>1.0</t>
  </si>
  <si>
    <t>1.1</t>
  </si>
  <si>
    <t>1.2</t>
  </si>
  <si>
    <t>1.3</t>
  </si>
  <si>
    <t>1.4</t>
  </si>
  <si>
    <t>session_id</t>
  </si>
  <si>
    <t>matrix</t>
  </si>
  <si>
    <t>r2</t>
  </si>
  <si>
    <t>consistent</t>
  </si>
  <si>
    <t>complete</t>
  </si>
  <si>
    <t>retries</t>
  </si>
  <si>
    <t>dim</t>
  </si>
  <si>
    <t>1.0000</t>
  </si>
  <si>
    <t>0.9029</t>
  </si>
  <si>
    <t>0.6733</t>
  </si>
  <si>
    <t>0.6844</t>
  </si>
  <si>
    <t>0.8833</t>
  </si>
  <si>
    <t>1.00,1.00,1.00,1.00,1.00,1.00,1.00,1.00,1.00</t>
  </si>
  <si>
    <t>1.00,0.50,0.50,2.00,1.00,2.00,2.00,0.50,1.00</t>
  </si>
  <si>
    <t>0.8227</t>
  </si>
  <si>
    <t>1.00,1.00,0.33,1.00,1.00,0.33,3.00,3.00,1.00</t>
  </si>
  <si>
    <t>1.00,1.00,0.50,1.00,1.00,0.50,2.00,2.00,1.00</t>
  </si>
  <si>
    <t>1.00,2.00,1.00,0.50,1.00,0.50,1.00,2.00,1.00</t>
  </si>
  <si>
    <t>0.7851</t>
  </si>
  <si>
    <t>1.00,3.00,3.00,0.33,1.00,0.33,0.33,3.00,1.00</t>
  </si>
  <si>
    <t>0.7472</t>
  </si>
  <si>
    <t>1.00,0.50,0.50,2.00,1.00,0.50,2.00,2.00,1.00</t>
  </si>
  <si>
    <t>1.00,2.00,0.50,0.50,1.00,0.50,2.00,2.00,1.00</t>
  </si>
  <si>
    <t>1.00,2.00,2.00,0.50,1.00,0.50,0.50,2.00,1.00</t>
  </si>
  <si>
    <t>0.6857</t>
  </si>
  <si>
    <t>1.00,0.50,0.25,2.00,1.00,0.25,4.00,4.00,1.00</t>
  </si>
  <si>
    <t>0.9503</t>
  </si>
  <si>
    <t>1.00,3.00,0.50,0.33,1.00,0.50,2.00,2.00,1.00</t>
  </si>
  <si>
    <t>0.6912</t>
  </si>
  <si>
    <t>0.8823</t>
  </si>
  <si>
    <t>1.00,2.00,2.00,0.50,1.00,1.00,0.50,1.00,1.00</t>
  </si>
  <si>
    <t>1.00,0.25,0.33,4.00,1.00,4.00,3.00,0.25,1.00</t>
  </si>
  <si>
    <t>1.00,2.00,1.00,0.50,1.00,1.00,1.00,1.00,1.00</t>
  </si>
  <si>
    <t>0.6510</t>
  </si>
  <si>
    <t>1.00,3.00,2.00,0.33,1.00,0.50,0.50,2.00,1.00</t>
  </si>
  <si>
    <t>0.9774</t>
  </si>
  <si>
    <t>1.00,0.33,0.33,3.00,1.00,1.00,3.00,1.00,1.00</t>
  </si>
  <si>
    <t>1.00,0.33,0.33,3.00,1.00,3.00,3.00,0.33,1.00</t>
  </si>
  <si>
    <t>1.00,0.50,0.33,2.00,1.00,0.50,3.00,2.00,1.00</t>
  </si>
  <si>
    <t>1.00,0.50,2.00,2.00,1.00,2.00,0.50,0.50,1.00</t>
  </si>
  <si>
    <t>1.00,2.00,2.00,0.50,1.00,2.00,0.50,0.50,1.00</t>
  </si>
  <si>
    <t>1.00,3.00,3.00,0.33,1.00,3.00,0.33,0.33,1.00</t>
  </si>
  <si>
    <t>1.00,1.00,1.00,1.00,1.00,0.33,1.00,3.00,1.00</t>
  </si>
  <si>
    <t>1.00,0.33,3.00,3.00,1.00,3.00,0.33,0.33,1.00</t>
  </si>
  <si>
    <t>1.00,2.00,0.33,0.50,1.00,0.33,3.00,3.00,1.00</t>
  </si>
  <si>
    <t>1.00,0.33,0.50,3.00,1.00,3.00,2.00,0.33,1.00</t>
  </si>
  <si>
    <t>0.6831</t>
  </si>
  <si>
    <t>PROJETOS-ÂNCORA</t>
  </si>
  <si>
    <t>1.00,0.33,0.33,3.00,1.00,0.50,3.00,2.00,1.00</t>
  </si>
  <si>
    <t>1.00,0.33,0.50,3.00,1.00,2.00,2.00,0.50,1.00</t>
  </si>
  <si>
    <t>1.00,3.00,1.00,0.33,1.00,0.50,1.00,2.00,1.00</t>
  </si>
  <si>
    <t>1.00,0.50,1.00,2.00,1.00,2.00,1.00,0.50,1.00</t>
  </si>
  <si>
    <t>1.00,3.00,3.00,0.33,1.00,1.00,0.33,1.00,1.00</t>
  </si>
  <si>
    <t>1.00,4.00,0.25,0.25,1.00,0.25,4.00,4.00,1.00</t>
  </si>
  <si>
    <t>1.00,0.33,0.33,3.00,1.00,0.33,3.00,3.00,1.00</t>
  </si>
  <si>
    <t>1.00,1.00,3.00,1.00,1.00,3.00,0.33,0.33,1.00</t>
  </si>
  <si>
    <t>1.00,0.33,2.00,3.00,1.00,3.00,0.50,0.33,1.00</t>
  </si>
  <si>
    <t>1.00,0.33,0.50,3.00,1.00,1.00,2.00,1.00,1.00</t>
  </si>
  <si>
    <t>1.00,0.50,2.00,2.00,1.00,3.00,0.50,0.33,1.00</t>
  </si>
  <si>
    <t>1.00,3.00,4.00,0.33,1.00,1.00,0.25,1.00,1.00</t>
  </si>
  <si>
    <t>1.00,3.00,0.25,0.33,1.00,0.25,4.00,4.00,1.00</t>
  </si>
  <si>
    <t>1.00,0.33,0.25,3.00,1.00,3.00,4.00,0.33,1.00</t>
  </si>
  <si>
    <t>0.6958</t>
  </si>
  <si>
    <t>0.6375</t>
  </si>
  <si>
    <t>0.9808</t>
  </si>
  <si>
    <t>1. Estratégia de dinamização do tecido económico</t>
  </si>
  <si>
    <t>2. Revitalização urbana</t>
  </si>
  <si>
    <t>3. Qualificação da rede de serviços e equipamentos</t>
  </si>
  <si>
    <t>4. Vagos, território inteligente</t>
  </si>
  <si>
    <t>5. Vagos sustentável</t>
  </si>
  <si>
    <t>6. Afirmação do turismo</t>
  </si>
  <si>
    <t>7. Viver Vagos</t>
  </si>
  <si>
    <t>Património natural</t>
  </si>
  <si>
    <t>Estrutura Urbana</t>
  </si>
  <si>
    <t>Inclusão social</t>
  </si>
  <si>
    <t>Qualidade de vida</t>
  </si>
  <si>
    <t>1.2. Factores imateriais de apoio à atividade económica (apoio aos setores existentes)</t>
  </si>
  <si>
    <t>1.3. Formação mão-de-obra (apoio aos setores existentes)</t>
  </si>
  <si>
    <t>1.4. Factores imateriais de apoio à atividade económica (apoio aos setores existentes)</t>
  </si>
  <si>
    <t xml:space="preserve">1.5.Serviços e infraestruturas de apoio à atividade económica </t>
  </si>
  <si>
    <t>2.1. Prevenção e mitigação de riscos (erosão, incêndios, cheias)</t>
  </si>
  <si>
    <t>2.2. Utilização para turismo</t>
  </si>
  <si>
    <t>2.3. Utilização para lazer</t>
  </si>
  <si>
    <t>2.4. Preservação de ecossistemas / limpeza / embelezamento (qualificação ambiental)</t>
  </si>
  <si>
    <t>3.1. Acessibilidade e mobilidade</t>
  </si>
  <si>
    <t>3.2. Identidade territorial</t>
  </si>
  <si>
    <t xml:space="preserve">3.3. Património construído </t>
  </si>
  <si>
    <t>3.4. Qualidade do espaço público</t>
  </si>
  <si>
    <t>4.1. Serviços de interesse geral (educação, saúde, CTT, etc.)</t>
  </si>
  <si>
    <t>4.2. Apoio a grupos carenciados e com necessidades especiais</t>
  </si>
  <si>
    <t>4.3. Inserção socioprofissional</t>
  </si>
  <si>
    <t>5.1. Desporto e tempos livres</t>
  </si>
  <si>
    <t>5.2. Cultura</t>
  </si>
  <si>
    <t>5.3. Participação cívica</t>
  </si>
  <si>
    <t>Total</t>
  </si>
  <si>
    <t xml:space="preserve">1. Desenvolvimento de setores do futuro </t>
  </si>
  <si>
    <t>2. Qualificação e dinamização da indústria</t>
  </si>
  <si>
    <t>3. Qualificação e inovação da agricultura</t>
  </si>
  <si>
    <t>1. Requalificação de Vagos – Centro da Vila e Frente Lagunar da Ria</t>
  </si>
  <si>
    <t>2. Requalificação de outros núcleos urbanos</t>
  </si>
  <si>
    <t>1. Equipamentos e serviços de saúde</t>
  </si>
  <si>
    <t xml:space="preserve">2. Definição do projeto educativo local </t>
  </si>
  <si>
    <t xml:space="preserve">3. Respostas sociais direcionadas </t>
  </si>
  <si>
    <t>4. Respostas integradas e programas de apoio complementares</t>
  </si>
  <si>
    <t>1. Desenvolvimento de um sistema de apoio à decisão</t>
  </si>
  <si>
    <t xml:space="preserve">2. Aproximar a Câmara aos cidadãos </t>
  </si>
  <si>
    <t>3. Plano de mobilidade integrado</t>
  </si>
  <si>
    <t>1. Defesa da Orla Costeira</t>
  </si>
  <si>
    <t>2. Proteção e valorização das zonas lagunares</t>
  </si>
  <si>
    <t>3. Sensibilização, qualificação e limpeza do território</t>
  </si>
  <si>
    <t xml:space="preserve">1. Ações transversais de desenvolvimento do turismo </t>
  </si>
  <si>
    <t>2. Segmentos e nichos existentes</t>
  </si>
  <si>
    <t>3. Segmentos e nichos de futuro</t>
  </si>
  <si>
    <t xml:space="preserve">1. Animação e programação cultural </t>
  </si>
  <si>
    <t>2. Plano de comunicação e marketing</t>
  </si>
  <si>
    <t>Min</t>
  </si>
  <si>
    <t>Max</t>
  </si>
  <si>
    <t>nivel 1</t>
  </si>
  <si>
    <t>nivel 2</t>
  </si>
  <si>
    <t>Cobb-D</t>
  </si>
  <si>
    <t>nivel 2 normalizado</t>
  </si>
  <si>
    <t>nivel 1 * nivel 2 normaliado</t>
  </si>
  <si>
    <t>1.00,3.00,4.00,3.00,3.00,0.33,1.00,3.00,1.00,1.00,0.25,0.33,1.00,0.50,1.00,0.33,1.00,2.00,1.00,2.00,0.33,1.00,1.00,0.50,1.00</t>
  </si>
  <si>
    <t>559c15ce9d46c</t>
  </si>
  <si>
    <t>0.8766</t>
  </si>
  <si>
    <t>1.00,0.33,0.33,0.50,3.00,1.00,3.00,3.00,3.00,0.33,1.00,1.00,2.00,0.33,1.00,1.00</t>
  </si>
  <si>
    <t>0.7769</t>
  </si>
  <si>
    <t>1.00,3.00,3.00,1.00,0.33,1.00,1.00,1.00,0.33,1.00,1.00,1.00,1.00,1.00,1.00,1.00</t>
  </si>
  <si>
    <t>0.7771</t>
  </si>
  <si>
    <t>1.00,4.00,3.00,2.00,0.25,1.00,0.50,0.50,0.33,2.00,1.00,1.00,0.50,2.00,1.00,1.00</t>
  </si>
  <si>
    <t>0.9646</t>
  </si>
  <si>
    <t>1.00,3.00,4.00,2.00,1.00,0.33,1.00,4.00,0.33,0.33,0.25,0.25,1.00,0.33,0.33,0.50,3.00,3.00,1.00,0.33,1.00,3.00,3.00,3.00,1.00</t>
  </si>
  <si>
    <t>559c16e9cd735</t>
  </si>
  <si>
    <t>0.6980</t>
  </si>
  <si>
    <t>1.00,1.00,2.00,2.00,1.00,1.00,1.00,1.00,0.50,1.00,1.00,1.00,0.50,1.00,1.00,1.00</t>
  </si>
  <si>
    <t>0.7604</t>
  </si>
  <si>
    <t>1.00,2.00,1.00,1.00,0.50,1.00,0.50,0.50,1.00,2.00,1.00,1.00,1.00,2.00,1.00,1.00</t>
  </si>
  <si>
    <t>1.00,2.00,1.00,2.00,0.50,1.00,0.50,2.00,1.00,2.00,1.00,2.00,0.50,0.50,0.50,1.00</t>
  </si>
  <si>
    <t>0.8515</t>
  </si>
  <si>
    <t>1.00,3.00,2.00,2.00,2.00,0.33,1.00,3.00,0.50,2.00,0.50,0.33,1.00,3.00,3.00,0.50,2.00,0.33,1.00,0.50,0.50,0.50,0.33,2.00,1.00</t>
  </si>
  <si>
    <t>559c16eb2318b</t>
  </si>
  <si>
    <t>0.3528</t>
  </si>
  <si>
    <t>1.00,2.00,0.33,0.33,0.50,1.00,0.33,0.33,3.00,3.00,1.00,3.00,3.00,3.00,0.33,1.00</t>
  </si>
  <si>
    <t>0.7371</t>
  </si>
  <si>
    <t>1.00,0.33,0.33,0.33,3.00,1.00,0.33,0.33,3.00,3.00,1.00,0.33,3.00,3.00,3.00,1.00</t>
  </si>
  <si>
    <t>0.6529</t>
  </si>
  <si>
    <t>1.00,3.00,1.00,1.00,0.33,1.00,0.50,0.50,1.00,2.00,1.00,2.00,1.00,2.00,0.50,1.00</t>
  </si>
  <si>
    <t>0.8314</t>
  </si>
  <si>
    <t>1.00,3.00,2.00,3.00,2.00,0.33,1.00,1.00,2.00,1.00,0.50,1.00,1.00,2.00,2.00,0.33,0.50,0.50,1.00,0.50,0.50,1.00,0.50,2.00,1.00</t>
  </si>
  <si>
    <t>559c16efb7bbb</t>
  </si>
  <si>
    <t>0.8492</t>
  </si>
  <si>
    <t>1.00,2.00,1.00,1.00,0.50,1.00,0.50,0.33,1.00,2.00,1.00,0.50,1.00,3.00,2.00,1.00</t>
  </si>
  <si>
    <t>0.9344</t>
  </si>
  <si>
    <t>1.00,2.00,2.00,3.00,0.50,1.00,1.00,1.00,0.50,1.00,1.00,2.00,0.33,1.00,0.50,1.00</t>
  </si>
  <si>
    <t>0.9346</t>
  </si>
  <si>
    <t>1.00,3.00,1.00,1.00,0.33,1.00,0.50,0.50,1.00,2.00,1.00,0.50,1.00,2.00,2.00,1.00</t>
  </si>
  <si>
    <t>1.00,3.00,2.00,4.00,3.00,0.33,1.00,1.00,0.50,0.33,0.50,1.00,1.00,2.00,1.00,0.25,2.00,0.50,1.00,2.00,0.33,3.00,1.00,0.50,1.00</t>
  </si>
  <si>
    <t>559c16f063e9d</t>
  </si>
  <si>
    <t>0.6737</t>
  </si>
  <si>
    <t>1.00,2.00,0.33,0.50,0.50,1.00,0.25,0.33,3.00,4.00,1.00,0.50,2.00,3.00,2.00,1.00</t>
  </si>
  <si>
    <t>0.8297</t>
  </si>
  <si>
    <t>1.00,0.33,0.50,2.00,3.00,1.00,1.00,3.00,2.00,1.00,1.00,3.00,0.50,0.33,0.33,1.00</t>
  </si>
  <si>
    <t>0.9234</t>
  </si>
  <si>
    <t>1.00,2.00,0.50,1.00,0.50,1.00,0.33,0.25,2.00,3.00,1.00,0.33,1.00,4.00,3.00,1.00</t>
  </si>
  <si>
    <t>0.7826</t>
  </si>
  <si>
    <t>1.00,2.00,1.00,3.00,2.00,0.50,1.00,1.00,1.00,2.00,1.00,1.00,1.00,1.00,1.00,0.33,1.00,1.00,1.00,2.00,0.50,0.50,1.00,0.50,1.00</t>
  </si>
  <si>
    <t>559c16f5f2de2</t>
  </si>
  <si>
    <t>0.6101</t>
  </si>
  <si>
    <t>1.00,0.50,1.00,0.50,2.00,1.00,3.00,0.50,1.00,0.33,1.00,0.33,2.00,2.00,3.00,1.00</t>
  </si>
  <si>
    <t>0.8745</t>
  </si>
  <si>
    <t>1.00,3.00,3.00,2.00,0.33,1.00,2.00,1.00,0.33,0.50,1.00,1.00,0.50,1.00,1.00,1.00</t>
  </si>
  <si>
    <t>0.8727</t>
  </si>
  <si>
    <t>1.00,1.00,0.50,2.00,1.00,1.00,0.33,0.50,2.00,3.00,1.00,3.00,0.50,2.00,0.33,1.00</t>
  </si>
  <si>
    <t>0.8398</t>
  </si>
  <si>
    <t>1.00,1.00,2.00,1.00,1.00,3.00,0.50,0.33,1.00</t>
  </si>
  <si>
    <t>1.00,1.00,1.00,0.33,0.33,1.00,1.00,0.33,0.33,0.33,1.00,3.00,1.00,0.50,0.50,3.00,3.00,2.00,1.00,2.00,3.00,3.00,2.00,0.50,1.00</t>
  </si>
  <si>
    <t>559c16f65cdd4</t>
  </si>
  <si>
    <t>0.8446</t>
  </si>
  <si>
    <t>1.00,0.33,0.25,0.33,3.00,1.00,3.00,1.00,4.00,0.33,1.00,0.50,3.00,1.00,2.00,1.00</t>
  </si>
  <si>
    <t>0.7200</t>
  </si>
  <si>
    <t>1.00,3.00,3.00,3.00,0.33,1.00,1.00,2.00,0.33,1.00,1.00,3.00,0.33,0.50,0.33,1.00</t>
  </si>
  <si>
    <t>1.00,3.00,3.00,2.00,0.33,1.00,0.50,0.50,0.33,2.00,1.00,1.00,0.50,2.00,1.00,1.00</t>
  </si>
  <si>
    <t>0.8898</t>
  </si>
  <si>
    <t>1.00,4.00,4.00,3.00,1.00,0.25,1.00,0.33,0.25,0.33,0.25,3.00,1.00,1.00,0.50,0.33,4.00,1.00,1.00,2.00,1.00,3.00,2.00,0.50,1.00</t>
  </si>
  <si>
    <t>559c1701d9a37</t>
  </si>
  <si>
    <t>0.7478</t>
  </si>
  <si>
    <t>1.00,1.00,1.00,0.50,1.00,1.00,2.00,1.00,1.00,0.50,1.00,0.50,2.00,1.00,2.00,1.00</t>
  </si>
  <si>
    <t>0.8352</t>
  </si>
  <si>
    <t>1.00,2.00,1.00,1.00,0.50,1.00,1.00,1.00,1.00,1.00,1.00,1.00,1.00,1.00,1.00,1.00</t>
  </si>
  <si>
    <t>0.4950</t>
  </si>
  <si>
    <t>1.00,3.00,3.00,2.00,0.33,1.00,1.00,1.00,0.33,1.00,1.00,1.00,0.50,1.00,1.00,1.00</t>
  </si>
  <si>
    <t>0.9575</t>
  </si>
  <si>
    <t>1.00,4.00,4.00,2.00,2.00,0.25,1.00,1.00,0.25,0.33,0.25,1.00,1.00,0.33,0.50,0.50,4.00,3.00,1.00,2.00,0.50,3.00,2.00,0.50,1.00</t>
  </si>
  <si>
    <t>559c17167d2a8</t>
  </si>
  <si>
    <t>0.9412</t>
  </si>
  <si>
    <t>1.00,0.50,3.00,3.00,2.00,1.00,4.00,4.00,0.33,0.25,1.00,2.00,0.33,0.25,0.50,1.00</t>
  </si>
  <si>
    <t>0.9100</t>
  </si>
  <si>
    <t>1.00,3.00,3.00,2.00,0.33,1.00,3.00,3.00,0.33,0.33,1.00,0.50,0.50,0.33,2.00,1.00</t>
  </si>
  <si>
    <t>0.6864</t>
  </si>
  <si>
    <t>1.00,0.50,0.33,2.00,2.00,1.00,0.33,2.00,3.00,3.00,1.00,4.00,0.50,0.50,0.25,1.00</t>
  </si>
  <si>
    <t>0.9111</t>
  </si>
  <si>
    <t>1.00,3.00,3.00,3.00,0.33,0.33,1.00,0.50,0.25,0.50,0.33,2.00,1.00,0.50,0.25,0.33,4.00,2.00,1.00,0.33,3.00,2.00,4.00,3.00,1.00</t>
  </si>
  <si>
    <t>559c174e829d7</t>
  </si>
  <si>
    <t>0.5930</t>
  </si>
  <si>
    <t>1.00,0.50,3.00,0.33,2.00,1.00,2.00,0.33,0.33,0.50,1.00,0.33,3.00,3.00,3.00,1.00</t>
  </si>
  <si>
    <t>0.7163</t>
  </si>
  <si>
    <t>1.00,4.00,0.33,4.00,0.25,1.00,0.33,0.25,3.00,3.00,1.00,0.25,0.25,4.00,4.00,1.00</t>
  </si>
  <si>
    <t>0.4338</t>
  </si>
  <si>
    <t>1.00,4.00,3.00,3.00,0.25,1.00,0.33,0.33,0.33,3.00,1.00,0.33,0.33,3.00,3.00,1.00</t>
  </si>
  <si>
    <t>0.7626</t>
  </si>
  <si>
    <t>1.00,0.25,4.00,4.00,1.00,0.25,0.25,4.00,1.00</t>
  </si>
  <si>
    <t>1.00,2.00,1.00,1.00,0.50,0.50,1.00,0.50,0.50,0.50,1.00,2.00,1.00,1.00,0.50,1.00,2.00,1.00,1.00,2.00,2.00,2.00,2.00,0.50,1.00</t>
  </si>
  <si>
    <t>559c177d4d19a</t>
  </si>
  <si>
    <t>0.6446</t>
  </si>
  <si>
    <t>1.00,0.50,1.00,2.00,2.00,1.00,0.50,0.50,1.00,2.00,1.00,0.33,0.50,2.00,3.00,1.00</t>
  </si>
  <si>
    <t>0.1755</t>
  </si>
  <si>
    <t>1.00,2.00,1.00,0.50,0.50,1.00,0.50,0.50,1.00,2.00,1.00,0.50,2.00,2.00,2.00,1.00</t>
  </si>
  <si>
    <t>0.8174</t>
  </si>
  <si>
    <t>1.00,2.00,2.00,2.00,0.50,1.00,2.00,2.00,0.50,0.50,1.00,2.00,0.50,0.50,0.50,1.00</t>
  </si>
  <si>
    <t>0.7481</t>
  </si>
  <si>
    <t>1.00,0.33,0.33,0.33,0.33,3.00,1.00,0.33,1.00,0.33,3.00,3.00,1.00,3.00,3.00,3.00,1.00,0.33,1.00,0.50,3.00,3.00,0.33,2.00,1.00</t>
  </si>
  <si>
    <t>559c17c55588b</t>
  </si>
  <si>
    <t>0.6702</t>
  </si>
  <si>
    <t>1.00,0.33,2.00,2.00,3.00,1.00,2.00,2.00,0.50,0.50,1.00,0.50,0.50,0.50,2.00,1.00</t>
  </si>
  <si>
    <t>1.00,3.00,3.00,3.00,0.33,1.00,0.33,0.50,0.33,3.00,1.00,3.00,0.33,2.00,0.33,1.00</t>
  </si>
  <si>
    <t>1.00,4.00,4.00,2.00,0.25,1.00,2.00,2.00,0.25,0.50,1.00,0.50,0.50,0.50,2.00,1.00</t>
  </si>
  <si>
    <t>0.7754</t>
  </si>
  <si>
    <t>1.00,4.00,3.00,3.00,2.00,0.25,1.00,0.50,0.50,1.00,0.33,2.00,1.00,2.00,0.50,0.33,2.00,0.50,1.00,0.50,0.50,1.00,2.00,2.00,1.00</t>
  </si>
  <si>
    <t>559c1849ad7c4</t>
  </si>
  <si>
    <t>0.8434</t>
  </si>
  <si>
    <t>1.00,3.00,3.00,0.33,0.33,1.00,2.00,0.50,0.33,0.50,1.00,0.25,3.00,2.00,4.00,1.00</t>
  </si>
  <si>
    <t>0.7850</t>
  </si>
  <si>
    <t>1.00,0.50,2.00,2.00,2.00,1.00,2.00,2.00,0.50,0.50,1.00,2.00,0.50,0.50,0.50,1.00</t>
  </si>
  <si>
    <t>1.00,3.00,3.00,0.50,0.33,1.00,2.00,0.50,0.33,0.50,1.00,0.50,2.00,2.00,2.00,1.00</t>
  </si>
  <si>
    <t>0.7035</t>
  </si>
  <si>
    <t>1.00,4.00,4.00,0.25,1.00,0.50,0.25,2.00,1.00</t>
  </si>
  <si>
    <t>1.00,2.00,4.00,3.00,4.00,0.50,1.00,4.00,3.00,3.00,0.25,0.25,1.00,0.25,2.00,0.33,0.33,4.00,1.00,3.00,0.25,0.33,0.50,0.33,1.00</t>
  </si>
  <si>
    <t>559d61960a3a9</t>
  </si>
  <si>
    <t>0.7727</t>
  </si>
  <si>
    <t>1.00,2.00,2.00,0.50,0.50,1.00,0.50,0.50,0.50,2.00,1.00,0.33,2.00,2.00,3.00,1.00</t>
  </si>
  <si>
    <t>0.7469</t>
  </si>
  <si>
    <t>1.00,0.33,2.00,2.00,3.00,1.00,3.00,2.00,0.50,0.33,1.00,0.33,0.50,0.50,3.00,1.00</t>
  </si>
  <si>
    <t>0.7138</t>
  </si>
  <si>
    <t>1.00,1.00,3.00,3.00,1.00,1.00,4.00,2.00,0.33,0.25,1.00,2.00,0.33,0.50,0.50,1.00</t>
  </si>
  <si>
    <t>0.7833</t>
  </si>
  <si>
    <t>1.00,0.50,3.00,0.50,0.50,2.00,1.00,4.00,2.00,0.50,0.33,0.25,1.00,0.50,0.50,2.00,0.50,2.00,1.00,0.50,2.00,2.00,2.00,2.00,1.00</t>
  </si>
  <si>
    <t>559d61a3c5562</t>
  </si>
  <si>
    <t>0.6788</t>
  </si>
  <si>
    <t>1.00,0.50,2.00,0.33,2.00,1.00,2.00,2.00,0.50,0.50,1.00,0.50,3.00,0.50,2.00,1.00</t>
  </si>
  <si>
    <t>0.6355</t>
  </si>
  <si>
    <t>1.00,3.00,2.00,2.00,0.33,1.00,1.00,2.00,0.50,1.00,1.00,2.00,0.50,0.50,0.50,1.00</t>
  </si>
  <si>
    <t>0.7179</t>
  </si>
  <si>
    <t>1.00,2.00,2.00,2.00,0.50,1.00,0.50,0.50,0.50,2.00,1.00,0.50,0.50,2.00,2.00,1.00</t>
  </si>
  <si>
    <t>1.00,2.00,2.00,3.00,2.00,0.50,1.00,0.50,0.50,0.50,0.50,2.00,1.00,2.00,2.00,0.33,2.00,0.50,1.00,2.00,0.50,2.00,0.50,0.50,1.00</t>
  </si>
  <si>
    <t>559d626579c9f</t>
  </si>
  <si>
    <t>0.6613</t>
  </si>
  <si>
    <t>1.00,2.00,2.00,1.00,0.50,1.00,2.00,1.00,0.50,0.50,1.00,0.50,1.00,1.00,2.00,1.00</t>
  </si>
  <si>
    <t>0.8395</t>
  </si>
  <si>
    <t>1.00,0.50,2.00,3.00,2.00,1.00,1.00,1.00,0.50,1.00,1.00,0.33,0.33,1.00,3.00,1.00</t>
  </si>
  <si>
    <t>0.3007</t>
  </si>
  <si>
    <t>1.00,3.00,2.00,2.00,0.33,1.00,0.33,0.50,0.50,3.00,1.00,2.00,0.50,2.00,0.50,1.00</t>
  </si>
  <si>
    <t>0.8927</t>
  </si>
  <si>
    <t>1.00,2.00,2.00,2.00,1.00,0.50,1.00,2.00,1.00,1.00,0.50,0.50,1.00,1.00,0.50,0.50,1.00,1.00,1.00,1.00,1.00,1.00,2.00,1.00,1.00</t>
  </si>
  <si>
    <t>559d62cd45ca3</t>
  </si>
  <si>
    <t>0.7824</t>
  </si>
  <si>
    <t>1.00,1.00,3.00,2.00,1.00,1.00,2.00,2.00,0.33,0.50,1.00,1.00,0.50,0.50,1.00,1.00</t>
  </si>
  <si>
    <t>0.9424</t>
  </si>
  <si>
    <t>1.00,1.00,1.00,1.00,1.00,1.00,1.00,1.00,1.00,1.00,1.00,1.00,1.00,1.00,1.00,1.00</t>
  </si>
  <si>
    <t>1.00,1.00,2.00,1.00,1.00,1.00,1.00,0.50,0.50,1.00,1.00,1.00,1.00,2.00,1.00,1.00</t>
  </si>
  <si>
    <t>0.4812</t>
  </si>
  <si>
    <t>1.00,2.00,1.00,2.00,0.50,0.50,1.00,0.33,0.50,0.33,1.00,3.00,1.00,3.00,3.00,0.50,2.00,0.33,1.00,0.50,2.00,3.00,0.33,2.00,1.00</t>
  </si>
  <si>
    <t>559d689e345a3</t>
  </si>
  <si>
    <t>0.7454</t>
  </si>
  <si>
    <t>1.00,3.00,3.00,2.00,0.33,1.00,2.00,2.00,0.33,0.50,1.00,0.50,0.50,0.50,2.00,1.00</t>
  </si>
  <si>
    <t>0.7810</t>
  </si>
  <si>
    <t>1.00,0.50,0.50,2.00,2.00,1.00,0.50,2.00,2.00,2.00,1.00,2.00,0.50,0.50,0.50,1.00</t>
  </si>
  <si>
    <t>1.00,3.00,3.00,0.50,0.33,1.00,0.33,0.33,0.33,3.00,1.00,0.50,2.00,3.00,2.00,1.00</t>
  </si>
  <si>
    <t>0.7431</t>
  </si>
  <si>
    <t>1.00,2.00,2.00,0.50,0.50,0.50,1.00,0.50,0.50,0.50,0.50,2.00,1.00,0.50,2.00,2.00,2.00,2.00,1.00,2.00,2.00,2.00,0.50,0.50,1.00</t>
  </si>
  <si>
    <t>559d68b54722c</t>
  </si>
  <si>
    <t>0.5612</t>
  </si>
  <si>
    <t>1.00,2.00,2.00,0.50,0.50,1.00,2.00,0.50,0.50,0.50,1.00,0.50,2.00,2.00,2.00,1.00</t>
  </si>
  <si>
    <t>1.00,0.50,0.50,1.00,2.00,1.00,2.00,2.00,2.00,0.50,1.00,2.00,1.00,0.50,0.50,1.00</t>
  </si>
  <si>
    <t>0.8504</t>
  </si>
  <si>
    <t>1.00,3.00,2.00,2.00,0.33,1.00,2.00,0.50,0.50,0.50,1.00,0.50,0.50,2.00,2.00,1.00</t>
  </si>
  <si>
    <t>1.00,3.00,2.00,0.50,2.00,0.33,1.00,3.00,0.50,1.00,0.50,0.33,1.00,0.33,0.33,2.00,2.00,3.00,1.00,3.00,0.50,1.00,3.00,0.33,1.00</t>
  </si>
  <si>
    <t>559d68d902cc3</t>
  </si>
  <si>
    <t>0.6700</t>
  </si>
  <si>
    <t>1.00,0.50,0.50,0.33,2.00,1.00,3.00,3.00,2.00,0.33,1.00,0.50,3.00,0.33,2.00,1.00</t>
  </si>
  <si>
    <t>0.6295</t>
  </si>
  <si>
    <t>1.00,2.00,2.00,2.00,0.50,1.00,0.50,0.33,0.50,2.00,1.00,0.50,0.50,3.00,2.00,1.00</t>
  </si>
  <si>
    <t>0.7443</t>
  </si>
  <si>
    <t>1.00,3.00,3.00,3.00,3.00,0.33,1.00,4.00,1.00,1.00,0.33,0.25,1.00,0.25,0.50,0.33,1.00,4.00,1.00,1.00,0.33,1.00,2.00,1.00,1.00</t>
  </si>
  <si>
    <t>559d68e49d542</t>
  </si>
  <si>
    <t>0.6533</t>
  </si>
  <si>
    <t>1.00,1.00,1.00,3.00,1.00,1.00,0.33,3.00,1.00,3.00,1.00,3.00,0.33,0.33,0.33,1.00</t>
  </si>
  <si>
    <t>0.7943</t>
  </si>
  <si>
    <t>1.00,1.00,0.50,0.33,1.00,1.00,0.33,1.00,2.00,3.00,1.00,3.00,3.00,1.00,0.33,1.00</t>
  </si>
  <si>
    <t>0.6518</t>
  </si>
  <si>
    <t>1.00,4.00,4.00,4.00,0.25,1.00,0.33,0.33,0.25,3.00,1.00,0.33,0.25,3.00,3.00,1.00</t>
  </si>
  <si>
    <t>0.6942</t>
  </si>
  <si>
    <t>1.00,4.00,0.33,0.25,1.00,3.00,3.00,0.33,1.00</t>
  </si>
  <si>
    <t>0.0288</t>
  </si>
  <si>
    <t>1.00,2.00,3.00,0.33,0.33,0.50,1.00,0.33,0.33,0.25,0.33,3.00,1.00,0.33,0.25,3.00,3.00,3.00,1.00,3.00,3.00,4.00,4.00,0.33,1.00</t>
  </si>
  <si>
    <t>559d68f4de0bb</t>
  </si>
  <si>
    <t>0.6356</t>
  </si>
  <si>
    <t>1.00,3.00,3.00,2.00,0.33,1.00,2.00,2.00,0.33,0.50,1.00,0.33,0.50,0.50,3.00,1.00</t>
  </si>
  <si>
    <t>1.00,3.00,2.00,2.00,0.33,1.00,2.00,1.00,0.50,0.50,1.00,1.00,0.50,1.00,1.00,1.00</t>
  </si>
  <si>
    <t>0.7334</t>
  </si>
  <si>
    <t>1.00,0.50,2.00,2.00,2.00,1.00,2.00,2.00,0.50,0.50,1.00,0.50,0.50,0.50,2.00,1.00</t>
  </si>
  <si>
    <t>1.00,1.00,3.00,1.00,1.00,1.00,1.00,3.00,2.00,2.00,0.33,0.33,1.00,0.50,0.50,1.00,0.50,2.00,1.00,2.00,1.00,0.50,2.00,0.50,1.00</t>
  </si>
  <si>
    <t>559d68f5bddf4</t>
  </si>
  <si>
    <t>0.8674</t>
  </si>
  <si>
    <t>1.00,3.00,2.00,2.00,0.33,1.00,0.50,0.50,0.50,2.00,1.00,1.00,0.50,2.00,1.00,1.00</t>
  </si>
  <si>
    <t>0.9705</t>
  </si>
  <si>
    <t>1.00,0.33,0.33,1.00,3.00,1.00,1.00,2.00,3.00,1.00,1.00,2.00,1.00,0.50,0.50,1.00</t>
  </si>
  <si>
    <t>0.9679</t>
  </si>
  <si>
    <t>1.00,0.33,2.00,1.00,3.00,1.00,3.00,3.00,0.50,0.33,1.00,0.50,1.00,0.33,2.00,1.00</t>
  </si>
  <si>
    <t>0.8678</t>
  </si>
  <si>
    <t>1.00,4.00,1.00,4.00,3.00,0.25,1.00,1.00,0.50,1.00,1.00,1.00,1.00,0.50,1.00,0.25,2.00,2.00,1.00,2.00,0.33,1.00,1.00,0.50,1.00</t>
  </si>
  <si>
    <t>559d690244b84</t>
  </si>
  <si>
    <t>0.6694</t>
  </si>
  <si>
    <t>1.00,3.00,2.00,1.00,0.33,1.00,1.00,1.00,0.50,1.00,1.00,1.00,1.00,1.00,1.00,1.00</t>
  </si>
  <si>
    <t>0.7192</t>
  </si>
  <si>
    <t>1.00,3.00,2.00,3.00,3.00,0.33,1.00,2.00,2.00,3.00,0.50,0.50,1.00,0.50,1.00,0.33,0.50,2.00,1.00,1.00,0.33,0.33,1.00,1.00,1.00</t>
  </si>
  <si>
    <t>559d6904242d1</t>
  </si>
  <si>
    <t>0.7332</t>
  </si>
  <si>
    <t>1.00,3.00,2.00,1.00,0.33,1.00,0.50,0.50,0.50,2.00,1.00,1.00,1.00,2.00,1.00,1.00</t>
  </si>
  <si>
    <t>1.00,0.50,4.00,3.00,2.00,1.00,4.00,4.00,0.25,0.25,1.00,4.00,0.33,0.25,0.25,1.00</t>
  </si>
  <si>
    <t>0.6650</t>
  </si>
  <si>
    <t>1.00,2.00,2.00,1.00,0.50,1.00,1.00,1.00,0.50,1.00,1.00,0.50,1.00,1.00,2.00,1.00</t>
  </si>
  <si>
    <t>1.00,0.50,0.50,0.50,0.50,2.00,1.00,0.50,0.50,0.50,2.00,2.00,1.00,1.00,2.00,2.00,2.00,1.00,1.00,0.50,2.00,2.00,0.50,2.00,1.00</t>
  </si>
  <si>
    <t>559d69210aaf5</t>
  </si>
  <si>
    <t>1.00,0.50,0.50,0.33,2.00,1.00,0.50,0.50,2.00,2.00,1.00,0.33,3.00,2.00,3.00,1.00</t>
  </si>
  <si>
    <t>1.00,3.00,0.50,2.00,0.33,1.00,0.50,2.00,2.00,2.00,1.00,2.00,0.50,0.50,0.50,1.00</t>
  </si>
  <si>
    <t>1.00,4.00,3.00,2.00,0.25,1.00,0.33,0.33,0.33,3.00,1.00,0.50,0.50,3.00,2.00,1.00</t>
  </si>
  <si>
    <t>0.8824</t>
  </si>
  <si>
    <t>1.00,2.00,3.00,0.50,0.50,0.50,1.00,2.00,0.25,0.33,0.33,0.50,1.00,0.25,0.50,2.00,4.00,4.00,1.00,3.00,2.00,3.00,2.00,0.33,1.00</t>
  </si>
  <si>
    <t>559d696496f6d</t>
  </si>
  <si>
    <t>0.8298</t>
  </si>
  <si>
    <t>1.00,3.00,4.00,0.50,0.33,1.00,3.00,0.50,0.25,0.33,1.00,0.25,2.00,2.00,4.00,1.00</t>
  </si>
  <si>
    <t>0.8608</t>
  </si>
  <si>
    <t>1.00,0.50,3.00,3.00,2.00,1.00,2.00,3.00,0.33,0.50,1.00,2.00,0.33,0.33,0.50,1.00</t>
  </si>
  <si>
    <t>0.8196</t>
  </si>
  <si>
    <t>1.00,0.33,2.00,2.00,3.00,1.00,2.00,3.00,0.50,0.50,1.00,0.50,0.50,0.33,2.00,1.00</t>
  </si>
  <si>
    <t>0.6734</t>
  </si>
  <si>
    <t>1.00,2.00,3.00,1.00,1.00,0.50,1.00,2.00,0.50,0.50,0.33,0.50,1.00,0.33,0.33,1.00,2.00,3.00,1.00,1.00,1.00,2.00,3.00,1.00,1.00</t>
  </si>
  <si>
    <t>55a7e96da2047</t>
  </si>
  <si>
    <t>0.9868</t>
  </si>
  <si>
    <t>1.00,2.00,2.00,2.00,0.50,1.00,1.00,1.00,0.50,1.00,1.00,1.00,0.50,1.00,1.00,1.00</t>
  </si>
  <si>
    <t>1.00,2.00,2.00,1.00,0.50,1.00,0.50,0.50,0.50,2.00,1.00,0.50,1.00,2.00,2.00,1.00</t>
  </si>
  <si>
    <t>1.00,2.00,2.00,0.33,0.50,0.50,1.00,3.00,0.33,2.00,0.50,0.33,1.00,0.33,0.50,3.00,3.00,3.00,1.00,2.00,2.00,0.50,2.00,0.50,1.00</t>
  </si>
  <si>
    <t>55a7ecd27b85b</t>
  </si>
  <si>
    <t>0.6657</t>
  </si>
  <si>
    <t>1.00,0.33,2.00,2.00,3.00,1.00,3.00,2.00,0.50,0.33,1.00,0.50,0.50,0.50,2.00,1.00</t>
  </si>
  <si>
    <t>1.00,3.00,3.00,3.00,0.33,1.00,0.50,1.00,0.33,2.00,1.00,1.00,0.33,1.00,1.00,1.00</t>
  </si>
  <si>
    <t>0.9232</t>
  </si>
  <si>
    <t>1.00,4.00,4.00,4.00,0.25,1.00,3.00,3.00,0.25,0.33,1.00,0.33,0.25,0.33,3.00,1.00</t>
  </si>
  <si>
    <t>1.00,1.00,2.00,0.50,0.33,1.00,1.00,2.00,0.50,0.50,0.50,0.50,1.00,0.50,0.33,2.00,2.00,2.00,1.00,3.00,3.00,2.00,3.00,0.33,1.00</t>
  </si>
  <si>
    <t>55a7ecd666057</t>
  </si>
  <si>
    <t>0.6102</t>
  </si>
  <si>
    <t>1.00,0.50,0.50,0.50,2.00,1.00,2.00,2.00,2.00,0.50,1.00,2.00,2.00,0.50,0.50,1.00</t>
  </si>
  <si>
    <t>1.00,0.50,0.50,0.50,2.00,1.00,0.50,0.50,2.00,2.00,1.00,1.00,2.00,2.00,1.00,1.00</t>
  </si>
  <si>
    <t>1.00,4.00,4.00,4.00,1.00,0.25,1.00,1.00,1.00,1.00,0.25,1.00,1.00,1.00,0.33,0.25,1.00,1.00,1.00,1.00,1.00,1.00,3.00,1.00,1.00</t>
  </si>
  <si>
    <t>55a7ece72edbe</t>
  </si>
  <si>
    <t>0.8485</t>
  </si>
  <si>
    <t>1.00,0.25,0.25,0.25,4.00,1.00,4.00,0.25,4.00,0.25,1.00,0.25,4.00,4.00,4.00,1.00</t>
  </si>
  <si>
    <t>0.5838</t>
  </si>
  <si>
    <t>1.00,0.25,0.25,0.25,4.00,1.00,0.25,0.33,4.00,4.00,1.00,0.50,4.00,3.00,2.00,1.00</t>
  </si>
  <si>
    <t>0.7216</t>
  </si>
  <si>
    <t>1.00,1.00,0.50,0.50,1.00,1.00,0.50,4.00,2.00,2.00,1.00,4.00,2.00,0.25,0.25,1.00</t>
  </si>
  <si>
    <t>0.6210</t>
  </si>
  <si>
    <t>1.00,4.00,4.00,0.25,1.00,2.00,0.25,0.50,1.00</t>
  </si>
  <si>
    <t>1.00,2.00,3.00,3.00,2.00,0.50,1.00,3.00,2.00,1.00,0.33,0.33,1.00,0.50,0.50,0.33,0.50,2.00,1.00,2.00,0.50,1.00,2.00,0.50,1.00</t>
  </si>
  <si>
    <t>55a7ecfa0bd5f</t>
  </si>
  <si>
    <t>0.7760</t>
  </si>
  <si>
    <t>1.00,3.00,3.00,2.00,0.33,1.00,1.00,1.00,0.33,1.00,1.00,0.50,0.50,1.00,2.00,1.00</t>
  </si>
  <si>
    <t>0.9467</t>
  </si>
  <si>
    <t>1.00,0.50,1.00,1.00,2.00,1.00,2.00,1.00,1.00,0.50,1.00,1.00,1.00,1.00,1.00,1.00</t>
  </si>
  <si>
    <t>1.00,2.00,0.50,0.50,0.50,1.00,0.50,0.50,2.00,2.00,1.00,1.00,2.00,2.00,1.00,1.00</t>
  </si>
  <si>
    <t>1.00,0.50,2.00,0.33,1.00,2.00,1.00,2.00,1.00,1.00,0.50,0.50,1.00,0.50,0.50,3.00,1.00,2.00,1.00,1.00,1.00,1.00,2.00,1.00,1.00</t>
  </si>
  <si>
    <t>55a7ed200f1d4</t>
  </si>
  <si>
    <t>0.7114</t>
  </si>
  <si>
    <t>1.00,3.00,2.00,1.00,0.33,1.00,2.00,1.00,0.50,0.50,1.00,0.50,1.00,1.00,2.00,1.00</t>
  </si>
  <si>
    <t>1.00,0.33,0.33,0.33,3.00,1.00,0.50,0.50,3.00,2.00,1.00,0.50,3.00,2.00,2.00,1.00</t>
  </si>
  <si>
    <t>0.8243</t>
  </si>
  <si>
    <t>1.00,2.00,2.00,2.00,0.50,1.00,1.00,0.50,0.50,1.00,1.00,2.00,0.50,2.00,0.50,1.00</t>
  </si>
  <si>
    <t>0.6577</t>
  </si>
  <si>
    <t>1.00,0.33,0.50,0.50,0.50,3.00,1.00,3.00,0.50,2.00,2.00,0.33,1.00,0.33,0.50,2.00,2.00,3.00,1.00,3.00,2.00,0.50,2.00,0.33,1.00</t>
  </si>
  <si>
    <t>55a7ed2b45916</t>
  </si>
  <si>
    <t>0.7442</t>
  </si>
  <si>
    <t>1.00,2.00,1.00,0.50,0.50,1.00,1.00,1.00,1.00,1.00,1.00,1.00,2.00,1.00,1.00,1.00</t>
  </si>
  <si>
    <t>0.2176</t>
  </si>
  <si>
    <t>1.00,3.00,3.00,2.00,0.33,1.00,0.50,0.33,0.33,2.00,1.00,0.33,0.50,3.00,3.00,1.00</t>
  </si>
  <si>
    <t>0.8449</t>
  </si>
  <si>
    <t>1.00,3.00,2.00,3.00,0.33,1.00,1.00,0.50,0.50,1.00,1.00,0.50,0.33,2.00,2.00,1.00</t>
  </si>
  <si>
    <t>0.7918</t>
  </si>
  <si>
    <t>1.00,3.00,2.00,0.33,1.00,0.33,0.50,3.00,1.00</t>
  </si>
  <si>
    <t>1.00,3.00,3.00,0.25,2.00,0.33,1.00,2.00,0.33,0.33,0.33,0.50,1.00,0.33,0.33,4.00,3.00,3.00,1.00,2.00,0.50,3.00,3.00,0.50,1.00</t>
  </si>
  <si>
    <t>55a7f0dd2450b</t>
  </si>
  <si>
    <t>0.6452</t>
  </si>
  <si>
    <t>1.00,3.00,2.00,1.00,0.33,1.00,2.00,0.50,0.50,0.50,1.00,0.50,1.00,2.00,2.00,1.00</t>
  </si>
  <si>
    <t>0.7613</t>
  </si>
  <si>
    <t>1.00,0.50,3.00,0.33,2.00,1.00,3.00,2.00,0.33,0.33,1.00,0.50,3.00,0.50,2.00,1.00</t>
  </si>
  <si>
    <t>0.6690</t>
  </si>
  <si>
    <t>1.00,2.00,2.00,2.00,0.50,1.00,2.00,2.00,0.50,0.50,1.00,0.33,0.50,0.50,3.00,1.00</t>
  </si>
  <si>
    <t>0.6194</t>
  </si>
  <si>
    <t>1.00,0.33,2.00,0.33,0.50,3.00,1.00,2.00,0.33,1.00,0.50,0.50,1.00,0.50,1.00,3.00,3.00,2.00,1.00,2.00,2.00,1.00,1.00,0.50,1.00</t>
  </si>
  <si>
    <t>55a7f210a0cf0</t>
  </si>
  <si>
    <t>0.6547</t>
  </si>
  <si>
    <t>1.00,3.00,1.00,0.50,0.33,1.00,0.50,0.33,1.00,2.00,1.00,1.00,2.00,3.00,1.00,1.00</t>
  </si>
  <si>
    <t>0.8753</t>
  </si>
  <si>
    <t>1.00,2.00,0.50,1.00,0.50,1.00,2.00,0.33,2.00,0.50,1.00,1.00,1.00,3.00,1.00,1.00</t>
  </si>
  <si>
    <t>0.2456</t>
  </si>
  <si>
    <t>1.00,2.00,0.50,2.00,0.50,1.00,0.33,2.00,2.00,3.00,1.00,0.50,0.50,0.50,2.00,1.00</t>
  </si>
  <si>
    <t>0.2607</t>
  </si>
  <si>
    <t>1.00,2.00,2.00,3.00,2.00,0.50,1.00,2.00,2.00,1.00,0.50,0.50,1.00,1.00,0.50,0.33,0.50,1.00,1.00,0.50,0.50,1.00,2.00,2.00,1.00</t>
  </si>
  <si>
    <t>55a7f26eec8e9</t>
  </si>
  <si>
    <t>0.9044</t>
  </si>
  <si>
    <t>1.00,2.00,2.00,1.00,0.50,1.00,1.00,2.00,0.50,1.00,1.00,0.50,1.00,0.50,2.00,1.00</t>
  </si>
  <si>
    <t>0.4722</t>
  </si>
  <si>
    <t>1.00,3.00,2.00,1.00,0.33,1.00,1.00,0.50,0.50,1.00,1.00,1.00,1.00,2.00,1.00,1.00</t>
  </si>
  <si>
    <t>0.8691</t>
  </si>
  <si>
    <t>1.00,2.00,0.25,0.33,0.25,0.50,1.00,0.25,3.00,4.00,4.00,4.00,1.00,3.00,0.33,3.00,0.33,0.33,1.00,0.25,4.00,0.25,3.00,4.00,1.00</t>
  </si>
  <si>
    <t>55a7f2701c301</t>
  </si>
  <si>
    <t>0.3890</t>
  </si>
  <si>
    <t>1.00,0.25,0.25,1.00,4.00,1.00,1.00,1.00,4.00,1.00,1.00,1.00,1.00,1.00,1.00,1.00</t>
  </si>
  <si>
    <t>0.7673</t>
  </si>
  <si>
    <t>1.00,1.00,1.00,1.00,1.00,1.00,1.00,4.00,1.00,1.00,1.00,1.00,1.00,0.25,1.00,1.00</t>
  </si>
  <si>
    <t>0.4955</t>
  </si>
  <si>
    <t>1.00,2.00,2.00,2.00,2.00,0.50,1.00,0.33,0.50,0.33,0.50,3.00,1.00,2.00,1.00,0.50,2.00,0.50,1.00,2.00,0.50,3.00,1.00,0.50,1.00</t>
  </si>
  <si>
    <t>55a7f27ea1f68</t>
  </si>
  <si>
    <t>1.00,1.00,2.00,2.00,1.00,1.00,2.00,2.00,0.50,0.50,1.00,1.00,0.50,0.50,1.00,1.00</t>
  </si>
  <si>
    <t>1.00,0.25,0.33,1.00,4.00,1.00,1.00,1.00,3.00,1.00,1.00,1.00,1.00,1.00,1.00,1.00</t>
  </si>
  <si>
    <t>0.7503</t>
  </si>
  <si>
    <t>1.00,1.00,2.00,1.00,1.00,1.00,1.00,1.00,0.50,1.00,1.00,1.00,1.00,1.00,1.00,1.00</t>
  </si>
  <si>
    <t>1.00,4.00,4.00,2.00,3.00,0.25,1.00,2.00,0.50,1.00,0.25,0.50,1.00,0.33,0.33,0.50,2.00,3.00,1.00,1.00,0.33,1.00,3.00,1.00,1.00</t>
  </si>
  <si>
    <t>55a7f2951d7d9</t>
  </si>
  <si>
    <t>0.8684</t>
  </si>
  <si>
    <t>1.00,3.00,1.00,4.00,0.33,1.00,2.00,3.00,1.00,0.50,1.00,2.00,0.25,0.33,0.50,1.00</t>
  </si>
  <si>
    <t>1.00,3.00,3.00,1.00,0.33,1.00,2.00,1.00,0.33,0.50,1.00,1.00,1.00,1.00,1.00,1.00</t>
  </si>
  <si>
    <t>0.7129</t>
  </si>
  <si>
    <t>1.00,1.00,3.00,1.00,1.00,4.00,0.33,0.25,1.00</t>
  </si>
  <si>
    <t>1.00,4.00,1.00,4.00,0.50,0.25,1.00,1.00,2.00,0.33,1.00,1.00,1.00,3.00,0.33,0.25,0.50,0.33,1.00,0.33,2.00,3.00,3.00,3.00,1.00</t>
  </si>
  <si>
    <t>55a7f2a7e4515</t>
  </si>
  <si>
    <t>0.7234</t>
  </si>
  <si>
    <t>1.00,4.00,0.33,1.00,0.25,1.00,3.00,0.25,3.00,0.33,1.00,1.00,1.00,4.00,1.00,1.00</t>
  </si>
  <si>
    <t>0.1781</t>
  </si>
  <si>
    <t>1.00,3.00,0.33,3.00,0.33,1.00,0.33,3.00,3.00,3.00,1.00,4.00,0.33,0.33,0.25,1.00</t>
  </si>
  <si>
    <t>1.00,0.25,0.33,4.00,1.00,3.00,3.00,0.33,1.00</t>
  </si>
  <si>
    <t>0.8770</t>
  </si>
  <si>
    <t>1.00,0.25,2.00,4.00,0.25,4.00,1.00,4.00,4.00,0.25,0.50,0.25,1.00,0.33,0.33,0.25,0.25,3.00,1.00,0.33,4.00,4.00,3.00,3.00,1.00</t>
  </si>
  <si>
    <t>55a7f2bdc4e80</t>
  </si>
  <si>
    <t>0.4968</t>
  </si>
  <si>
    <t>1.00,4.00,4.00,4.00,0.25,1.00,0.33,4.00,0.25,3.00,1.00,4.00,0.25,0.25,0.25,1.00</t>
  </si>
  <si>
    <t>0.6187</t>
  </si>
  <si>
    <t>1.00,0.33,0.33,0.33,3.00,1.00,2.00,1.00,3.00,0.50,1.00,2.00,3.00,1.00,0.50,1.00</t>
  </si>
  <si>
    <t>0.8412</t>
  </si>
  <si>
    <t>1.00,0.33,2.00,3.00,1.00,2.00,0.50,0.50,1.00</t>
  </si>
  <si>
    <t>1.00,3.00,2.00,0.50,1.00,0.33,1.00,0.33,0.50,0.33,0.50,3.00,1.00,1.00,0.33,2.00,2.00,1.00,1.00,0.50,1.00,3.00,3.00,2.00,1.00</t>
  </si>
  <si>
    <t>55a7f2da602ae</t>
  </si>
  <si>
    <t>0.7210</t>
  </si>
  <si>
    <t>1.00,3.00,1.00,3.00,0.33,1.00,0.33,0.50,1.00,3.00,1.00,1.00,0.33,2.00,1.00,1.00</t>
  </si>
  <si>
    <t>0.8387</t>
  </si>
  <si>
    <t>1.00,0.50,0.33,3.00,2.00,1.00,1.00,3.00,3.00,1.00,1.00,3.00,0.33,0.33,0.33,1.00</t>
  </si>
  <si>
    <t>0.8205</t>
  </si>
  <si>
    <t>1.00,0.50,0.50,0.33,2.00,1.00,1.00,0.50,2.00,1.00,1.00,0.50,3.00,2.00,2.00,1.00</t>
  </si>
  <si>
    <t>1.00,2.00,1.00,0.50,1.00,0.33,1.00,3.00,1.00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</si>
</sst>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"/>
    <numFmt numFmtId="166" formatCode="0.0000"/>
    <numFmt numFmtId="167" formatCode="0.0%"/>
    <numFmt numFmtId="170" formatCode="0.000000"/>
  </numFmts>
  <fonts count="20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theme="4" tint="0.79998168889431442"/>
      <name val="Arial"/>
      <family val="2"/>
    </font>
    <font>
      <sz val="11"/>
      <name val="Calibri"/>
      <family val="2"/>
      <scheme val="minor"/>
    </font>
    <font>
      <b/>
      <sz val="12"/>
      <color theme="4" tint="0.79998168889431442"/>
      <name val="Arial"/>
      <family val="2"/>
    </font>
    <font>
      <b/>
      <sz val="11"/>
      <color theme="4" tint="0.79998168889431442"/>
      <name val="Arial"/>
      <family val="2"/>
    </font>
    <font>
      <b/>
      <sz val="11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theme="4" tint="-0.499984740745262"/>
      <name val="Arial"/>
      <family val="2"/>
    </font>
    <font>
      <sz val="11"/>
      <color theme="1"/>
      <name val="Liberation Sans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EEF3F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theme="3" tint="-0.24994659260841701"/>
      </top>
      <bottom style="medium">
        <color theme="3" tint="-0.24994659260841701"/>
      </bottom>
      <diagonal/>
    </border>
    <border>
      <left/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/>
      <bottom/>
      <diagonal/>
    </border>
    <border>
      <left style="medium">
        <color theme="3" tint="-0.24994659260841701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theme="3" tint="-0.24994659260841701"/>
      </left>
      <right style="medium">
        <color theme="3" tint="-0.24994659260841701"/>
      </right>
      <top style="thin">
        <color theme="4" tint="0.79989013336588644"/>
      </top>
      <bottom/>
      <diagonal/>
    </border>
    <border>
      <left style="medium">
        <color theme="3" tint="-0.24994659260841701"/>
      </left>
      <right style="medium">
        <color theme="3" tint="-0.24994659260841701"/>
      </right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theme="3" tint="-0.24994659260841701"/>
      </left>
      <right style="thin">
        <color theme="4" tint="0.79995117038483843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/>
      <top/>
      <bottom style="thin">
        <color theme="4" tint="0.7998901333658864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/>
      <bottom style="thin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thin">
        <color theme="4" tint="0.79989013336588644"/>
      </top>
      <bottom style="thin">
        <color theme="3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5" fillId="0" borderId="0" applyNumberFormat="0" applyFill="0" applyBorder="0" applyAlignment="0" applyProtection="0"/>
    <xf numFmtId="0" fontId="4" fillId="0" borderId="0" applyNumberFormat="0" applyBorder="0" applyProtection="0"/>
    <xf numFmtId="9" fontId="4" fillId="0" borderId="0" applyFont="0" applyFill="0" applyBorder="0" applyAlignment="0" applyProtection="0"/>
    <xf numFmtId="0" fontId="3" fillId="0" borderId="0"/>
    <xf numFmtId="0" fontId="2" fillId="0" borderId="0"/>
    <xf numFmtId="0" fontId="10" fillId="0" borderId="0"/>
    <xf numFmtId="0" fontId="1" fillId="0" borderId="0"/>
    <xf numFmtId="0" fontId="19" fillId="0" borderId="0"/>
    <xf numFmtId="9" fontId="19" fillId="0" borderId="0" applyFont="0" applyFill="0" applyBorder="0" applyAlignment="0" applyProtection="0"/>
  </cellStyleXfs>
  <cellXfs count="83">
    <xf numFmtId="0" fontId="0" fillId="0" borderId="0" xfId="0"/>
    <xf numFmtId="0" fontId="11" fillId="8" borderId="6" xfId="7" applyFont="1" applyFill="1" applyBorder="1" applyAlignment="1">
      <alignment horizontal="left" vertical="center" wrapText="1"/>
    </xf>
    <xf numFmtId="0" fontId="11" fillId="8" borderId="7" xfId="7" applyFont="1" applyFill="1" applyBorder="1" applyAlignment="1">
      <alignment horizontal="left" vertical="center" wrapText="1"/>
    </xf>
    <xf numFmtId="0" fontId="11" fillId="8" borderId="3" xfId="7" applyFont="1" applyFill="1" applyBorder="1" applyAlignment="1">
      <alignment horizontal="left" vertical="center" wrapText="1"/>
    </xf>
    <xf numFmtId="0" fontId="1" fillId="0" borderId="0" xfId="7"/>
    <xf numFmtId="0" fontId="12" fillId="0" borderId="0" xfId="7" applyFont="1"/>
    <xf numFmtId="0" fontId="6" fillId="0" borderId="0" xfId="7" applyFont="1" applyAlignment="1">
      <alignment horizontal="center" vertical="center"/>
    </xf>
    <xf numFmtId="0" fontId="1" fillId="0" borderId="0" xfId="7" applyAlignment="1">
      <alignment horizontal="center" vertical="center"/>
    </xf>
    <xf numFmtId="0" fontId="14" fillId="8" borderId="1" xfId="7" applyFont="1" applyFill="1" applyBorder="1" applyAlignment="1">
      <alignment vertical="center"/>
    </xf>
    <xf numFmtId="0" fontId="9" fillId="8" borderId="1" xfId="7" applyFont="1" applyFill="1" applyBorder="1" applyAlignment="1">
      <alignment vertical="center"/>
    </xf>
    <xf numFmtId="0" fontId="8" fillId="4" borderId="10" xfId="7" applyFont="1" applyFill="1" applyBorder="1" applyAlignment="1">
      <alignment vertical="center" wrapText="1"/>
    </xf>
    <xf numFmtId="0" fontId="8" fillId="4" borderId="11" xfId="7" applyFont="1" applyFill="1" applyBorder="1" applyAlignment="1">
      <alignment vertical="center" wrapText="1"/>
    </xf>
    <xf numFmtId="0" fontId="8" fillId="5" borderId="12" xfId="7" applyFont="1" applyFill="1" applyBorder="1" applyAlignment="1">
      <alignment vertical="center" wrapText="1"/>
    </xf>
    <xf numFmtId="0" fontId="8" fillId="5" borderId="10" xfId="7" applyFont="1" applyFill="1" applyBorder="1" applyAlignment="1">
      <alignment vertical="center" wrapText="1"/>
    </xf>
    <xf numFmtId="0" fontId="8" fillId="5" borderId="11" xfId="7" applyFont="1" applyFill="1" applyBorder="1" applyAlignment="1">
      <alignment vertical="center" wrapText="1"/>
    </xf>
    <xf numFmtId="0" fontId="8" fillId="6" borderId="12" xfId="7" applyFont="1" applyFill="1" applyBorder="1" applyAlignment="1">
      <alignment vertical="center" wrapText="1"/>
    </xf>
    <xf numFmtId="0" fontId="8" fillId="6" borderId="10" xfId="7" applyFont="1" applyFill="1" applyBorder="1" applyAlignment="1">
      <alignment vertical="center" wrapText="1"/>
    </xf>
    <xf numFmtId="0" fontId="10" fillId="6" borderId="10" xfId="7" applyFont="1" applyFill="1" applyBorder="1" applyAlignment="1">
      <alignment vertical="center" wrapText="1"/>
    </xf>
    <xf numFmtId="0" fontId="8" fillId="6" borderId="11" xfId="7" applyFont="1" applyFill="1" applyBorder="1" applyAlignment="1">
      <alignment vertical="center" wrapText="1"/>
    </xf>
    <xf numFmtId="0" fontId="8" fillId="7" borderId="12" xfId="7" applyFont="1" applyFill="1" applyBorder="1" applyAlignment="1">
      <alignment vertical="center" wrapText="1"/>
    </xf>
    <xf numFmtId="0" fontId="8" fillId="7" borderId="10" xfId="7" applyFont="1" applyFill="1" applyBorder="1" applyAlignment="1">
      <alignment vertical="center" wrapText="1"/>
    </xf>
    <xf numFmtId="0" fontId="8" fillId="7" borderId="11" xfId="7" applyFont="1" applyFill="1" applyBorder="1" applyAlignment="1">
      <alignment vertical="center" wrapText="1"/>
    </xf>
    <xf numFmtId="0" fontId="13" fillId="0" borderId="4" xfId="7" applyFont="1" applyBorder="1" applyAlignment="1">
      <alignment horizontal="center" vertical="center"/>
    </xf>
    <xf numFmtId="0" fontId="15" fillId="9" borderId="13" xfId="7" applyFont="1" applyFill="1" applyBorder="1" applyAlignment="1">
      <alignment horizontal="center" vertical="center"/>
    </xf>
    <xf numFmtId="0" fontId="16" fillId="9" borderId="13" xfId="7" applyFont="1" applyFill="1" applyBorder="1" applyAlignment="1">
      <alignment horizontal="center" vertical="center"/>
    </xf>
    <xf numFmtId="165" fontId="14" fillId="8" borderId="3" xfId="7" applyNumberFormat="1" applyFont="1" applyFill="1" applyBorder="1" applyAlignment="1">
      <alignment horizontal="center" vertical="center" wrapText="1"/>
    </xf>
    <xf numFmtId="0" fontId="14" fillId="8" borderId="3" xfId="7" applyFont="1" applyFill="1" applyBorder="1" applyAlignment="1">
      <alignment horizontal="center" vertical="center" wrapText="1"/>
    </xf>
    <xf numFmtId="1" fontId="6" fillId="0" borderId="0" xfId="7" applyNumberFormat="1" applyFont="1" applyAlignment="1">
      <alignment horizontal="center" vertical="center"/>
    </xf>
    <xf numFmtId="0" fontId="17" fillId="9" borderId="14" xfId="7" applyFont="1" applyFill="1" applyBorder="1" applyAlignment="1">
      <alignment vertical="center" wrapText="1"/>
    </xf>
    <xf numFmtId="1" fontId="1" fillId="0" borderId="0" xfId="7" applyNumberFormat="1" applyAlignment="1">
      <alignment horizontal="center" vertical="center"/>
    </xf>
    <xf numFmtId="0" fontId="17" fillId="9" borderId="15" xfId="7" applyFont="1" applyFill="1" applyBorder="1" applyAlignment="1">
      <alignment vertical="center" wrapText="1"/>
    </xf>
    <xf numFmtId="0" fontId="15" fillId="9" borderId="0" xfId="7" applyFont="1" applyFill="1" applyAlignment="1">
      <alignment horizontal="center" vertical="center"/>
    </xf>
    <xf numFmtId="164" fontId="6" fillId="0" borderId="0" xfId="7" applyNumberFormat="1" applyFont="1" applyAlignment="1">
      <alignment horizontal="center" vertical="center"/>
    </xf>
    <xf numFmtId="164" fontId="6" fillId="0" borderId="0" xfId="7" applyNumberFormat="1" applyFont="1" applyAlignment="1">
      <alignment horizontal="center"/>
    </xf>
    <xf numFmtId="0" fontId="6" fillId="0" borderId="0" xfId="7" applyFont="1"/>
    <xf numFmtId="2" fontId="1" fillId="0" borderId="0" xfId="7" applyNumberFormat="1" applyAlignment="1">
      <alignment horizontal="center" vertical="center"/>
    </xf>
    <xf numFmtId="2" fontId="6" fillId="0" borderId="0" xfId="7" applyNumberFormat="1" applyFont="1"/>
    <xf numFmtId="166" fontId="6" fillId="0" borderId="0" xfId="7" applyNumberFormat="1" applyFont="1" applyAlignment="1">
      <alignment horizontal="center" vertical="center"/>
    </xf>
    <xf numFmtId="2" fontId="1" fillId="0" borderId="0" xfId="7" applyNumberFormat="1"/>
    <xf numFmtId="0" fontId="17" fillId="0" borderId="3" xfId="7" applyFont="1" applyBorder="1" applyAlignment="1">
      <alignment vertical="center" wrapText="1"/>
    </xf>
    <xf numFmtId="165" fontId="1" fillId="0" borderId="0" xfId="7" applyNumberFormat="1" applyAlignment="1">
      <alignment horizontal="center" vertical="center"/>
    </xf>
    <xf numFmtId="165" fontId="6" fillId="0" borderId="0" xfId="7" applyNumberFormat="1" applyFont="1" applyAlignment="1">
      <alignment horizontal="center" vertical="center"/>
    </xf>
    <xf numFmtId="165" fontId="1" fillId="0" borderId="0" xfId="7" applyNumberFormat="1"/>
    <xf numFmtId="2" fontId="6" fillId="10" borderId="0" xfId="7" applyNumberFormat="1" applyFont="1" applyFill="1" applyAlignment="1">
      <alignment horizontal="center" vertical="center"/>
    </xf>
    <xf numFmtId="2" fontId="11" fillId="8" borderId="7" xfId="7" applyNumberFormat="1" applyFont="1" applyFill="1" applyBorder="1" applyAlignment="1">
      <alignment horizontal="right" vertical="center" wrapText="1"/>
    </xf>
    <xf numFmtId="1" fontId="6" fillId="10" borderId="0" xfId="7" applyNumberFormat="1" applyFont="1" applyFill="1" applyAlignment="1">
      <alignment horizontal="center" vertical="center"/>
    </xf>
    <xf numFmtId="2" fontId="17" fillId="9" borderId="14" xfId="7" applyNumberFormat="1" applyFont="1" applyFill="1" applyBorder="1" applyAlignment="1">
      <alignment horizontal="right" vertical="center" wrapText="1"/>
    </xf>
    <xf numFmtId="2" fontId="17" fillId="9" borderId="15" xfId="7" applyNumberFormat="1" applyFont="1" applyFill="1" applyBorder="1" applyAlignment="1">
      <alignment horizontal="right" vertical="center" wrapText="1"/>
    </xf>
    <xf numFmtId="2" fontId="11" fillId="8" borderId="3" xfId="7" applyNumberFormat="1" applyFont="1" applyFill="1" applyBorder="1" applyAlignment="1">
      <alignment horizontal="right" vertical="center" wrapText="1"/>
    </xf>
    <xf numFmtId="0" fontId="17" fillId="9" borderId="0" xfId="7" applyFont="1" applyFill="1" applyAlignment="1">
      <alignment vertical="center" wrapText="1"/>
    </xf>
    <xf numFmtId="0" fontId="18" fillId="0" borderId="0" xfId="7" applyFont="1" applyAlignment="1">
      <alignment horizontal="left" vertical="center" wrapText="1"/>
    </xf>
    <xf numFmtId="166" fontId="1" fillId="0" borderId="5" xfId="7" applyNumberFormat="1" applyBorder="1"/>
    <xf numFmtId="0" fontId="1" fillId="0" borderId="5" xfId="7" applyBorder="1"/>
    <xf numFmtId="2" fontId="6" fillId="0" borderId="0" xfId="7" applyNumberFormat="1" applyFont="1" applyAlignment="1">
      <alignment horizontal="center" vertical="center"/>
    </xf>
    <xf numFmtId="0" fontId="1" fillId="0" borderId="0" xfId="7" applyAlignment="1">
      <alignment horizontal="center"/>
    </xf>
    <xf numFmtId="2" fontId="1" fillId="4" borderId="16" xfId="7" applyNumberFormat="1" applyFill="1" applyBorder="1" applyAlignment="1">
      <alignment horizontal="center" vertical="center"/>
    </xf>
    <xf numFmtId="2" fontId="6" fillId="0" borderId="0" xfId="7" applyNumberFormat="1" applyFont="1" applyAlignment="1">
      <alignment horizontal="center" vertical="center"/>
    </xf>
    <xf numFmtId="2" fontId="1" fillId="4" borderId="0" xfId="7" applyNumberFormat="1" applyFill="1" applyAlignment="1">
      <alignment horizontal="center" vertical="center"/>
    </xf>
    <xf numFmtId="2" fontId="1" fillId="0" borderId="0" xfId="7" applyNumberFormat="1" applyAlignment="1">
      <alignment horizontal="center"/>
    </xf>
    <xf numFmtId="165" fontId="1" fillId="2" borderId="0" xfId="7" applyNumberFormat="1" applyFill="1" applyAlignment="1">
      <alignment vertical="center"/>
    </xf>
    <xf numFmtId="165" fontId="1" fillId="6" borderId="0" xfId="7" applyNumberFormat="1" applyFill="1" applyAlignment="1">
      <alignment vertical="center"/>
    </xf>
    <xf numFmtId="0" fontId="1" fillId="0" borderId="0" xfId="7" applyAlignment="1">
      <alignment vertical="center"/>
    </xf>
    <xf numFmtId="166" fontId="1" fillId="0" borderId="0" xfId="7" applyNumberFormat="1"/>
    <xf numFmtId="166" fontId="1" fillId="11" borderId="0" xfId="7" applyNumberFormat="1" applyFill="1"/>
    <xf numFmtId="166" fontId="1" fillId="3" borderId="0" xfId="7" applyNumberFormat="1" applyFill="1"/>
    <xf numFmtId="166" fontId="1" fillId="12" borderId="0" xfId="7" applyNumberFormat="1" applyFill="1"/>
    <xf numFmtId="166" fontId="1" fillId="7" borderId="0" xfId="7" applyNumberFormat="1" applyFill="1"/>
    <xf numFmtId="0" fontId="1" fillId="0" borderId="0" xfId="7" applyAlignment="1">
      <alignment vertical="center" wrapText="1"/>
    </xf>
    <xf numFmtId="0" fontId="19" fillId="0" borderId="0" xfId="8"/>
    <xf numFmtId="14" fontId="19" fillId="0" borderId="0" xfId="8" applyNumberFormat="1"/>
    <xf numFmtId="170" fontId="19" fillId="0" borderId="0" xfId="8" applyNumberFormat="1"/>
    <xf numFmtId="167" fontId="0" fillId="0" borderId="0" xfId="9" applyNumberFormat="1" applyFont="1"/>
    <xf numFmtId="2" fontId="6" fillId="0" borderId="0" xfId="7" applyNumberFormat="1" applyFont="1" applyAlignment="1">
      <alignment horizontal="center" vertical="center"/>
    </xf>
    <xf numFmtId="0" fontId="13" fillId="8" borderId="8" xfId="7" applyFont="1" applyFill="1" applyBorder="1" applyAlignment="1">
      <alignment horizontal="center" vertical="center"/>
    </xf>
    <xf numFmtId="0" fontId="13" fillId="8" borderId="4" xfId="7" applyFont="1" applyFill="1" applyBorder="1" applyAlignment="1">
      <alignment horizontal="center" vertical="center"/>
    </xf>
    <xf numFmtId="0" fontId="13" fillId="8" borderId="9" xfId="7" applyFont="1" applyFill="1" applyBorder="1" applyAlignment="1">
      <alignment horizontal="center" vertical="center"/>
    </xf>
    <xf numFmtId="0" fontId="7" fillId="4" borderId="1" xfId="7" applyFont="1" applyFill="1" applyBorder="1" applyAlignment="1">
      <alignment horizontal="center" vertical="top" wrapText="1"/>
    </xf>
    <xf numFmtId="0" fontId="7" fillId="5" borderId="1" xfId="7" applyFont="1" applyFill="1" applyBorder="1" applyAlignment="1">
      <alignment horizontal="center" vertical="top" wrapText="1"/>
    </xf>
    <xf numFmtId="0" fontId="7" fillId="5" borderId="2" xfId="7" applyFont="1" applyFill="1" applyBorder="1" applyAlignment="1">
      <alignment horizontal="center" vertical="top" wrapText="1"/>
    </xf>
    <xf numFmtId="0" fontId="7" fillId="6" borderId="1" xfId="7" applyFont="1" applyFill="1" applyBorder="1" applyAlignment="1">
      <alignment horizontal="center" vertical="top" wrapText="1"/>
    </xf>
    <xf numFmtId="0" fontId="7" fillId="6" borderId="2" xfId="7" applyFont="1" applyFill="1" applyBorder="1" applyAlignment="1">
      <alignment horizontal="center" vertical="top" wrapText="1"/>
    </xf>
    <xf numFmtId="0" fontId="7" fillId="7" borderId="1" xfId="7" applyFont="1" applyFill="1" applyBorder="1" applyAlignment="1">
      <alignment horizontal="center" vertical="top" wrapText="1"/>
    </xf>
    <xf numFmtId="0" fontId="7" fillId="7" borderId="2" xfId="7" applyFont="1" applyFill="1" applyBorder="1" applyAlignment="1">
      <alignment horizontal="center" vertical="top" wrapText="1"/>
    </xf>
  </cellXfs>
  <cellStyles count="10">
    <cellStyle name="Hiperligação" xfId="1" xr:uid="{00000000-0005-0000-0000-000000000000}"/>
    <cellStyle name="Normal" xfId="0" builtinId="0" customBuiltin="1"/>
    <cellStyle name="Normal 2" xfId="2" xr:uid="{00000000-0005-0000-0000-000002000000}"/>
    <cellStyle name="Normal 2 2" xfId="7" xr:uid="{00000000-0005-0000-0000-000003000000}"/>
    <cellStyle name="Normal 3" xfId="4" xr:uid="{00000000-0005-0000-0000-000004000000}"/>
    <cellStyle name="Normal 3 2" xfId="6" xr:uid="{00000000-0005-0000-0000-000005000000}"/>
    <cellStyle name="Normal 4" xfId="5" xr:uid="{00000000-0005-0000-0000-000006000000}"/>
    <cellStyle name="Normal 5" xfId="8" xr:uid="{00000000-0005-0000-0000-000007000000}"/>
    <cellStyle name="Percent" xfId="3" xr:uid="{00000000-0005-0000-0000-000008000000}"/>
    <cellStyle name="Percentagem 2" xfId="9" xr:uid="{00000000-0005-0000-0000-000009000000}"/>
  </cellStyles>
  <dxfs count="0"/>
  <tableStyles count="0" defaultTableStyle="TableStyleMedium2" defaultPivotStyle="PivotStyleLight16"/>
  <colors>
    <mruColors>
      <color rgb="FFFF85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nique\OneDrive%20-%20Universidade%20de%20Aveiro\MB_PhD_workinprogress\PhD\Hipotese%201\data%20(PE%20Ilhavo%20e%20Vagos%20e%20Serta)\vagos\Resultados_finais_vag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rojetos_impactos%20_FINAL%20pmex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CH"/>
      <sheetName val="medias"/>
      <sheetName val="Medias_novo"/>
      <sheetName val="sessoes"/>
      <sheetName val="respostas original"/>
      <sheetName val="respostas_(N0)"/>
      <sheetName val="respostas_(N1)"/>
      <sheetName val="respostas_(N2)"/>
      <sheetName val="respostas_(N3)"/>
      <sheetName val="respostas_(N4)"/>
      <sheetName val="respostas_(N5)"/>
      <sheetName val="IMPACTOS_media (2)"/>
      <sheetName val="lixo"/>
    </sheetNames>
    <sheetDataSet>
      <sheetData sheetId="0">
        <row r="1">
          <cell r="A1" t="str">
            <v>session_id</v>
          </cell>
          <cell r="B1" t="str">
            <v>data resposta</v>
          </cell>
        </row>
        <row r="2">
          <cell r="A2" t="str">
            <v>559c1701d9a37</v>
          </cell>
          <cell r="B2">
            <v>42192</v>
          </cell>
        </row>
        <row r="3">
          <cell r="A3" t="str">
            <v>559c16f65cdd4</v>
          </cell>
          <cell r="B3">
            <v>42192</v>
          </cell>
        </row>
        <row r="4">
          <cell r="A4" t="str">
            <v>559c17167d2a8</v>
          </cell>
          <cell r="B4">
            <v>42192</v>
          </cell>
        </row>
        <row r="5">
          <cell r="A5" t="str">
            <v>559c16f063e9d</v>
          </cell>
          <cell r="B5">
            <v>42192</v>
          </cell>
        </row>
        <row r="6">
          <cell r="A6" t="str">
            <v>559c16f5f2de2</v>
          </cell>
          <cell r="B6">
            <v>42192</v>
          </cell>
        </row>
        <row r="7">
          <cell r="A7" t="str">
            <v>559c16eb2318b</v>
          </cell>
          <cell r="B7">
            <v>42192</v>
          </cell>
        </row>
        <row r="8">
          <cell r="A8" t="str">
            <v>559c16efb7bbb</v>
          </cell>
          <cell r="B8">
            <v>42192</v>
          </cell>
        </row>
        <row r="9">
          <cell r="A9" t="str">
            <v>559c17c55588b</v>
          </cell>
          <cell r="B9">
            <v>42192</v>
          </cell>
        </row>
        <row r="10">
          <cell r="A10" t="str">
            <v>559c15ce9d46c</v>
          </cell>
          <cell r="B10">
            <v>42192</v>
          </cell>
        </row>
        <row r="11">
          <cell r="A11" t="str">
            <v>559c16e9cd735</v>
          </cell>
          <cell r="B11">
            <v>42192</v>
          </cell>
        </row>
        <row r="12">
          <cell r="A12" t="str">
            <v>559c174e829d7</v>
          </cell>
          <cell r="B12">
            <v>42192</v>
          </cell>
        </row>
        <row r="13">
          <cell r="A13" t="str">
            <v>559c177d4d19a</v>
          </cell>
          <cell r="B13">
            <v>42192</v>
          </cell>
        </row>
        <row r="14">
          <cell r="A14" t="str">
            <v>559c1849ad7c4</v>
          </cell>
          <cell r="B14">
            <v>42192</v>
          </cell>
        </row>
        <row r="15">
          <cell r="A15" t="str">
            <v>559c1701d9a37</v>
          </cell>
          <cell r="B15">
            <v>42192</v>
          </cell>
        </row>
        <row r="16">
          <cell r="A16" t="str">
            <v>559c16f65cdd4</v>
          </cell>
          <cell r="B16">
            <v>42192</v>
          </cell>
        </row>
        <row r="17">
          <cell r="A17" t="str">
            <v>559c16efb7bbb</v>
          </cell>
          <cell r="B17">
            <v>42192</v>
          </cell>
        </row>
        <row r="18">
          <cell r="A18" t="str">
            <v>559c17c55588b</v>
          </cell>
          <cell r="B18">
            <v>42192</v>
          </cell>
        </row>
        <row r="19">
          <cell r="A19" t="str">
            <v>559c16f063e9d</v>
          </cell>
          <cell r="B19">
            <v>42192</v>
          </cell>
        </row>
        <row r="20">
          <cell r="A20" t="str">
            <v>559c16eb2318b</v>
          </cell>
          <cell r="B20">
            <v>42192</v>
          </cell>
        </row>
        <row r="21">
          <cell r="A21" t="str">
            <v>559c15ce9d46c</v>
          </cell>
          <cell r="B21">
            <v>42192</v>
          </cell>
        </row>
        <row r="22">
          <cell r="A22" t="str">
            <v>559c17167d2a8</v>
          </cell>
          <cell r="B22">
            <v>42192</v>
          </cell>
        </row>
        <row r="23">
          <cell r="A23" t="str">
            <v>559c16f5f2de2</v>
          </cell>
          <cell r="B23">
            <v>42192</v>
          </cell>
        </row>
        <row r="24">
          <cell r="A24" t="str">
            <v>559c16e9cd735</v>
          </cell>
          <cell r="B24">
            <v>42192</v>
          </cell>
        </row>
        <row r="25">
          <cell r="A25" t="str">
            <v>559c174e829d7</v>
          </cell>
          <cell r="B25">
            <v>42192</v>
          </cell>
        </row>
        <row r="26">
          <cell r="A26" t="str">
            <v>559c177d4d19a</v>
          </cell>
          <cell r="B26">
            <v>42192</v>
          </cell>
        </row>
        <row r="27">
          <cell r="A27" t="str">
            <v>559c1849ad7c4</v>
          </cell>
          <cell r="B27">
            <v>42192</v>
          </cell>
        </row>
        <row r="28">
          <cell r="A28" t="str">
            <v>559c1701d9a37</v>
          </cell>
          <cell r="B28">
            <v>42192</v>
          </cell>
        </row>
        <row r="29">
          <cell r="A29" t="str">
            <v>559c16f65cdd4</v>
          </cell>
          <cell r="B29">
            <v>42192</v>
          </cell>
        </row>
        <row r="30">
          <cell r="A30" t="str">
            <v>559c17c55588b</v>
          </cell>
          <cell r="B30">
            <v>42192</v>
          </cell>
        </row>
        <row r="31">
          <cell r="A31" t="str">
            <v>559c16eb2318b</v>
          </cell>
          <cell r="B31">
            <v>42192</v>
          </cell>
        </row>
        <row r="32">
          <cell r="A32" t="str">
            <v>559c16f063e9d</v>
          </cell>
          <cell r="B32">
            <v>42192</v>
          </cell>
        </row>
        <row r="33">
          <cell r="A33" t="str">
            <v>559c16efb7bbb</v>
          </cell>
          <cell r="B33">
            <v>42192</v>
          </cell>
        </row>
        <row r="34">
          <cell r="A34" t="str">
            <v>559c15ce9d46c</v>
          </cell>
          <cell r="B34">
            <v>42192</v>
          </cell>
        </row>
        <row r="35">
          <cell r="A35" t="str">
            <v>559c16e9cd735</v>
          </cell>
          <cell r="B35">
            <v>42192</v>
          </cell>
        </row>
        <row r="36">
          <cell r="A36" t="str">
            <v>559c16f5f2de2</v>
          </cell>
          <cell r="B36">
            <v>42192</v>
          </cell>
        </row>
        <row r="37">
          <cell r="A37" t="str">
            <v>559c17167d2a8</v>
          </cell>
          <cell r="B37">
            <v>42192</v>
          </cell>
        </row>
        <row r="38">
          <cell r="A38" t="str">
            <v>559c177d4d19a</v>
          </cell>
          <cell r="B38">
            <v>42192</v>
          </cell>
        </row>
        <row r="39">
          <cell r="A39" t="str">
            <v>559c174e829d7</v>
          </cell>
          <cell r="B39">
            <v>42192</v>
          </cell>
        </row>
        <row r="40">
          <cell r="A40" t="str">
            <v>559c1849ad7c4</v>
          </cell>
          <cell r="B40">
            <v>42192</v>
          </cell>
        </row>
        <row r="41">
          <cell r="A41" t="str">
            <v>559c16f65cdd4</v>
          </cell>
          <cell r="B41">
            <v>42192</v>
          </cell>
        </row>
        <row r="42">
          <cell r="A42" t="str">
            <v>559c1701d9a37</v>
          </cell>
          <cell r="B42">
            <v>42192</v>
          </cell>
        </row>
        <row r="43">
          <cell r="A43" t="str">
            <v>559c17c55588b</v>
          </cell>
          <cell r="B43">
            <v>42192</v>
          </cell>
        </row>
        <row r="44">
          <cell r="A44" t="str">
            <v>559c16eb2318b</v>
          </cell>
          <cell r="B44">
            <v>42192</v>
          </cell>
        </row>
        <row r="45">
          <cell r="A45" t="str">
            <v>559c16f063e9d</v>
          </cell>
          <cell r="B45">
            <v>42192</v>
          </cell>
        </row>
        <row r="46">
          <cell r="A46" t="str">
            <v>559c16efb7bbb</v>
          </cell>
          <cell r="B46">
            <v>42192</v>
          </cell>
        </row>
        <row r="47">
          <cell r="A47" t="str">
            <v>559c15ce9d46c</v>
          </cell>
          <cell r="B47">
            <v>42192</v>
          </cell>
        </row>
        <row r="48">
          <cell r="A48" t="str">
            <v>559c16e9cd735</v>
          </cell>
          <cell r="B48">
            <v>42192</v>
          </cell>
        </row>
        <row r="49">
          <cell r="A49" t="str">
            <v>559c16f5f2de2</v>
          </cell>
          <cell r="B49">
            <v>42192</v>
          </cell>
        </row>
        <row r="50">
          <cell r="A50" t="str">
            <v>559c17167d2a8</v>
          </cell>
          <cell r="B50">
            <v>42192</v>
          </cell>
        </row>
        <row r="51">
          <cell r="A51" t="str">
            <v>559c177d4d19a</v>
          </cell>
          <cell r="B51">
            <v>42192</v>
          </cell>
        </row>
        <row r="52">
          <cell r="A52" t="str">
            <v>559c174e829d7</v>
          </cell>
          <cell r="B52">
            <v>42192</v>
          </cell>
        </row>
        <row r="53">
          <cell r="A53" t="str">
            <v>559c1849ad7c4</v>
          </cell>
          <cell r="B53">
            <v>42192</v>
          </cell>
        </row>
        <row r="54">
          <cell r="A54" t="str">
            <v>559c16f65cdd4</v>
          </cell>
          <cell r="B54">
            <v>42192</v>
          </cell>
        </row>
        <row r="55">
          <cell r="A55" t="str">
            <v>559c1701d9a37</v>
          </cell>
          <cell r="B55">
            <v>42192</v>
          </cell>
        </row>
        <row r="56">
          <cell r="A56" t="str">
            <v>559c17c55588b</v>
          </cell>
          <cell r="B56">
            <v>42192</v>
          </cell>
        </row>
        <row r="57">
          <cell r="A57" t="str">
            <v>559c16eb2318b</v>
          </cell>
          <cell r="B57">
            <v>42192</v>
          </cell>
        </row>
        <row r="58">
          <cell r="A58" t="str">
            <v>559c16f063e9d</v>
          </cell>
          <cell r="B58">
            <v>42192</v>
          </cell>
        </row>
        <row r="59">
          <cell r="A59" t="str">
            <v>559c16efb7bbb</v>
          </cell>
          <cell r="B59">
            <v>42192</v>
          </cell>
        </row>
        <row r="60">
          <cell r="A60" t="str">
            <v>559c15ce9d46c</v>
          </cell>
          <cell r="B60">
            <v>42192</v>
          </cell>
        </row>
        <row r="61">
          <cell r="A61" t="str">
            <v>559c16f5f2de2</v>
          </cell>
          <cell r="B61">
            <v>42192</v>
          </cell>
        </row>
        <row r="62">
          <cell r="A62" t="str">
            <v>559c16e9cd735</v>
          </cell>
          <cell r="B62">
            <v>42192</v>
          </cell>
        </row>
        <row r="63">
          <cell r="A63" t="str">
            <v>559c17167d2a8</v>
          </cell>
          <cell r="B63">
            <v>42192</v>
          </cell>
        </row>
        <row r="64">
          <cell r="A64" t="str">
            <v>559c177d4d19a</v>
          </cell>
          <cell r="B64">
            <v>42192</v>
          </cell>
        </row>
        <row r="65">
          <cell r="A65" t="str">
            <v>559c1849ad7c4</v>
          </cell>
          <cell r="B65">
            <v>42192</v>
          </cell>
        </row>
        <row r="66">
          <cell r="A66" t="str">
            <v>559c174e829d7</v>
          </cell>
          <cell r="B66">
            <v>42192</v>
          </cell>
        </row>
        <row r="67">
          <cell r="A67" t="str">
            <v>559c16f65cdd4</v>
          </cell>
          <cell r="B67">
            <v>42192</v>
          </cell>
        </row>
        <row r="68">
          <cell r="A68" t="str">
            <v>559c1701d9a37</v>
          </cell>
          <cell r="B68">
            <v>42192</v>
          </cell>
        </row>
        <row r="69">
          <cell r="A69" t="str">
            <v>559c17c55588b</v>
          </cell>
          <cell r="B69">
            <v>42192</v>
          </cell>
        </row>
        <row r="70">
          <cell r="A70" t="str">
            <v>559c16eb2318b</v>
          </cell>
          <cell r="B70">
            <v>42192</v>
          </cell>
        </row>
        <row r="71">
          <cell r="A71" t="str">
            <v>559c16f063e9d</v>
          </cell>
          <cell r="B71">
            <v>42192</v>
          </cell>
        </row>
        <row r="72">
          <cell r="A72" t="str">
            <v>559c16efb7bbb</v>
          </cell>
          <cell r="B72">
            <v>42192</v>
          </cell>
        </row>
        <row r="73">
          <cell r="A73" t="str">
            <v>559c15ce9d46c</v>
          </cell>
          <cell r="B73">
            <v>42192</v>
          </cell>
        </row>
        <row r="74">
          <cell r="A74" t="str">
            <v>559c16e9cd735</v>
          </cell>
          <cell r="B74">
            <v>42192</v>
          </cell>
        </row>
        <row r="75">
          <cell r="A75" t="str">
            <v>559c16f5f2de2</v>
          </cell>
          <cell r="B75">
            <v>42192</v>
          </cell>
        </row>
        <row r="76">
          <cell r="A76" t="str">
            <v>559c17167d2a8</v>
          </cell>
          <cell r="B76">
            <v>42192</v>
          </cell>
        </row>
        <row r="77">
          <cell r="A77" t="str">
            <v>559c177d4d19a</v>
          </cell>
          <cell r="B77">
            <v>42192</v>
          </cell>
        </row>
        <row r="78">
          <cell r="A78" t="str">
            <v>559c1849ad7c4</v>
          </cell>
          <cell r="B78">
            <v>42192</v>
          </cell>
        </row>
        <row r="79">
          <cell r="A79" t="str">
            <v>559c174e829d7</v>
          </cell>
          <cell r="B79">
            <v>42192</v>
          </cell>
        </row>
        <row r="80">
          <cell r="A80" t="str">
            <v>559d61960a3a9</v>
          </cell>
          <cell r="B80">
            <v>42193</v>
          </cell>
        </row>
        <row r="81">
          <cell r="A81" t="str">
            <v>559d689e345a3</v>
          </cell>
          <cell r="B81">
            <v>42193</v>
          </cell>
        </row>
        <row r="82">
          <cell r="A82" t="str">
            <v>559d68d902cc3</v>
          </cell>
          <cell r="B82">
            <v>42193</v>
          </cell>
        </row>
        <row r="83">
          <cell r="A83" t="str">
            <v>559d68f5bddf4</v>
          </cell>
          <cell r="B83">
            <v>42193</v>
          </cell>
        </row>
        <row r="84">
          <cell r="A84" t="str">
            <v>559d61a3c5562</v>
          </cell>
          <cell r="B84">
            <v>42193</v>
          </cell>
        </row>
        <row r="85">
          <cell r="A85" t="str">
            <v>559d696496f6d</v>
          </cell>
          <cell r="B85">
            <v>42193</v>
          </cell>
        </row>
        <row r="86">
          <cell r="A86" t="str">
            <v>559d62cd45ca3</v>
          </cell>
          <cell r="B86">
            <v>42193</v>
          </cell>
        </row>
        <row r="87">
          <cell r="A87" t="str">
            <v>559d626579c9f</v>
          </cell>
          <cell r="B87">
            <v>42193</v>
          </cell>
        </row>
        <row r="88">
          <cell r="A88" t="str">
            <v>559d690244b84</v>
          </cell>
          <cell r="B88">
            <v>42193</v>
          </cell>
        </row>
        <row r="89">
          <cell r="A89" t="str">
            <v>559d68e49d542</v>
          </cell>
          <cell r="B89">
            <v>42193</v>
          </cell>
        </row>
        <row r="90">
          <cell r="A90" t="str">
            <v>559d68f4de0bb</v>
          </cell>
          <cell r="B90">
            <v>42193</v>
          </cell>
        </row>
        <row r="91">
          <cell r="A91" t="str">
            <v>559d6904242d1</v>
          </cell>
          <cell r="B91">
            <v>42193</v>
          </cell>
        </row>
        <row r="92">
          <cell r="A92" t="str">
            <v>559d69210aaf5</v>
          </cell>
          <cell r="B92">
            <v>42193</v>
          </cell>
        </row>
        <row r="93">
          <cell r="A93" t="str">
            <v>559d68b54722c</v>
          </cell>
          <cell r="B93">
            <v>42193</v>
          </cell>
        </row>
        <row r="94">
          <cell r="A94" t="str">
            <v>559d68f5bddf4</v>
          </cell>
          <cell r="B94">
            <v>42193</v>
          </cell>
        </row>
        <row r="95">
          <cell r="A95" t="str">
            <v>559d689e345a3</v>
          </cell>
          <cell r="B95">
            <v>42193</v>
          </cell>
        </row>
        <row r="96">
          <cell r="A96" t="str">
            <v>559d68d902cc3</v>
          </cell>
          <cell r="B96">
            <v>42193</v>
          </cell>
        </row>
        <row r="97">
          <cell r="A97" t="str">
            <v>559d696496f6d</v>
          </cell>
          <cell r="B97">
            <v>42193</v>
          </cell>
        </row>
        <row r="98">
          <cell r="A98" t="str">
            <v>559d62cd45ca3</v>
          </cell>
          <cell r="B98">
            <v>42193</v>
          </cell>
        </row>
        <row r="99">
          <cell r="A99" t="str">
            <v>559d61a3c5562</v>
          </cell>
          <cell r="B99">
            <v>42193</v>
          </cell>
        </row>
        <row r="100">
          <cell r="A100" t="str">
            <v>559d626579c9f</v>
          </cell>
          <cell r="B100">
            <v>42193</v>
          </cell>
        </row>
        <row r="101">
          <cell r="A101" t="str">
            <v>559d690244b84</v>
          </cell>
          <cell r="B101">
            <v>42193</v>
          </cell>
        </row>
        <row r="102">
          <cell r="A102" t="str">
            <v>559d68f4de0bb</v>
          </cell>
          <cell r="B102">
            <v>42193</v>
          </cell>
        </row>
        <row r="103">
          <cell r="A103" t="str">
            <v>559d68e49d542</v>
          </cell>
          <cell r="B103">
            <v>42193</v>
          </cell>
        </row>
        <row r="104">
          <cell r="A104" t="str">
            <v>559d6904242d1</v>
          </cell>
          <cell r="B104">
            <v>42193</v>
          </cell>
        </row>
        <row r="105">
          <cell r="A105" t="str">
            <v>559d69210aaf5</v>
          </cell>
          <cell r="B105">
            <v>42193</v>
          </cell>
        </row>
        <row r="106">
          <cell r="A106" t="str">
            <v>559d68b54722c</v>
          </cell>
          <cell r="B106">
            <v>42193</v>
          </cell>
        </row>
        <row r="107">
          <cell r="A107" t="str">
            <v>559d61960a3a9</v>
          </cell>
          <cell r="B107">
            <v>42193</v>
          </cell>
        </row>
        <row r="108">
          <cell r="A108" t="str">
            <v>559d68f5bddf4</v>
          </cell>
          <cell r="B108">
            <v>42193</v>
          </cell>
        </row>
        <row r="109">
          <cell r="A109" t="str">
            <v>559d689e345a3</v>
          </cell>
          <cell r="B109">
            <v>42193</v>
          </cell>
        </row>
        <row r="110">
          <cell r="A110" t="str">
            <v>559d68d902cc3</v>
          </cell>
          <cell r="B110">
            <v>42193</v>
          </cell>
        </row>
        <row r="111">
          <cell r="A111" t="str">
            <v>559d62cd45ca3</v>
          </cell>
          <cell r="B111">
            <v>42193</v>
          </cell>
        </row>
        <row r="112">
          <cell r="A112" t="str">
            <v>559d696496f6d</v>
          </cell>
          <cell r="B112">
            <v>42193</v>
          </cell>
        </row>
        <row r="113">
          <cell r="A113" t="str">
            <v>559d690244b84</v>
          </cell>
          <cell r="B113">
            <v>42193</v>
          </cell>
        </row>
        <row r="114">
          <cell r="A114" t="str">
            <v>559d626579c9f</v>
          </cell>
          <cell r="B114">
            <v>42193</v>
          </cell>
        </row>
        <row r="115">
          <cell r="A115" t="str">
            <v>559d61a3c5562</v>
          </cell>
          <cell r="B115">
            <v>42193</v>
          </cell>
        </row>
        <row r="116">
          <cell r="A116" t="str">
            <v>559d68f4de0bb</v>
          </cell>
          <cell r="B116">
            <v>42193</v>
          </cell>
        </row>
        <row r="117">
          <cell r="A117" t="str">
            <v>559d68e49d542</v>
          </cell>
          <cell r="B117">
            <v>42193</v>
          </cell>
        </row>
        <row r="118">
          <cell r="A118" t="str">
            <v>559d6904242d1</v>
          </cell>
          <cell r="B118">
            <v>42193</v>
          </cell>
        </row>
        <row r="119">
          <cell r="A119" t="str">
            <v>559d69210aaf5</v>
          </cell>
          <cell r="B119">
            <v>42193</v>
          </cell>
        </row>
        <row r="120">
          <cell r="A120" t="str">
            <v>559d68b54722c</v>
          </cell>
          <cell r="B120">
            <v>42193</v>
          </cell>
        </row>
        <row r="121">
          <cell r="A121" t="str">
            <v>559d61960a3a9</v>
          </cell>
          <cell r="B121">
            <v>42193</v>
          </cell>
        </row>
        <row r="122">
          <cell r="A122" t="str">
            <v>559d68f5bddf4</v>
          </cell>
          <cell r="B122">
            <v>42193</v>
          </cell>
        </row>
        <row r="123">
          <cell r="A123" t="str">
            <v>559d689e345a3</v>
          </cell>
          <cell r="B123">
            <v>42193</v>
          </cell>
        </row>
        <row r="124">
          <cell r="A124" t="str">
            <v>559d68d902cc3</v>
          </cell>
          <cell r="B124">
            <v>42193</v>
          </cell>
        </row>
        <row r="125">
          <cell r="A125" t="str">
            <v>559d62cd45ca3</v>
          </cell>
          <cell r="B125">
            <v>42193</v>
          </cell>
        </row>
        <row r="126">
          <cell r="A126" t="str">
            <v>559d696496f6d</v>
          </cell>
          <cell r="B126">
            <v>42193</v>
          </cell>
        </row>
        <row r="127">
          <cell r="A127" t="str">
            <v>559d690244b84</v>
          </cell>
          <cell r="B127">
            <v>42193</v>
          </cell>
        </row>
        <row r="128">
          <cell r="A128" t="str">
            <v>559d626579c9f</v>
          </cell>
          <cell r="B128">
            <v>42193</v>
          </cell>
        </row>
        <row r="129">
          <cell r="A129" t="str">
            <v>559d68f4de0bb</v>
          </cell>
          <cell r="B129">
            <v>42193</v>
          </cell>
        </row>
        <row r="130">
          <cell r="A130" t="str">
            <v>559d61a3c5562</v>
          </cell>
          <cell r="B130">
            <v>42193</v>
          </cell>
        </row>
        <row r="131">
          <cell r="A131" t="str">
            <v>559d68e49d542</v>
          </cell>
          <cell r="B131">
            <v>42193</v>
          </cell>
        </row>
        <row r="132">
          <cell r="A132" t="str">
            <v>559d6904242d1</v>
          </cell>
          <cell r="B132">
            <v>42193</v>
          </cell>
        </row>
        <row r="133">
          <cell r="A133" t="str">
            <v>559d69210aaf5</v>
          </cell>
          <cell r="B133">
            <v>42193</v>
          </cell>
        </row>
        <row r="134">
          <cell r="A134" t="str">
            <v>559d68b54722c</v>
          </cell>
          <cell r="B134">
            <v>42193</v>
          </cell>
        </row>
        <row r="135">
          <cell r="A135" t="str">
            <v>559d61960a3a9</v>
          </cell>
          <cell r="B135">
            <v>42193</v>
          </cell>
        </row>
        <row r="136">
          <cell r="A136" t="str">
            <v>559d68f5bddf4</v>
          </cell>
          <cell r="B136">
            <v>42193</v>
          </cell>
        </row>
        <row r="137">
          <cell r="A137" t="str">
            <v>559d689e345a3</v>
          </cell>
          <cell r="B137">
            <v>42193</v>
          </cell>
        </row>
        <row r="138">
          <cell r="A138" t="str">
            <v>559d68d902cc3</v>
          </cell>
          <cell r="B138">
            <v>42193</v>
          </cell>
        </row>
        <row r="139">
          <cell r="A139" t="str">
            <v>559d62cd45ca3</v>
          </cell>
          <cell r="B139">
            <v>42193</v>
          </cell>
        </row>
        <row r="140">
          <cell r="A140" t="str">
            <v>559d696496f6d</v>
          </cell>
          <cell r="B140">
            <v>42193</v>
          </cell>
        </row>
        <row r="141">
          <cell r="A141" t="str">
            <v>559d690244b84</v>
          </cell>
          <cell r="B141">
            <v>42193</v>
          </cell>
        </row>
        <row r="142">
          <cell r="A142" t="str">
            <v>559d626579c9f</v>
          </cell>
          <cell r="B142">
            <v>42193</v>
          </cell>
        </row>
        <row r="143">
          <cell r="A143" t="str">
            <v>559d61a3c5562</v>
          </cell>
          <cell r="B143">
            <v>42193</v>
          </cell>
        </row>
        <row r="144">
          <cell r="A144" t="str">
            <v>559d68e49d542</v>
          </cell>
          <cell r="B144">
            <v>42193</v>
          </cell>
        </row>
        <row r="145">
          <cell r="A145" t="str">
            <v>559d68f4de0bb</v>
          </cell>
          <cell r="B145">
            <v>42193</v>
          </cell>
        </row>
        <row r="146">
          <cell r="A146" t="str">
            <v>559d6904242d1</v>
          </cell>
          <cell r="B146">
            <v>42193</v>
          </cell>
        </row>
        <row r="147">
          <cell r="A147" t="str">
            <v>559d69210aaf5</v>
          </cell>
          <cell r="B147">
            <v>42193</v>
          </cell>
        </row>
        <row r="148">
          <cell r="A148" t="str">
            <v>559d68b54722c</v>
          </cell>
          <cell r="B148">
            <v>42193</v>
          </cell>
        </row>
        <row r="149">
          <cell r="A149" t="str">
            <v>559d61960a3a9</v>
          </cell>
          <cell r="B149">
            <v>42193</v>
          </cell>
        </row>
        <row r="150">
          <cell r="A150" t="str">
            <v>559d68f5bddf4</v>
          </cell>
          <cell r="B150">
            <v>42193</v>
          </cell>
        </row>
        <row r="151">
          <cell r="A151" t="str">
            <v>559d689e345a3</v>
          </cell>
          <cell r="B151">
            <v>42193</v>
          </cell>
        </row>
        <row r="152">
          <cell r="A152" t="str">
            <v>559d68d902cc3</v>
          </cell>
          <cell r="B152">
            <v>42193</v>
          </cell>
        </row>
        <row r="153">
          <cell r="A153" t="str">
            <v>559d62cd45ca3</v>
          </cell>
          <cell r="B153">
            <v>42193</v>
          </cell>
        </row>
        <row r="154">
          <cell r="A154" t="str">
            <v>559d696496f6d</v>
          </cell>
          <cell r="B154">
            <v>42193</v>
          </cell>
        </row>
        <row r="155">
          <cell r="A155" t="str">
            <v>559d690244b84</v>
          </cell>
          <cell r="B155">
            <v>42193</v>
          </cell>
        </row>
        <row r="156">
          <cell r="A156" t="str">
            <v>559d626579c9f</v>
          </cell>
          <cell r="B156">
            <v>42193</v>
          </cell>
        </row>
        <row r="157">
          <cell r="A157" t="str">
            <v>559d61a3c5562</v>
          </cell>
          <cell r="B157">
            <v>42193</v>
          </cell>
        </row>
        <row r="158">
          <cell r="A158" t="str">
            <v>559d68e49d542</v>
          </cell>
          <cell r="B158">
            <v>42193</v>
          </cell>
        </row>
        <row r="159">
          <cell r="A159" t="str">
            <v>559d68f4de0bb</v>
          </cell>
          <cell r="B159">
            <v>42193</v>
          </cell>
        </row>
        <row r="160">
          <cell r="A160" t="str">
            <v>559d6904242d1</v>
          </cell>
          <cell r="B160">
            <v>42193</v>
          </cell>
        </row>
        <row r="161">
          <cell r="A161" t="str">
            <v>559d69210aaf5</v>
          </cell>
          <cell r="B161">
            <v>42193</v>
          </cell>
        </row>
        <row r="162">
          <cell r="A162" t="str">
            <v>559d68b54722c</v>
          </cell>
          <cell r="B162">
            <v>42193</v>
          </cell>
        </row>
        <row r="163">
          <cell r="A163" t="str">
            <v>55a7f27ea1f68</v>
          </cell>
          <cell r="B163">
            <v>42201</v>
          </cell>
        </row>
        <row r="164">
          <cell r="A164" t="str">
            <v>55a7f0dd2450b</v>
          </cell>
          <cell r="B164">
            <v>42201</v>
          </cell>
        </row>
        <row r="165">
          <cell r="A165" t="str">
            <v>55a7ecd666057</v>
          </cell>
          <cell r="B165">
            <v>42201</v>
          </cell>
        </row>
        <row r="166">
          <cell r="A166" t="str">
            <v>55a7ece72edbe</v>
          </cell>
          <cell r="B166">
            <v>42201</v>
          </cell>
        </row>
        <row r="167">
          <cell r="A167" t="str">
            <v>55a7f2701c301</v>
          </cell>
          <cell r="B167">
            <v>42201</v>
          </cell>
        </row>
        <row r="168">
          <cell r="A168" t="str">
            <v>55a7f26eec8e9</v>
          </cell>
          <cell r="B168">
            <v>42201</v>
          </cell>
        </row>
        <row r="169">
          <cell r="A169" t="str">
            <v>55a7f2a7e4515</v>
          </cell>
          <cell r="B169">
            <v>42201</v>
          </cell>
        </row>
        <row r="170">
          <cell r="A170" t="str">
            <v>55a7e96da2047</v>
          </cell>
          <cell r="B170">
            <v>42201</v>
          </cell>
        </row>
        <row r="171">
          <cell r="A171" t="str">
            <v>55a7ed200f1d4</v>
          </cell>
          <cell r="B171">
            <v>42201</v>
          </cell>
        </row>
        <row r="172">
          <cell r="A172" t="str">
            <v>55a7ed2b45916</v>
          </cell>
          <cell r="B172">
            <v>42201</v>
          </cell>
        </row>
        <row r="173">
          <cell r="A173" t="str">
            <v>55a7ecfa0bd5f</v>
          </cell>
          <cell r="B173">
            <v>42201</v>
          </cell>
        </row>
        <row r="174">
          <cell r="A174" t="str">
            <v>55a7f2951d7d9</v>
          </cell>
          <cell r="B174">
            <v>42201</v>
          </cell>
        </row>
        <row r="175">
          <cell r="A175" t="str">
            <v>55a7f210a0cf0</v>
          </cell>
          <cell r="B175">
            <v>42201</v>
          </cell>
        </row>
        <row r="176">
          <cell r="A176" t="str">
            <v>55a7f2bdc4e80</v>
          </cell>
          <cell r="B176">
            <v>42201</v>
          </cell>
        </row>
        <row r="177">
          <cell r="A177" t="str">
            <v>55a7f2da602ae</v>
          </cell>
          <cell r="B177">
            <v>42201</v>
          </cell>
        </row>
        <row r="178">
          <cell r="A178" t="str">
            <v>55a7ecd27b85b</v>
          </cell>
          <cell r="B178">
            <v>42201</v>
          </cell>
        </row>
        <row r="179">
          <cell r="A179" t="str">
            <v>55a7ecd666057</v>
          </cell>
          <cell r="B179">
            <v>42201</v>
          </cell>
        </row>
        <row r="180">
          <cell r="A180" t="str">
            <v>55a7ece72edbe</v>
          </cell>
          <cell r="B180">
            <v>42201</v>
          </cell>
        </row>
        <row r="181">
          <cell r="A181" t="str">
            <v>55a7f2701c301</v>
          </cell>
          <cell r="B181">
            <v>42201</v>
          </cell>
        </row>
        <row r="182">
          <cell r="A182" t="str">
            <v>55a7f2a7e4515</v>
          </cell>
          <cell r="B182">
            <v>42201</v>
          </cell>
        </row>
        <row r="183">
          <cell r="A183" t="str">
            <v>55a7e96da2047</v>
          </cell>
          <cell r="B183">
            <v>42201</v>
          </cell>
        </row>
        <row r="184">
          <cell r="A184" t="str">
            <v>55a7ed200f1d4</v>
          </cell>
          <cell r="B184">
            <v>42201</v>
          </cell>
        </row>
        <row r="185">
          <cell r="A185" t="str">
            <v>55a7f26eec8e9</v>
          </cell>
          <cell r="B185">
            <v>42201</v>
          </cell>
        </row>
        <row r="186">
          <cell r="A186" t="str">
            <v>55a7ed2b45916</v>
          </cell>
          <cell r="B186">
            <v>42201</v>
          </cell>
        </row>
        <row r="187">
          <cell r="A187" t="str">
            <v>55a7f27ea1f68</v>
          </cell>
          <cell r="B187">
            <v>42201</v>
          </cell>
        </row>
        <row r="188">
          <cell r="A188" t="str">
            <v>55a7f210a0cf0</v>
          </cell>
          <cell r="B188">
            <v>42201</v>
          </cell>
        </row>
        <row r="189">
          <cell r="A189" t="str">
            <v>55a7f2951d7d9</v>
          </cell>
          <cell r="B189">
            <v>42201</v>
          </cell>
        </row>
        <row r="190">
          <cell r="A190" t="str">
            <v>55a7ecfa0bd5f</v>
          </cell>
          <cell r="B190">
            <v>42201</v>
          </cell>
        </row>
        <row r="191">
          <cell r="A191" t="str">
            <v>55a7f0dd2450b</v>
          </cell>
          <cell r="B191">
            <v>42201</v>
          </cell>
        </row>
        <row r="192">
          <cell r="A192" t="str">
            <v>55a7f2bdc4e80</v>
          </cell>
          <cell r="B192">
            <v>42201</v>
          </cell>
        </row>
        <row r="193">
          <cell r="A193" t="str">
            <v>55a7f2da602ae</v>
          </cell>
          <cell r="B193">
            <v>42201</v>
          </cell>
        </row>
        <row r="194">
          <cell r="A194" t="str">
            <v>55a7ecd27b85b</v>
          </cell>
          <cell r="B194">
            <v>42201</v>
          </cell>
        </row>
        <row r="195">
          <cell r="A195" t="str">
            <v>55a7ecd666057</v>
          </cell>
          <cell r="B195">
            <v>42201</v>
          </cell>
        </row>
        <row r="196">
          <cell r="A196" t="str">
            <v>55a7ece72edbe</v>
          </cell>
          <cell r="B196">
            <v>42201</v>
          </cell>
        </row>
        <row r="197">
          <cell r="A197" t="str">
            <v>55a7f2701c301</v>
          </cell>
          <cell r="B197">
            <v>42201</v>
          </cell>
        </row>
        <row r="198">
          <cell r="A198" t="str">
            <v>55a7f2a7e4515</v>
          </cell>
          <cell r="B198">
            <v>42201</v>
          </cell>
        </row>
        <row r="199">
          <cell r="A199" t="str">
            <v>55a7ed200f1d4</v>
          </cell>
          <cell r="B199">
            <v>42201</v>
          </cell>
        </row>
        <row r="200">
          <cell r="A200" t="str">
            <v>55a7e96da2047</v>
          </cell>
          <cell r="B200">
            <v>42201</v>
          </cell>
        </row>
        <row r="201">
          <cell r="A201" t="str">
            <v>55a7f27ea1f68</v>
          </cell>
          <cell r="B201">
            <v>42201</v>
          </cell>
        </row>
        <row r="202">
          <cell r="A202" t="str">
            <v>55a7f26eec8e9</v>
          </cell>
          <cell r="B202">
            <v>42201</v>
          </cell>
        </row>
        <row r="203">
          <cell r="A203" t="str">
            <v>55a7ed2b45916</v>
          </cell>
          <cell r="B203">
            <v>42201</v>
          </cell>
        </row>
        <row r="204">
          <cell r="A204" t="str">
            <v>55a7f210a0cf0</v>
          </cell>
          <cell r="B204">
            <v>42201</v>
          </cell>
        </row>
        <row r="205">
          <cell r="A205" t="str">
            <v>55a7ecfa0bd5f</v>
          </cell>
          <cell r="B205">
            <v>42201</v>
          </cell>
        </row>
        <row r="206">
          <cell r="A206" t="str">
            <v>55a7f2951d7d9</v>
          </cell>
          <cell r="B206">
            <v>42201</v>
          </cell>
        </row>
        <row r="207">
          <cell r="A207" t="str">
            <v>55a7f0dd2450b</v>
          </cell>
          <cell r="B207">
            <v>42201</v>
          </cell>
        </row>
        <row r="208">
          <cell r="A208" t="str">
            <v>55a7f2da602ae</v>
          </cell>
          <cell r="B208">
            <v>42201</v>
          </cell>
        </row>
        <row r="209">
          <cell r="A209" t="str">
            <v>55a7f2bdc4e80</v>
          </cell>
          <cell r="B209">
            <v>42201</v>
          </cell>
        </row>
        <row r="210">
          <cell r="A210" t="str">
            <v>55a7ecd27b85b</v>
          </cell>
          <cell r="B210">
            <v>42201</v>
          </cell>
        </row>
        <row r="211">
          <cell r="A211" t="str">
            <v>55a7ecd666057</v>
          </cell>
          <cell r="B211">
            <v>42201</v>
          </cell>
        </row>
        <row r="212">
          <cell r="A212" t="str">
            <v>55a7ece72edbe</v>
          </cell>
          <cell r="B212">
            <v>42201</v>
          </cell>
        </row>
        <row r="213">
          <cell r="A213" t="str">
            <v>55a7f2701c301</v>
          </cell>
          <cell r="B213">
            <v>42201</v>
          </cell>
        </row>
        <row r="214">
          <cell r="A214" t="str">
            <v>55a7f2a7e4515</v>
          </cell>
          <cell r="B214">
            <v>42201</v>
          </cell>
        </row>
        <row r="215">
          <cell r="A215" t="str">
            <v>55a7ed200f1d4</v>
          </cell>
          <cell r="B215">
            <v>42201</v>
          </cell>
        </row>
        <row r="216">
          <cell r="A216" t="str">
            <v>55a7f27ea1f68</v>
          </cell>
          <cell r="B216">
            <v>42201</v>
          </cell>
        </row>
        <row r="217">
          <cell r="A217" t="str">
            <v>55a7e96da2047</v>
          </cell>
          <cell r="B217">
            <v>42201</v>
          </cell>
        </row>
        <row r="218">
          <cell r="A218" t="str">
            <v>55a7f26eec8e9</v>
          </cell>
          <cell r="B218">
            <v>42201</v>
          </cell>
        </row>
        <row r="219">
          <cell r="A219" t="str">
            <v>55a7ed2b45916</v>
          </cell>
          <cell r="B219">
            <v>42201</v>
          </cell>
        </row>
        <row r="220">
          <cell r="A220" t="str">
            <v>55a7ecfa0bd5f</v>
          </cell>
          <cell r="B220">
            <v>42201</v>
          </cell>
        </row>
        <row r="221">
          <cell r="A221" t="str">
            <v>55a7f210a0cf0</v>
          </cell>
          <cell r="B221">
            <v>42201</v>
          </cell>
        </row>
        <row r="222">
          <cell r="A222" t="str">
            <v>55a7f2951d7d9</v>
          </cell>
          <cell r="B222">
            <v>42201</v>
          </cell>
        </row>
        <row r="223">
          <cell r="A223" t="str">
            <v>55a7f0dd2450b</v>
          </cell>
          <cell r="B223">
            <v>42201</v>
          </cell>
        </row>
        <row r="224">
          <cell r="A224" t="str">
            <v>55a7f2bdc4e80</v>
          </cell>
          <cell r="B224">
            <v>42201</v>
          </cell>
        </row>
        <row r="225">
          <cell r="A225" t="str">
            <v>55a7ecd27b85b</v>
          </cell>
          <cell r="B225">
            <v>42201</v>
          </cell>
        </row>
        <row r="226">
          <cell r="A226" t="str">
            <v>55a7f2da602ae</v>
          </cell>
          <cell r="B226">
            <v>42201</v>
          </cell>
        </row>
        <row r="227">
          <cell r="A227" t="str">
            <v>55a7ecd666057</v>
          </cell>
          <cell r="B227">
            <v>42201</v>
          </cell>
        </row>
        <row r="228">
          <cell r="A228" t="str">
            <v>55a7ece72edbe</v>
          </cell>
          <cell r="B228">
            <v>42201</v>
          </cell>
        </row>
        <row r="229">
          <cell r="A229" t="str">
            <v>55a7f2701c301</v>
          </cell>
          <cell r="B229">
            <v>42201</v>
          </cell>
        </row>
        <row r="230">
          <cell r="A230" t="str">
            <v>55a7f2a7e4515</v>
          </cell>
          <cell r="B230">
            <v>42201</v>
          </cell>
        </row>
        <row r="231">
          <cell r="A231" t="str">
            <v>55a7f27ea1f68</v>
          </cell>
          <cell r="B231">
            <v>42201</v>
          </cell>
        </row>
        <row r="232">
          <cell r="A232" t="str">
            <v>55a7ed200f1d4</v>
          </cell>
          <cell r="B232">
            <v>42201</v>
          </cell>
        </row>
        <row r="233">
          <cell r="A233" t="str">
            <v>55a7e96da2047</v>
          </cell>
          <cell r="B233">
            <v>42201</v>
          </cell>
        </row>
        <row r="234">
          <cell r="A234" t="str">
            <v>55a7f26eec8e9</v>
          </cell>
          <cell r="B234">
            <v>42201</v>
          </cell>
        </row>
        <row r="235">
          <cell r="A235" t="str">
            <v>55a7ed2b45916</v>
          </cell>
          <cell r="B235">
            <v>42201</v>
          </cell>
        </row>
        <row r="236">
          <cell r="A236" t="str">
            <v>55a7f210a0cf0</v>
          </cell>
          <cell r="B236">
            <v>42201</v>
          </cell>
        </row>
        <row r="237">
          <cell r="A237" t="str">
            <v>55a7ecfa0bd5f</v>
          </cell>
          <cell r="B237">
            <v>42201</v>
          </cell>
        </row>
        <row r="238">
          <cell r="A238" t="str">
            <v>55a7f2951d7d9</v>
          </cell>
          <cell r="B238">
            <v>42201</v>
          </cell>
        </row>
        <row r="239">
          <cell r="A239" t="str">
            <v>55a7f0dd2450b</v>
          </cell>
          <cell r="B239">
            <v>42201</v>
          </cell>
        </row>
        <row r="240">
          <cell r="A240" t="str">
            <v>55a7f2bdc4e80</v>
          </cell>
          <cell r="B240">
            <v>42201</v>
          </cell>
        </row>
        <row r="241">
          <cell r="A241" t="str">
            <v>55a7ecd27b85b</v>
          </cell>
          <cell r="B241">
            <v>42201</v>
          </cell>
        </row>
        <row r="242">
          <cell r="A242" t="str">
            <v>55a7f2da602ae</v>
          </cell>
          <cell r="B242">
            <v>42201</v>
          </cell>
        </row>
        <row r="243">
          <cell r="A243" t="str">
            <v>55a7ecd666057</v>
          </cell>
          <cell r="B243">
            <v>42201</v>
          </cell>
        </row>
        <row r="244">
          <cell r="A244" t="str">
            <v>55a7ece72edbe</v>
          </cell>
          <cell r="B244">
            <v>42201</v>
          </cell>
        </row>
        <row r="245">
          <cell r="A245" t="str">
            <v>55a7f2701c301</v>
          </cell>
          <cell r="B245">
            <v>42201</v>
          </cell>
        </row>
        <row r="246">
          <cell r="A246" t="str">
            <v>55a7f2a7e4515</v>
          </cell>
          <cell r="B246">
            <v>42201</v>
          </cell>
        </row>
        <row r="247">
          <cell r="A247" t="str">
            <v>55a7f27ea1f68</v>
          </cell>
          <cell r="B247">
            <v>42201</v>
          </cell>
        </row>
        <row r="248">
          <cell r="A248" t="str">
            <v>55a7ed200f1d4</v>
          </cell>
          <cell r="B248">
            <v>42201</v>
          </cell>
        </row>
        <row r="249">
          <cell r="A249" t="str">
            <v>55a7e96da2047</v>
          </cell>
          <cell r="B249">
            <v>42201</v>
          </cell>
        </row>
        <row r="250">
          <cell r="A250" t="str">
            <v>55a7f26eec8e9</v>
          </cell>
          <cell r="B250">
            <v>42201</v>
          </cell>
        </row>
        <row r="251">
          <cell r="A251" t="str">
            <v>55a7ed2b45916</v>
          </cell>
          <cell r="B251">
            <v>42201</v>
          </cell>
        </row>
        <row r="252">
          <cell r="A252" t="str">
            <v>55a7ecfa0bd5f</v>
          </cell>
          <cell r="B252">
            <v>42201</v>
          </cell>
        </row>
        <row r="253">
          <cell r="A253" t="str">
            <v>55a7f210a0cf0</v>
          </cell>
          <cell r="B253">
            <v>42201</v>
          </cell>
        </row>
        <row r="254">
          <cell r="A254" t="str">
            <v>55a7f2951d7d9</v>
          </cell>
          <cell r="B254">
            <v>42201</v>
          </cell>
        </row>
        <row r="255">
          <cell r="A255" t="str">
            <v>55a7f0dd2450b</v>
          </cell>
          <cell r="B255">
            <v>42201</v>
          </cell>
        </row>
        <row r="256">
          <cell r="A256" t="str">
            <v>55a7f2bdc4e80</v>
          </cell>
          <cell r="B256">
            <v>42201</v>
          </cell>
        </row>
        <row r="257">
          <cell r="A257" t="str">
            <v>55a7ecd27b85b</v>
          </cell>
          <cell r="B257">
            <v>42201</v>
          </cell>
        </row>
        <row r="258">
          <cell r="A258" t="str">
            <v>55a7f2da602ae</v>
          </cell>
          <cell r="B258">
            <v>42201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tos_antigo"/>
      <sheetName val="Votaçoes"/>
      <sheetName val="IMPACTOS_CM"/>
      <sheetName val="IMPACTOS_matriz"/>
      <sheetName val="IMPACTOS_media (2)"/>
      <sheetName val="Passos"/>
    </sheetNames>
    <sheetDataSet>
      <sheetData sheetId="0"/>
      <sheetData sheetId="1"/>
      <sheetData sheetId="2"/>
      <sheetData sheetId="3">
        <row r="6">
          <cell r="E6">
            <v>3.3333333333333335</v>
          </cell>
          <cell r="H6">
            <v>2.6666666666666665</v>
          </cell>
          <cell r="K6">
            <v>3.3333333333333335</v>
          </cell>
          <cell r="N6">
            <v>4.666666666666667</v>
          </cell>
          <cell r="Q6">
            <v>0.66666666666666663</v>
          </cell>
          <cell r="T6">
            <v>0.33333333333333331</v>
          </cell>
          <cell r="W6">
            <v>0.33333333333333331</v>
          </cell>
          <cell r="Z6">
            <v>1</v>
          </cell>
          <cell r="AC6">
            <v>2.3333333333333335</v>
          </cell>
          <cell r="AF6">
            <v>1.3333333333333333</v>
          </cell>
          <cell r="AI6">
            <v>0</v>
          </cell>
          <cell r="AL6">
            <v>1</v>
          </cell>
          <cell r="AO6">
            <v>0.33333333333333331</v>
          </cell>
          <cell r="AR6">
            <v>1</v>
          </cell>
          <cell r="AU6">
            <v>3.3333333333333335</v>
          </cell>
          <cell r="AX6">
            <v>0</v>
          </cell>
          <cell r="BA6">
            <v>0.66666666666666663</v>
          </cell>
          <cell r="BD6">
            <v>0.33333333333333331</v>
          </cell>
        </row>
        <row r="7">
          <cell r="E7">
            <v>6</v>
          </cell>
          <cell r="H7">
            <v>2</v>
          </cell>
          <cell r="K7">
            <v>2</v>
          </cell>
          <cell r="N7">
            <v>4</v>
          </cell>
          <cell r="Q7">
            <v>1</v>
          </cell>
          <cell r="T7">
            <v>0</v>
          </cell>
          <cell r="W7">
            <v>0</v>
          </cell>
          <cell r="Z7">
            <v>1</v>
          </cell>
          <cell r="AC7">
            <v>2</v>
          </cell>
          <cell r="AF7">
            <v>1</v>
          </cell>
          <cell r="AI7">
            <v>0</v>
          </cell>
          <cell r="AL7">
            <v>1</v>
          </cell>
          <cell r="AO7">
            <v>1</v>
          </cell>
          <cell r="AR7">
            <v>1</v>
          </cell>
          <cell r="AU7">
            <v>2</v>
          </cell>
          <cell r="AX7">
            <v>0</v>
          </cell>
          <cell r="BA7">
            <v>0</v>
          </cell>
          <cell r="BD7">
            <v>1</v>
          </cell>
        </row>
        <row r="8">
          <cell r="E8">
            <v>2</v>
          </cell>
          <cell r="H8">
            <v>4</v>
          </cell>
          <cell r="K8">
            <v>4</v>
          </cell>
          <cell r="N8">
            <v>6</v>
          </cell>
          <cell r="Q8">
            <v>0</v>
          </cell>
          <cell r="T8">
            <v>0</v>
          </cell>
          <cell r="W8">
            <v>0</v>
          </cell>
          <cell r="Z8">
            <v>0</v>
          </cell>
          <cell r="AC8">
            <v>4</v>
          </cell>
          <cell r="AF8">
            <v>1</v>
          </cell>
          <cell r="AI8">
            <v>0</v>
          </cell>
          <cell r="AL8">
            <v>1</v>
          </cell>
          <cell r="AO8">
            <v>0</v>
          </cell>
          <cell r="AR8">
            <v>1</v>
          </cell>
          <cell r="AU8">
            <v>4</v>
          </cell>
          <cell r="AX8">
            <v>0</v>
          </cell>
          <cell r="BA8">
            <v>0</v>
          </cell>
          <cell r="BD8">
            <v>0</v>
          </cell>
        </row>
        <row r="9">
          <cell r="E9">
            <v>2</v>
          </cell>
          <cell r="H9">
            <v>2</v>
          </cell>
          <cell r="K9">
            <v>4</v>
          </cell>
          <cell r="N9">
            <v>4</v>
          </cell>
          <cell r="Q9">
            <v>1</v>
          </cell>
          <cell r="T9">
            <v>1</v>
          </cell>
          <cell r="W9">
            <v>1</v>
          </cell>
          <cell r="Z9">
            <v>2</v>
          </cell>
          <cell r="AC9">
            <v>1</v>
          </cell>
          <cell r="AF9">
            <v>2</v>
          </cell>
          <cell r="AI9">
            <v>0</v>
          </cell>
          <cell r="AL9">
            <v>1</v>
          </cell>
          <cell r="AO9">
            <v>0</v>
          </cell>
          <cell r="AR9">
            <v>1</v>
          </cell>
          <cell r="AU9">
            <v>4</v>
          </cell>
          <cell r="AX9">
            <v>0</v>
          </cell>
          <cell r="BA9">
            <v>2</v>
          </cell>
          <cell r="BD9">
            <v>0</v>
          </cell>
        </row>
        <row r="10">
          <cell r="E10">
            <v>1</v>
          </cell>
          <cell r="H10">
            <v>0</v>
          </cell>
          <cell r="K10">
            <v>1.5</v>
          </cell>
          <cell r="N10">
            <v>1</v>
          </cell>
          <cell r="Q10">
            <v>0</v>
          </cell>
          <cell r="T10">
            <v>1</v>
          </cell>
          <cell r="W10">
            <v>1.5</v>
          </cell>
          <cell r="Z10">
            <v>1</v>
          </cell>
          <cell r="AC10">
            <v>2</v>
          </cell>
          <cell r="AF10">
            <v>3</v>
          </cell>
          <cell r="AI10">
            <v>5</v>
          </cell>
          <cell r="AL10">
            <v>6</v>
          </cell>
          <cell r="AO10">
            <v>1</v>
          </cell>
          <cell r="AR10">
            <v>2</v>
          </cell>
          <cell r="AU10">
            <v>0</v>
          </cell>
          <cell r="AX10">
            <v>1.5</v>
          </cell>
          <cell r="BA10">
            <v>3</v>
          </cell>
          <cell r="BD10">
            <v>1</v>
          </cell>
        </row>
        <row r="11">
          <cell r="E11">
            <v>1</v>
          </cell>
          <cell r="H11">
            <v>0</v>
          </cell>
          <cell r="K11">
            <v>2</v>
          </cell>
          <cell r="N11">
            <v>1</v>
          </cell>
          <cell r="Q11">
            <v>0</v>
          </cell>
          <cell r="T11">
            <v>1</v>
          </cell>
          <cell r="W11">
            <v>2</v>
          </cell>
          <cell r="Z11">
            <v>1</v>
          </cell>
          <cell r="AC11">
            <v>2</v>
          </cell>
          <cell r="AF11">
            <v>4</v>
          </cell>
          <cell r="AI11">
            <v>6</v>
          </cell>
          <cell r="AL11">
            <v>6</v>
          </cell>
          <cell r="AO11">
            <v>1</v>
          </cell>
          <cell r="AR11">
            <v>2</v>
          </cell>
          <cell r="AU11">
            <v>0</v>
          </cell>
          <cell r="AX11">
            <v>2</v>
          </cell>
          <cell r="BA11">
            <v>4</v>
          </cell>
          <cell r="BD11">
            <v>1</v>
          </cell>
        </row>
        <row r="12">
          <cell r="E12">
            <v>1</v>
          </cell>
          <cell r="H12">
            <v>0</v>
          </cell>
          <cell r="K12">
            <v>1</v>
          </cell>
          <cell r="N12">
            <v>1</v>
          </cell>
          <cell r="Q12">
            <v>0</v>
          </cell>
          <cell r="T12">
            <v>1</v>
          </cell>
          <cell r="W12">
            <v>1</v>
          </cell>
          <cell r="Z12">
            <v>1</v>
          </cell>
          <cell r="AC12">
            <v>2</v>
          </cell>
          <cell r="AF12">
            <v>2</v>
          </cell>
          <cell r="AI12">
            <v>4</v>
          </cell>
          <cell r="AL12">
            <v>6</v>
          </cell>
          <cell r="AO12">
            <v>1</v>
          </cell>
          <cell r="AR12">
            <v>2</v>
          </cell>
          <cell r="AU12">
            <v>0</v>
          </cell>
          <cell r="AX12">
            <v>1</v>
          </cell>
          <cell r="BA12">
            <v>2</v>
          </cell>
          <cell r="BD12">
            <v>1</v>
          </cell>
        </row>
        <row r="13">
          <cell r="E13">
            <v>0.75</v>
          </cell>
          <cell r="H13">
            <v>1.75</v>
          </cell>
          <cell r="K13">
            <v>0.5</v>
          </cell>
          <cell r="N13">
            <v>0.75</v>
          </cell>
          <cell r="Q13">
            <v>0.25</v>
          </cell>
          <cell r="T13">
            <v>0</v>
          </cell>
          <cell r="W13">
            <v>0.5</v>
          </cell>
          <cell r="Z13">
            <v>0.5</v>
          </cell>
          <cell r="AC13">
            <v>2</v>
          </cell>
          <cell r="AF13">
            <v>0.25</v>
          </cell>
          <cell r="AI13">
            <v>0</v>
          </cell>
          <cell r="AL13">
            <v>1</v>
          </cell>
          <cell r="AO13">
            <v>4.5</v>
          </cell>
          <cell r="AR13">
            <v>3.5</v>
          </cell>
          <cell r="AU13">
            <v>1</v>
          </cell>
          <cell r="AX13">
            <v>1.5</v>
          </cell>
          <cell r="BA13">
            <v>1.25</v>
          </cell>
          <cell r="BD13">
            <v>1</v>
          </cell>
        </row>
        <row r="14">
          <cell r="E14">
            <v>1</v>
          </cell>
          <cell r="H14">
            <v>1</v>
          </cell>
          <cell r="K14">
            <v>1</v>
          </cell>
          <cell r="N14">
            <v>1</v>
          </cell>
          <cell r="Q14">
            <v>0</v>
          </cell>
          <cell r="T14">
            <v>0</v>
          </cell>
          <cell r="W14">
            <v>1</v>
          </cell>
          <cell r="Z14">
            <v>0</v>
          </cell>
          <cell r="AC14">
            <v>2</v>
          </cell>
          <cell r="AF14">
            <v>0</v>
          </cell>
          <cell r="AI14">
            <v>0</v>
          </cell>
          <cell r="AL14">
            <v>1</v>
          </cell>
          <cell r="AO14">
            <v>6</v>
          </cell>
          <cell r="AR14">
            <v>2</v>
          </cell>
          <cell r="AU14">
            <v>0</v>
          </cell>
          <cell r="AX14">
            <v>1</v>
          </cell>
          <cell r="BA14">
            <v>0</v>
          </cell>
          <cell r="BD14">
            <v>1</v>
          </cell>
        </row>
        <row r="15">
          <cell r="E15">
            <v>2</v>
          </cell>
          <cell r="H15">
            <v>4</v>
          </cell>
          <cell r="K15">
            <v>1</v>
          </cell>
          <cell r="N15">
            <v>1</v>
          </cell>
          <cell r="Q15">
            <v>1</v>
          </cell>
          <cell r="T15">
            <v>0</v>
          </cell>
          <cell r="W15">
            <v>1</v>
          </cell>
          <cell r="Z15">
            <v>2</v>
          </cell>
          <cell r="AC15">
            <v>2</v>
          </cell>
          <cell r="AF15">
            <v>1</v>
          </cell>
          <cell r="AI15">
            <v>0</v>
          </cell>
          <cell r="AL15">
            <v>1</v>
          </cell>
          <cell r="AO15">
            <v>6</v>
          </cell>
          <cell r="AR15">
            <v>2</v>
          </cell>
          <cell r="AU15">
            <v>2</v>
          </cell>
          <cell r="AX15">
            <v>4</v>
          </cell>
          <cell r="BA15">
            <v>2</v>
          </cell>
          <cell r="BD15">
            <v>1</v>
          </cell>
        </row>
        <row r="16">
          <cell r="E16">
            <v>0</v>
          </cell>
          <cell r="H16">
            <v>1</v>
          </cell>
          <cell r="K16">
            <v>0</v>
          </cell>
          <cell r="N16">
            <v>1</v>
          </cell>
          <cell r="Q16">
            <v>0</v>
          </cell>
          <cell r="T16">
            <v>0</v>
          </cell>
          <cell r="W16">
            <v>0</v>
          </cell>
          <cell r="Z16">
            <v>0</v>
          </cell>
          <cell r="AC16">
            <v>2</v>
          </cell>
          <cell r="AF16">
            <v>0</v>
          </cell>
          <cell r="AI16">
            <v>0</v>
          </cell>
          <cell r="AL16">
            <v>1</v>
          </cell>
          <cell r="AO16">
            <v>4</v>
          </cell>
          <cell r="AR16">
            <v>6</v>
          </cell>
          <cell r="AU16">
            <v>1</v>
          </cell>
          <cell r="AX16">
            <v>1</v>
          </cell>
          <cell r="BA16">
            <v>2</v>
          </cell>
          <cell r="BD16">
            <v>1</v>
          </cell>
        </row>
        <row r="17">
          <cell r="E17">
            <v>0</v>
          </cell>
          <cell r="H17">
            <v>1</v>
          </cell>
          <cell r="K17">
            <v>0</v>
          </cell>
          <cell r="N17">
            <v>0</v>
          </cell>
          <cell r="Q17">
            <v>0</v>
          </cell>
          <cell r="T17">
            <v>0</v>
          </cell>
          <cell r="W17">
            <v>0</v>
          </cell>
          <cell r="Z17">
            <v>0</v>
          </cell>
          <cell r="AC17">
            <v>2</v>
          </cell>
          <cell r="AF17">
            <v>0</v>
          </cell>
          <cell r="AI17">
            <v>0</v>
          </cell>
          <cell r="AL17">
            <v>1</v>
          </cell>
          <cell r="AO17">
            <v>2</v>
          </cell>
          <cell r="AR17">
            <v>4</v>
          </cell>
          <cell r="AU17">
            <v>1</v>
          </cell>
          <cell r="AX17">
            <v>0</v>
          </cell>
          <cell r="BA17">
            <v>1</v>
          </cell>
          <cell r="BD17">
            <v>1</v>
          </cell>
        </row>
        <row r="18">
          <cell r="E18">
            <v>2</v>
          </cell>
          <cell r="H18">
            <v>0.66666666666666663</v>
          </cell>
          <cell r="K18">
            <v>2</v>
          </cell>
          <cell r="N18">
            <v>1.6666666666666667</v>
          </cell>
          <cell r="Q18">
            <v>0.33333333333333331</v>
          </cell>
          <cell r="T18">
            <v>0.66666666666666663</v>
          </cell>
          <cell r="W18">
            <v>0.33333333333333331</v>
          </cell>
          <cell r="Z18">
            <v>0</v>
          </cell>
          <cell r="AC18">
            <v>4</v>
          </cell>
          <cell r="AF18">
            <v>1.6666666666666667</v>
          </cell>
          <cell r="AI18">
            <v>0</v>
          </cell>
          <cell r="AL18">
            <v>2</v>
          </cell>
          <cell r="AO18">
            <v>4</v>
          </cell>
          <cell r="AR18">
            <v>1.3333333333333333</v>
          </cell>
          <cell r="AU18">
            <v>0</v>
          </cell>
          <cell r="AX18">
            <v>0.33333333333333331</v>
          </cell>
          <cell r="BA18">
            <v>0</v>
          </cell>
          <cell r="BD18">
            <v>2.6666666666666665</v>
          </cell>
        </row>
        <row r="19">
          <cell r="E19">
            <v>2</v>
          </cell>
          <cell r="H19">
            <v>1</v>
          </cell>
          <cell r="K19">
            <v>1</v>
          </cell>
          <cell r="N19">
            <v>0</v>
          </cell>
          <cell r="Q19">
            <v>1</v>
          </cell>
          <cell r="T19">
            <v>1</v>
          </cell>
          <cell r="W19">
            <v>0</v>
          </cell>
          <cell r="Z19">
            <v>0</v>
          </cell>
          <cell r="AC19">
            <v>2</v>
          </cell>
          <cell r="AF19">
            <v>1</v>
          </cell>
          <cell r="AI19">
            <v>0</v>
          </cell>
          <cell r="AL19">
            <v>1</v>
          </cell>
          <cell r="AO19">
            <v>2</v>
          </cell>
          <cell r="AR19">
            <v>1</v>
          </cell>
          <cell r="AU19">
            <v>0</v>
          </cell>
          <cell r="AX19">
            <v>1</v>
          </cell>
          <cell r="BA19">
            <v>0</v>
          </cell>
          <cell r="BD19">
            <v>2</v>
          </cell>
        </row>
        <row r="20">
          <cell r="E20">
            <v>2</v>
          </cell>
          <cell r="H20">
            <v>1</v>
          </cell>
          <cell r="K20">
            <v>3</v>
          </cell>
          <cell r="N20">
            <v>1</v>
          </cell>
          <cell r="Q20">
            <v>0</v>
          </cell>
          <cell r="T20">
            <v>0</v>
          </cell>
          <cell r="W20">
            <v>0</v>
          </cell>
          <cell r="Z20">
            <v>0</v>
          </cell>
          <cell r="AC20">
            <v>4</v>
          </cell>
          <cell r="AF20">
            <v>2</v>
          </cell>
          <cell r="AI20">
            <v>0</v>
          </cell>
          <cell r="AL20">
            <v>1</v>
          </cell>
          <cell r="AO20">
            <v>4</v>
          </cell>
          <cell r="AR20">
            <v>1</v>
          </cell>
          <cell r="AU20">
            <v>0</v>
          </cell>
          <cell r="AX20">
            <v>0</v>
          </cell>
          <cell r="BA20">
            <v>0</v>
          </cell>
          <cell r="BD20">
            <v>6</v>
          </cell>
        </row>
        <row r="21">
          <cell r="E21">
            <v>2</v>
          </cell>
          <cell r="H21">
            <v>0</v>
          </cell>
          <cell r="K21">
            <v>2</v>
          </cell>
          <cell r="N21">
            <v>4</v>
          </cell>
          <cell r="Q21">
            <v>0</v>
          </cell>
          <cell r="T21">
            <v>1</v>
          </cell>
          <cell r="W21">
            <v>1</v>
          </cell>
          <cell r="Z21">
            <v>0</v>
          </cell>
          <cell r="AC21">
            <v>6</v>
          </cell>
          <cell r="AF21">
            <v>2</v>
          </cell>
          <cell r="AI21">
            <v>0</v>
          </cell>
          <cell r="AL21">
            <v>4</v>
          </cell>
          <cell r="AO21">
            <v>6</v>
          </cell>
          <cell r="AR21">
            <v>2</v>
          </cell>
          <cell r="AU21">
            <v>0</v>
          </cell>
          <cell r="AX21">
            <v>0</v>
          </cell>
          <cell r="BA21">
            <v>0</v>
          </cell>
          <cell r="BD21">
            <v>0</v>
          </cell>
        </row>
        <row r="22">
          <cell r="E22">
            <v>1</v>
          </cell>
          <cell r="H22">
            <v>0.66666666666666663</v>
          </cell>
          <cell r="K22">
            <v>1.3333333333333333</v>
          </cell>
          <cell r="N22">
            <v>1</v>
          </cell>
          <cell r="Q22">
            <v>4</v>
          </cell>
          <cell r="T22">
            <v>1</v>
          </cell>
          <cell r="W22">
            <v>1</v>
          </cell>
          <cell r="Z22">
            <v>4.666666666666667</v>
          </cell>
          <cell r="AC22">
            <v>0.33333333333333331</v>
          </cell>
          <cell r="AF22">
            <v>2.6666666666666665</v>
          </cell>
          <cell r="AI22">
            <v>0</v>
          </cell>
          <cell r="AL22">
            <v>2.6666666666666665</v>
          </cell>
          <cell r="AO22">
            <v>0</v>
          </cell>
          <cell r="AR22">
            <v>0</v>
          </cell>
          <cell r="AU22">
            <v>1.3333333333333333</v>
          </cell>
          <cell r="AX22">
            <v>2</v>
          </cell>
          <cell r="BA22">
            <v>0</v>
          </cell>
          <cell r="BD22">
            <v>1</v>
          </cell>
        </row>
        <row r="23">
          <cell r="E23">
            <v>1</v>
          </cell>
          <cell r="H23">
            <v>0</v>
          </cell>
          <cell r="K23">
            <v>1</v>
          </cell>
          <cell r="N23">
            <v>1</v>
          </cell>
          <cell r="Q23">
            <v>6</v>
          </cell>
          <cell r="T23">
            <v>1</v>
          </cell>
          <cell r="W23">
            <v>1</v>
          </cell>
          <cell r="Z23">
            <v>4</v>
          </cell>
          <cell r="AC23">
            <v>0</v>
          </cell>
          <cell r="AF23">
            <v>2</v>
          </cell>
          <cell r="AI23">
            <v>0</v>
          </cell>
          <cell r="AL23">
            <v>2</v>
          </cell>
          <cell r="AO23">
            <v>0</v>
          </cell>
          <cell r="AR23">
            <v>0</v>
          </cell>
          <cell r="AU23">
            <v>1</v>
          </cell>
          <cell r="AX23">
            <v>1</v>
          </cell>
          <cell r="BA23">
            <v>0</v>
          </cell>
          <cell r="BD23">
            <v>1</v>
          </cell>
        </row>
        <row r="24">
          <cell r="E24">
            <v>1</v>
          </cell>
          <cell r="H24">
            <v>0</v>
          </cell>
          <cell r="K24">
            <v>1</v>
          </cell>
          <cell r="N24">
            <v>1</v>
          </cell>
          <cell r="Q24">
            <v>4</v>
          </cell>
          <cell r="T24">
            <v>1</v>
          </cell>
          <cell r="W24">
            <v>1</v>
          </cell>
          <cell r="Z24">
            <v>4</v>
          </cell>
          <cell r="AC24">
            <v>1</v>
          </cell>
          <cell r="AF24">
            <v>4</v>
          </cell>
          <cell r="AI24">
            <v>0</v>
          </cell>
          <cell r="AL24">
            <v>4</v>
          </cell>
          <cell r="AO24">
            <v>0</v>
          </cell>
          <cell r="AR24">
            <v>0</v>
          </cell>
          <cell r="AU24">
            <v>1</v>
          </cell>
          <cell r="AX24">
            <v>4</v>
          </cell>
          <cell r="BA24">
            <v>0</v>
          </cell>
          <cell r="BD24">
            <v>0</v>
          </cell>
        </row>
        <row r="25">
          <cell r="E25">
            <v>1</v>
          </cell>
          <cell r="H25">
            <v>2</v>
          </cell>
          <cell r="K25">
            <v>2</v>
          </cell>
          <cell r="N25">
            <v>1</v>
          </cell>
          <cell r="Q25">
            <v>2</v>
          </cell>
          <cell r="T25">
            <v>1</v>
          </cell>
          <cell r="W25">
            <v>1</v>
          </cell>
          <cell r="Z25">
            <v>6</v>
          </cell>
          <cell r="AC25">
            <v>0</v>
          </cell>
          <cell r="AF25">
            <v>2</v>
          </cell>
          <cell r="AI25">
            <v>0</v>
          </cell>
          <cell r="AL25">
            <v>2</v>
          </cell>
          <cell r="AO25">
            <v>0</v>
          </cell>
          <cell r="AR25">
            <v>0</v>
          </cell>
          <cell r="AU25">
            <v>2</v>
          </cell>
          <cell r="AX25">
            <v>1</v>
          </cell>
          <cell r="BA25">
            <v>0</v>
          </cell>
          <cell r="BD25">
            <v>2</v>
          </cell>
        </row>
        <row r="26">
          <cell r="E26">
            <v>3.3333333333333335</v>
          </cell>
          <cell r="H26">
            <v>2.6666666666666665</v>
          </cell>
          <cell r="K26">
            <v>3.3333333333333335</v>
          </cell>
          <cell r="N26">
            <v>2</v>
          </cell>
          <cell r="Q26">
            <v>0</v>
          </cell>
          <cell r="T26">
            <v>4.666666666666667</v>
          </cell>
          <cell r="W26">
            <v>4</v>
          </cell>
          <cell r="Z26">
            <v>1</v>
          </cell>
          <cell r="AC26">
            <v>1.3333333333333333</v>
          </cell>
          <cell r="AF26">
            <v>2</v>
          </cell>
          <cell r="AI26">
            <v>1.6666666666666667</v>
          </cell>
          <cell r="AL26">
            <v>1.6666666666666667</v>
          </cell>
          <cell r="AO26">
            <v>0</v>
          </cell>
          <cell r="AR26">
            <v>0</v>
          </cell>
          <cell r="AU26">
            <v>1</v>
          </cell>
          <cell r="AX26">
            <v>2.6666666666666665</v>
          </cell>
          <cell r="BA26">
            <v>2</v>
          </cell>
          <cell r="BD26">
            <v>0</v>
          </cell>
        </row>
        <row r="27">
          <cell r="E27">
            <v>4</v>
          </cell>
          <cell r="H27">
            <v>2</v>
          </cell>
          <cell r="K27">
            <v>4</v>
          </cell>
          <cell r="N27">
            <v>2</v>
          </cell>
          <cell r="Q27">
            <v>0</v>
          </cell>
          <cell r="T27">
            <v>4</v>
          </cell>
          <cell r="W27">
            <v>4</v>
          </cell>
          <cell r="Z27">
            <v>1</v>
          </cell>
          <cell r="AC27">
            <v>2</v>
          </cell>
          <cell r="AF27">
            <v>2</v>
          </cell>
          <cell r="AI27">
            <v>1</v>
          </cell>
          <cell r="AL27">
            <v>2</v>
          </cell>
          <cell r="AO27">
            <v>0</v>
          </cell>
          <cell r="AR27">
            <v>0</v>
          </cell>
          <cell r="AU27">
            <v>1</v>
          </cell>
          <cell r="AX27">
            <v>2</v>
          </cell>
          <cell r="BA27">
            <v>2</v>
          </cell>
          <cell r="BD27">
            <v>0</v>
          </cell>
        </row>
        <row r="28">
          <cell r="E28">
            <v>2</v>
          </cell>
          <cell r="H28">
            <v>4</v>
          </cell>
          <cell r="K28">
            <v>4</v>
          </cell>
          <cell r="N28">
            <v>2</v>
          </cell>
          <cell r="Q28">
            <v>0</v>
          </cell>
          <cell r="T28">
            <v>4</v>
          </cell>
          <cell r="W28">
            <v>4</v>
          </cell>
          <cell r="Z28">
            <v>1</v>
          </cell>
          <cell r="AC28">
            <v>0</v>
          </cell>
          <cell r="AF28">
            <v>2</v>
          </cell>
          <cell r="AI28">
            <v>2</v>
          </cell>
          <cell r="AL28">
            <v>1</v>
          </cell>
          <cell r="AO28">
            <v>0</v>
          </cell>
          <cell r="AR28">
            <v>0</v>
          </cell>
          <cell r="AU28">
            <v>1</v>
          </cell>
          <cell r="AX28">
            <v>2</v>
          </cell>
          <cell r="BA28">
            <v>2</v>
          </cell>
          <cell r="BD28">
            <v>0</v>
          </cell>
        </row>
        <row r="29">
          <cell r="E29">
            <v>4</v>
          </cell>
          <cell r="H29">
            <v>2</v>
          </cell>
          <cell r="K29">
            <v>2</v>
          </cell>
          <cell r="N29">
            <v>2</v>
          </cell>
          <cell r="Q29">
            <v>0</v>
          </cell>
          <cell r="T29">
            <v>6</v>
          </cell>
          <cell r="W29">
            <v>4</v>
          </cell>
          <cell r="Z29">
            <v>1</v>
          </cell>
          <cell r="AC29">
            <v>2</v>
          </cell>
          <cell r="AF29">
            <v>2</v>
          </cell>
          <cell r="AI29">
            <v>2</v>
          </cell>
          <cell r="AL29">
            <v>2</v>
          </cell>
          <cell r="AO29">
            <v>0</v>
          </cell>
          <cell r="AR29">
            <v>0</v>
          </cell>
          <cell r="AU29">
            <v>1</v>
          </cell>
          <cell r="AX29">
            <v>4</v>
          </cell>
          <cell r="BA29">
            <v>2</v>
          </cell>
          <cell r="BD29">
            <v>0</v>
          </cell>
        </row>
        <row r="30">
          <cell r="E30">
            <v>1.5</v>
          </cell>
          <cell r="H30">
            <v>0.5</v>
          </cell>
          <cell r="K30">
            <v>1.5</v>
          </cell>
          <cell r="N30">
            <v>0</v>
          </cell>
          <cell r="Q30">
            <v>0</v>
          </cell>
          <cell r="T30">
            <v>3</v>
          </cell>
          <cell r="W30">
            <v>2</v>
          </cell>
          <cell r="Z30">
            <v>0</v>
          </cell>
          <cell r="AC30">
            <v>0</v>
          </cell>
          <cell r="AF30">
            <v>6</v>
          </cell>
          <cell r="AI30">
            <v>1</v>
          </cell>
          <cell r="AL30">
            <v>2</v>
          </cell>
          <cell r="AO30">
            <v>0</v>
          </cell>
          <cell r="AR30">
            <v>1</v>
          </cell>
          <cell r="AU30">
            <v>1</v>
          </cell>
          <cell r="AX30">
            <v>3</v>
          </cell>
          <cell r="BA30">
            <v>5</v>
          </cell>
          <cell r="BD30">
            <v>1</v>
          </cell>
        </row>
        <row r="31">
          <cell r="E31">
            <v>1</v>
          </cell>
          <cell r="H31">
            <v>1</v>
          </cell>
          <cell r="K31">
            <v>1</v>
          </cell>
          <cell r="N31">
            <v>0</v>
          </cell>
          <cell r="Q31">
            <v>0</v>
          </cell>
          <cell r="T31">
            <v>2</v>
          </cell>
          <cell r="W31">
            <v>2</v>
          </cell>
          <cell r="Z31">
            <v>0</v>
          </cell>
          <cell r="AC31">
            <v>0</v>
          </cell>
          <cell r="AF31">
            <v>6</v>
          </cell>
          <cell r="AI31">
            <v>2</v>
          </cell>
          <cell r="AL31">
            <v>4</v>
          </cell>
          <cell r="AO31">
            <v>0</v>
          </cell>
          <cell r="AR31">
            <v>2</v>
          </cell>
          <cell r="AU31">
            <v>2</v>
          </cell>
          <cell r="AX31">
            <v>4</v>
          </cell>
          <cell r="BA31">
            <v>6</v>
          </cell>
          <cell r="BD31">
            <v>2</v>
          </cell>
        </row>
        <row r="32">
          <cell r="E32">
            <v>2</v>
          </cell>
          <cell r="H32">
            <v>0</v>
          </cell>
          <cell r="K32">
            <v>2</v>
          </cell>
          <cell r="N32">
            <v>0</v>
          </cell>
          <cell r="Q32">
            <v>0</v>
          </cell>
          <cell r="T32">
            <v>4</v>
          </cell>
          <cell r="W32">
            <v>2</v>
          </cell>
          <cell r="Z32">
            <v>0</v>
          </cell>
          <cell r="AC32">
            <v>0</v>
          </cell>
          <cell r="AF32">
            <v>6</v>
          </cell>
          <cell r="AI32">
            <v>0</v>
          </cell>
          <cell r="AL32">
            <v>0</v>
          </cell>
          <cell r="AO32">
            <v>0</v>
          </cell>
          <cell r="AR32">
            <v>0</v>
          </cell>
          <cell r="AU32">
            <v>0</v>
          </cell>
          <cell r="AX32">
            <v>2</v>
          </cell>
          <cell r="BA32">
            <v>4</v>
          </cell>
          <cell r="BD32">
            <v>0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0"/>
  <sheetViews>
    <sheetView workbookViewId="0">
      <selection activeCell="B11" sqref="B11"/>
    </sheetView>
  </sheetViews>
  <sheetFormatPr defaultRowHeight="14.25"/>
  <cols>
    <col min="1" max="1" width="12.140625" style="68" customWidth="1"/>
    <col min="2" max="2" width="70.28515625" style="68" customWidth="1"/>
    <col min="3" max="3" width="16" style="68" bestFit="1" customWidth="1"/>
    <col min="4" max="9" width="12.140625" style="68" customWidth="1"/>
    <col min="10" max="14" width="7.85546875" style="68" bestFit="1" customWidth="1"/>
    <col min="15" max="15" width="11.5703125" style="68" bestFit="1" customWidth="1"/>
    <col min="16" max="16384" width="9.140625" style="68"/>
  </cols>
  <sheetData>
    <row r="1" spans="1:16">
      <c r="A1" s="68" t="s">
        <v>0</v>
      </c>
      <c r="B1" s="68" t="s">
        <v>11</v>
      </c>
      <c r="C1" s="68" t="s">
        <v>10</v>
      </c>
      <c r="D1" s="68" t="s">
        <v>3</v>
      </c>
      <c r="E1" s="68" t="s">
        <v>12</v>
      </c>
      <c r="F1" s="68" t="s">
        <v>13</v>
      </c>
      <c r="G1" s="68" t="s">
        <v>14</v>
      </c>
      <c r="H1" s="68" t="s">
        <v>15</v>
      </c>
      <c r="I1" s="68" t="s">
        <v>16</v>
      </c>
      <c r="J1" s="68" t="s">
        <v>2</v>
      </c>
      <c r="O1" s="68" t="s">
        <v>1</v>
      </c>
    </row>
    <row r="2" spans="1:16">
      <c r="A2" s="68">
        <v>11</v>
      </c>
      <c r="B2" s="68" t="s">
        <v>132</v>
      </c>
      <c r="C2" s="68" t="s">
        <v>133</v>
      </c>
      <c r="D2" s="68" t="s">
        <v>4</v>
      </c>
      <c r="E2" s="68" t="s">
        <v>134</v>
      </c>
      <c r="F2" s="68">
        <v>1</v>
      </c>
      <c r="G2" s="68">
        <v>1</v>
      </c>
      <c r="H2" s="68">
        <v>0</v>
      </c>
      <c r="I2" s="68">
        <v>5</v>
      </c>
      <c r="J2" s="68">
        <v>0.43140000000000001</v>
      </c>
      <c r="K2" s="68">
        <v>0.1741</v>
      </c>
      <c r="L2" s="68">
        <v>9.2600000000000002E-2</v>
      </c>
      <c r="M2" s="68">
        <v>0.18090000000000001</v>
      </c>
      <c r="N2" s="68">
        <v>0.1211</v>
      </c>
      <c r="O2" s="69">
        <f>VLOOKUP('respostas original'!C2,[1]MATCH!A:B,2,)</f>
        <v>42192</v>
      </c>
      <c r="P2" s="70"/>
    </row>
    <row r="3" spans="1:16">
      <c r="A3" s="68">
        <v>23</v>
      </c>
      <c r="B3" s="68" t="s">
        <v>135</v>
      </c>
      <c r="C3" s="68" t="s">
        <v>133</v>
      </c>
      <c r="D3" s="68" t="s">
        <v>5</v>
      </c>
      <c r="E3" s="68" t="s">
        <v>136</v>
      </c>
      <c r="F3" s="68">
        <v>1</v>
      </c>
      <c r="G3" s="68">
        <v>1</v>
      </c>
      <c r="H3" s="68">
        <v>0</v>
      </c>
      <c r="I3" s="68">
        <v>4</v>
      </c>
      <c r="J3" s="68">
        <v>0.10780000000000001</v>
      </c>
      <c r="K3" s="68">
        <v>0.48530000000000001</v>
      </c>
      <c r="L3" s="68">
        <v>0.21729999999999999</v>
      </c>
      <c r="M3" s="68">
        <v>0.18959999999999999</v>
      </c>
      <c r="O3" s="69">
        <f>VLOOKUP('respostas original'!C3,[1]MATCH!A:B,2,)</f>
        <v>42192</v>
      </c>
    </row>
    <row r="4" spans="1:16">
      <c r="A4" s="68">
        <v>38</v>
      </c>
      <c r="B4" s="68" t="s">
        <v>137</v>
      </c>
      <c r="C4" s="68" t="s">
        <v>133</v>
      </c>
      <c r="D4" s="68" t="s">
        <v>6</v>
      </c>
      <c r="E4" s="68" t="s">
        <v>138</v>
      </c>
      <c r="F4" s="68">
        <v>1</v>
      </c>
      <c r="G4" s="68">
        <v>1</v>
      </c>
      <c r="H4" s="68">
        <v>1</v>
      </c>
      <c r="I4" s="68">
        <v>4</v>
      </c>
      <c r="J4" s="68">
        <v>0.40620000000000001</v>
      </c>
      <c r="K4" s="68">
        <v>0.17710000000000001</v>
      </c>
      <c r="L4" s="68">
        <v>0.17710000000000001</v>
      </c>
      <c r="M4" s="68">
        <v>0.23960000000000001</v>
      </c>
      <c r="O4" s="69">
        <f>VLOOKUP('respostas original'!C4,[1]MATCH!A:B,2,)</f>
        <v>42192</v>
      </c>
    </row>
    <row r="5" spans="1:16">
      <c r="A5" s="68">
        <v>48</v>
      </c>
      <c r="B5" s="68" t="s">
        <v>139</v>
      </c>
      <c r="C5" s="68" t="s">
        <v>133</v>
      </c>
      <c r="D5" s="68" t="s">
        <v>7</v>
      </c>
      <c r="E5" s="68" t="s">
        <v>140</v>
      </c>
      <c r="F5" s="68">
        <v>1</v>
      </c>
      <c r="G5" s="68">
        <v>1</v>
      </c>
      <c r="H5" s="68">
        <v>0</v>
      </c>
      <c r="I5" s="68">
        <v>4</v>
      </c>
      <c r="J5" s="68">
        <v>0.47860000000000003</v>
      </c>
      <c r="K5" s="68">
        <v>0.10829999999999999</v>
      </c>
      <c r="L5" s="68">
        <v>0.1966</v>
      </c>
      <c r="M5" s="68">
        <v>0.21659999999999999</v>
      </c>
      <c r="O5" s="69">
        <f>VLOOKUP('respostas original'!C5,[1]MATCH!A:B,2,)</f>
        <v>42192</v>
      </c>
    </row>
    <row r="6" spans="1:16">
      <c r="A6" s="68">
        <v>53</v>
      </c>
      <c r="B6" s="68" t="s">
        <v>60</v>
      </c>
      <c r="C6" s="68" t="s">
        <v>133</v>
      </c>
      <c r="D6" s="68" t="s">
        <v>8</v>
      </c>
      <c r="E6" s="68" t="s">
        <v>36</v>
      </c>
      <c r="F6" s="68">
        <v>1</v>
      </c>
      <c r="G6" s="68">
        <v>1</v>
      </c>
      <c r="H6" s="68">
        <v>0</v>
      </c>
      <c r="I6" s="68">
        <v>3</v>
      </c>
      <c r="J6" s="68">
        <v>0.44290000000000002</v>
      </c>
      <c r="K6" s="68">
        <v>0.16980000000000001</v>
      </c>
      <c r="L6" s="68">
        <v>0.38729999999999998</v>
      </c>
      <c r="O6" s="69">
        <f>VLOOKUP('respostas original'!C6,[1]MATCH!A:B,2,)</f>
        <v>42192</v>
      </c>
    </row>
    <row r="7" spans="1:16">
      <c r="A7" s="68">
        <v>54</v>
      </c>
      <c r="B7" s="68" t="s">
        <v>22</v>
      </c>
      <c r="C7" s="68" t="s">
        <v>133</v>
      </c>
      <c r="D7" s="68" t="s">
        <v>9</v>
      </c>
      <c r="E7" s="68" t="s">
        <v>17</v>
      </c>
      <c r="F7" s="68">
        <v>1</v>
      </c>
      <c r="G7" s="68">
        <v>1</v>
      </c>
      <c r="H7" s="68">
        <v>0</v>
      </c>
      <c r="I7" s="68">
        <v>3</v>
      </c>
      <c r="J7" s="68">
        <v>0.33329999999999999</v>
      </c>
      <c r="K7" s="68">
        <v>0.33329999999999999</v>
      </c>
      <c r="L7" s="68">
        <v>0.33329999999999999</v>
      </c>
      <c r="O7" s="69">
        <f>VLOOKUP('respostas original'!C7,[1]MATCH!A:B,2,)</f>
        <v>42192</v>
      </c>
    </row>
    <row r="8" spans="1:16">
      <c r="A8" s="68">
        <v>25</v>
      </c>
      <c r="B8" s="68" t="s">
        <v>141</v>
      </c>
      <c r="C8" s="68" t="s">
        <v>142</v>
      </c>
      <c r="D8" s="68" t="s">
        <v>4</v>
      </c>
      <c r="E8" s="68" t="s">
        <v>143</v>
      </c>
      <c r="F8" s="68">
        <v>1</v>
      </c>
      <c r="G8" s="68">
        <v>1</v>
      </c>
      <c r="H8" s="68">
        <v>0</v>
      </c>
      <c r="I8" s="68">
        <v>5</v>
      </c>
      <c r="J8" s="68">
        <v>0.3034</v>
      </c>
      <c r="K8" s="68">
        <v>0.12670000000000001</v>
      </c>
      <c r="L8" s="68">
        <v>6.6600000000000006E-2</v>
      </c>
      <c r="M8" s="68">
        <v>0.1832</v>
      </c>
      <c r="N8" s="68">
        <v>0.3201</v>
      </c>
      <c r="O8" s="69">
        <f>VLOOKUP('respostas original'!C8,[1]MATCH!A:B,2,)</f>
        <v>42192</v>
      </c>
    </row>
    <row r="9" spans="1:16">
      <c r="A9" s="68">
        <v>32</v>
      </c>
      <c r="B9" s="68" t="s">
        <v>144</v>
      </c>
      <c r="C9" s="68" t="s">
        <v>142</v>
      </c>
      <c r="D9" s="68" t="s">
        <v>5</v>
      </c>
      <c r="E9" s="68" t="s">
        <v>145</v>
      </c>
      <c r="F9" s="68">
        <v>1</v>
      </c>
      <c r="G9" s="68">
        <v>1</v>
      </c>
      <c r="H9" s="68">
        <v>0</v>
      </c>
      <c r="I9" s="68">
        <v>4</v>
      </c>
      <c r="J9" s="68">
        <v>0.3458</v>
      </c>
      <c r="K9" s="68">
        <v>0.24579999999999999</v>
      </c>
      <c r="L9" s="68">
        <v>0.20419999999999999</v>
      </c>
      <c r="M9" s="68">
        <v>0.20419999999999999</v>
      </c>
      <c r="O9" s="69">
        <f>VLOOKUP('respostas original'!C9,[1]MATCH!A:B,2,)</f>
        <v>42192</v>
      </c>
    </row>
    <row r="10" spans="1:16">
      <c r="A10" s="68">
        <v>42</v>
      </c>
      <c r="B10" s="68" t="s">
        <v>146</v>
      </c>
      <c r="C10" s="68" t="s">
        <v>142</v>
      </c>
      <c r="D10" s="68" t="s">
        <v>6</v>
      </c>
      <c r="E10" s="68" t="s">
        <v>17</v>
      </c>
      <c r="F10" s="68">
        <v>1</v>
      </c>
      <c r="G10" s="68">
        <v>1</v>
      </c>
      <c r="H10" s="68">
        <v>0</v>
      </c>
      <c r="I10" s="68">
        <v>4</v>
      </c>
      <c r="J10" s="68">
        <v>0.28570000000000001</v>
      </c>
      <c r="K10" s="68">
        <v>0.1429</v>
      </c>
      <c r="L10" s="68">
        <v>0.28570000000000001</v>
      </c>
      <c r="M10" s="68">
        <v>0.28570000000000001</v>
      </c>
      <c r="O10" s="69">
        <f>VLOOKUP('respostas original'!C10,[1]MATCH!A:B,2,)</f>
        <v>42192</v>
      </c>
    </row>
    <row r="11" spans="1:16">
      <c r="A11" s="68">
        <v>50</v>
      </c>
      <c r="B11" s="68" t="s">
        <v>147</v>
      </c>
      <c r="C11" s="68" t="s">
        <v>142</v>
      </c>
      <c r="D11" s="68" t="s">
        <v>7</v>
      </c>
      <c r="E11" s="68" t="s">
        <v>148</v>
      </c>
      <c r="F11" s="68">
        <v>1</v>
      </c>
      <c r="G11" s="68">
        <v>1</v>
      </c>
      <c r="H11" s="68">
        <v>0</v>
      </c>
      <c r="I11" s="68">
        <v>4</v>
      </c>
      <c r="J11" s="68">
        <v>0.32900000000000001</v>
      </c>
      <c r="K11" s="68">
        <v>0.20019999999999999</v>
      </c>
      <c r="L11" s="68">
        <v>0.32900000000000001</v>
      </c>
      <c r="M11" s="68">
        <v>0.14180000000000001</v>
      </c>
      <c r="O11" s="69">
        <f>VLOOKUP('respostas original'!C11,[1]MATCH!A:B,2,)</f>
        <v>42192</v>
      </c>
    </row>
    <row r="12" spans="1:16">
      <c r="A12" s="68">
        <v>56</v>
      </c>
      <c r="B12" s="68" t="s">
        <v>26</v>
      </c>
      <c r="C12" s="68" t="s">
        <v>142</v>
      </c>
      <c r="D12" s="68" t="s">
        <v>8</v>
      </c>
      <c r="E12" s="68" t="s">
        <v>17</v>
      </c>
      <c r="F12" s="68">
        <v>1</v>
      </c>
      <c r="G12" s="68">
        <v>1</v>
      </c>
      <c r="H12" s="68">
        <v>1</v>
      </c>
      <c r="I12" s="68">
        <v>3</v>
      </c>
      <c r="J12" s="68">
        <v>0.25</v>
      </c>
      <c r="K12" s="68">
        <v>0.25</v>
      </c>
      <c r="L12" s="68">
        <v>0.5</v>
      </c>
      <c r="O12" s="69">
        <f>VLOOKUP('respostas original'!C12,[1]MATCH!A:B,2,)</f>
        <v>42192</v>
      </c>
    </row>
    <row r="13" spans="1:16">
      <c r="A13" s="68">
        <v>57</v>
      </c>
      <c r="B13" s="68" t="s">
        <v>61</v>
      </c>
      <c r="C13" s="68" t="s">
        <v>142</v>
      </c>
      <c r="D13" s="68" t="s">
        <v>9</v>
      </c>
      <c r="E13" s="68" t="s">
        <v>17</v>
      </c>
      <c r="F13" s="68">
        <v>1</v>
      </c>
      <c r="G13" s="68">
        <v>1</v>
      </c>
      <c r="H13" s="68">
        <v>1</v>
      </c>
      <c r="I13" s="68">
        <v>3</v>
      </c>
      <c r="J13" s="68">
        <v>0.25</v>
      </c>
      <c r="K13" s="68">
        <v>0.5</v>
      </c>
      <c r="L13" s="68">
        <v>0.25</v>
      </c>
      <c r="O13" s="69">
        <f>VLOOKUP('respostas original'!C13,[1]MATCH!A:B,2,)</f>
        <v>42192</v>
      </c>
    </row>
    <row r="14" spans="1:16">
      <c r="A14" s="68">
        <v>6</v>
      </c>
      <c r="B14" s="68" t="s">
        <v>149</v>
      </c>
      <c r="C14" s="68" t="s">
        <v>150</v>
      </c>
      <c r="D14" s="68" t="s">
        <v>4</v>
      </c>
      <c r="E14" s="68" t="s">
        <v>151</v>
      </c>
      <c r="F14" s="68">
        <v>0</v>
      </c>
      <c r="G14" s="68">
        <v>1</v>
      </c>
      <c r="H14" s="68">
        <v>2</v>
      </c>
      <c r="I14" s="68">
        <v>5</v>
      </c>
      <c r="J14" s="68">
        <v>0.3125</v>
      </c>
      <c r="K14" s="68">
        <v>0.2016</v>
      </c>
      <c r="L14" s="68">
        <v>0.2162</v>
      </c>
      <c r="M14" s="68">
        <v>0.1391</v>
      </c>
      <c r="N14" s="68">
        <v>0.1305</v>
      </c>
      <c r="O14" s="69">
        <f>VLOOKUP('respostas original'!C14,[1]MATCH!A:B,2,)</f>
        <v>42192</v>
      </c>
    </row>
    <row r="15" spans="1:16">
      <c r="A15" s="68">
        <v>21</v>
      </c>
      <c r="B15" s="68" t="s">
        <v>152</v>
      </c>
      <c r="C15" s="68" t="s">
        <v>150</v>
      </c>
      <c r="D15" s="68" t="s">
        <v>5</v>
      </c>
      <c r="E15" s="68" t="s">
        <v>153</v>
      </c>
      <c r="F15" s="68">
        <v>1</v>
      </c>
      <c r="G15" s="68">
        <v>1</v>
      </c>
      <c r="H15" s="68">
        <v>0</v>
      </c>
      <c r="I15" s="68">
        <v>4</v>
      </c>
      <c r="J15" s="68">
        <v>0.1484</v>
      </c>
      <c r="K15" s="68">
        <v>0.104</v>
      </c>
      <c r="L15" s="68">
        <v>0.46899999999999997</v>
      </c>
      <c r="M15" s="68">
        <v>0.27860000000000001</v>
      </c>
      <c r="O15" s="69">
        <f>VLOOKUP('respostas original'!C15,[1]MATCH!A:B,2,)</f>
        <v>42192</v>
      </c>
    </row>
    <row r="16" spans="1:16">
      <c r="A16" s="68">
        <v>26</v>
      </c>
      <c r="B16" s="68" t="s">
        <v>154</v>
      </c>
      <c r="C16" s="68" t="s">
        <v>150</v>
      </c>
      <c r="D16" s="68" t="s">
        <v>6</v>
      </c>
      <c r="E16" s="68" t="s">
        <v>155</v>
      </c>
      <c r="F16" s="68">
        <v>1</v>
      </c>
      <c r="G16" s="68">
        <v>1</v>
      </c>
      <c r="H16" s="68">
        <v>0</v>
      </c>
      <c r="I16" s="68">
        <v>4</v>
      </c>
      <c r="J16" s="68">
        <v>9.5899999999999999E-2</v>
      </c>
      <c r="K16" s="68">
        <v>0.1686</v>
      </c>
      <c r="L16" s="68">
        <v>0.27250000000000002</v>
      </c>
      <c r="M16" s="68">
        <v>0.46300000000000002</v>
      </c>
      <c r="O16" s="69">
        <f>VLOOKUP('respostas original'!C16,[1]MATCH!A:B,2,)</f>
        <v>42192</v>
      </c>
    </row>
    <row r="17" spans="1:15">
      <c r="A17" s="68">
        <v>31</v>
      </c>
      <c r="B17" s="68" t="s">
        <v>156</v>
      </c>
      <c r="C17" s="68" t="s">
        <v>150</v>
      </c>
      <c r="D17" s="68" t="s">
        <v>7</v>
      </c>
      <c r="E17" s="68" t="s">
        <v>157</v>
      </c>
      <c r="F17" s="68">
        <v>1</v>
      </c>
      <c r="G17" s="68">
        <v>1</v>
      </c>
      <c r="H17" s="68">
        <v>0</v>
      </c>
      <c r="I17" s="68">
        <v>4</v>
      </c>
      <c r="J17" s="68">
        <v>0.30759999999999998</v>
      </c>
      <c r="K17" s="68">
        <v>0.12570000000000001</v>
      </c>
      <c r="L17" s="68">
        <v>0.33189999999999997</v>
      </c>
      <c r="M17" s="68">
        <v>0.23469999999999999</v>
      </c>
      <c r="O17" s="69">
        <f>VLOOKUP('respostas original'!C17,[1]MATCH!A:B,2,)</f>
        <v>42192</v>
      </c>
    </row>
    <row r="18" spans="1:15">
      <c r="A18" s="68">
        <v>36</v>
      </c>
      <c r="B18" s="68" t="s">
        <v>32</v>
      </c>
      <c r="C18" s="68" t="s">
        <v>150</v>
      </c>
      <c r="D18" s="68" t="s">
        <v>8</v>
      </c>
      <c r="E18" s="68" t="s">
        <v>24</v>
      </c>
      <c r="F18" s="68">
        <v>1</v>
      </c>
      <c r="G18" s="68">
        <v>1</v>
      </c>
      <c r="H18" s="68">
        <v>0</v>
      </c>
      <c r="I18" s="68">
        <v>3</v>
      </c>
      <c r="J18" s="68">
        <v>0.31190000000000001</v>
      </c>
      <c r="K18" s="68">
        <v>0.1976</v>
      </c>
      <c r="L18" s="68">
        <v>0.49049999999999999</v>
      </c>
      <c r="O18" s="69">
        <f>VLOOKUP('respostas original'!C18,[1]MATCH!A:B,2,)</f>
        <v>42192</v>
      </c>
    </row>
    <row r="19" spans="1:15">
      <c r="A19" s="68">
        <v>40</v>
      </c>
      <c r="B19" s="68" t="s">
        <v>22</v>
      </c>
      <c r="C19" s="68" t="s">
        <v>150</v>
      </c>
      <c r="D19" s="68" t="s">
        <v>9</v>
      </c>
      <c r="E19" s="68" t="s">
        <v>17</v>
      </c>
      <c r="F19" s="68">
        <v>1</v>
      </c>
      <c r="G19" s="68">
        <v>1</v>
      </c>
      <c r="H19" s="68">
        <v>0</v>
      </c>
      <c r="I19" s="68">
        <v>3</v>
      </c>
      <c r="J19" s="68">
        <v>0.33329999999999999</v>
      </c>
      <c r="K19" s="68">
        <v>0.33329999999999999</v>
      </c>
      <c r="L19" s="68">
        <v>0.33329999999999999</v>
      </c>
      <c r="O19" s="69">
        <f>VLOOKUP('respostas original'!C19,[1]MATCH!A:B,2,)</f>
        <v>42192</v>
      </c>
    </row>
    <row r="20" spans="1:15">
      <c r="A20" s="68">
        <v>7</v>
      </c>
      <c r="B20" s="68" t="s">
        <v>158</v>
      </c>
      <c r="C20" s="68" t="s">
        <v>159</v>
      </c>
      <c r="D20" s="68" t="s">
        <v>4</v>
      </c>
      <c r="E20" s="68" t="s">
        <v>160</v>
      </c>
      <c r="F20" s="68">
        <v>1</v>
      </c>
      <c r="G20" s="68">
        <v>1</v>
      </c>
      <c r="H20" s="68">
        <v>1</v>
      </c>
      <c r="I20" s="68">
        <v>5</v>
      </c>
      <c r="J20" s="68">
        <v>0.36880000000000002</v>
      </c>
      <c r="K20" s="68">
        <v>0.16650000000000001</v>
      </c>
      <c r="L20" s="68">
        <v>0.20979999999999999</v>
      </c>
      <c r="M20" s="68">
        <v>9.5799999999999996E-2</v>
      </c>
      <c r="N20" s="68">
        <v>0.159</v>
      </c>
      <c r="O20" s="69">
        <f>VLOOKUP('respostas original'!C20,[1]MATCH!A:B,2,)</f>
        <v>42192</v>
      </c>
    </row>
    <row r="21" spans="1:15">
      <c r="A21" s="68">
        <v>14</v>
      </c>
      <c r="B21" s="68" t="s">
        <v>161</v>
      </c>
      <c r="C21" s="68" t="s">
        <v>159</v>
      </c>
      <c r="D21" s="68" t="s">
        <v>5</v>
      </c>
      <c r="E21" s="68" t="s">
        <v>162</v>
      </c>
      <c r="F21" s="68">
        <v>1</v>
      </c>
      <c r="G21" s="68">
        <v>1</v>
      </c>
      <c r="H21" s="68">
        <v>0</v>
      </c>
      <c r="I21" s="68">
        <v>4</v>
      </c>
      <c r="J21" s="68">
        <v>0.2777</v>
      </c>
      <c r="K21" s="68">
        <v>0.1242</v>
      </c>
      <c r="L21" s="68">
        <v>0.2336</v>
      </c>
      <c r="M21" s="68">
        <v>0.36449999999999999</v>
      </c>
      <c r="O21" s="69">
        <f>VLOOKUP('respostas original'!C21,[1]MATCH!A:B,2,)</f>
        <v>42192</v>
      </c>
    </row>
    <row r="22" spans="1:15">
      <c r="A22" s="68">
        <v>35</v>
      </c>
      <c r="B22" s="68" t="s">
        <v>163</v>
      </c>
      <c r="C22" s="68" t="s">
        <v>159</v>
      </c>
      <c r="D22" s="68" t="s">
        <v>6</v>
      </c>
      <c r="E22" s="68" t="s">
        <v>164</v>
      </c>
      <c r="F22" s="68">
        <v>1</v>
      </c>
      <c r="G22" s="68">
        <v>1</v>
      </c>
      <c r="H22" s="68">
        <v>0</v>
      </c>
      <c r="I22" s="68">
        <v>4</v>
      </c>
      <c r="J22" s="68">
        <v>0.4254</v>
      </c>
      <c r="K22" s="68">
        <v>0.1948</v>
      </c>
      <c r="L22" s="68">
        <v>0.2306</v>
      </c>
      <c r="M22" s="68">
        <v>0.1492</v>
      </c>
      <c r="O22" s="69">
        <f>VLOOKUP('respostas original'!C22,[1]MATCH!A:B,2,)</f>
        <v>42192</v>
      </c>
    </row>
    <row r="23" spans="1:15">
      <c r="A23" s="68">
        <v>44</v>
      </c>
      <c r="B23" s="68" t="s">
        <v>165</v>
      </c>
      <c r="C23" s="68" t="s">
        <v>159</v>
      </c>
      <c r="D23" s="68" t="s">
        <v>7</v>
      </c>
      <c r="E23" s="68" t="s">
        <v>157</v>
      </c>
      <c r="F23" s="68">
        <v>1</v>
      </c>
      <c r="G23" s="68">
        <v>1</v>
      </c>
      <c r="H23" s="68">
        <v>0</v>
      </c>
      <c r="I23" s="68">
        <v>4</v>
      </c>
      <c r="J23" s="68">
        <v>0.30759999999999998</v>
      </c>
      <c r="K23" s="68">
        <v>0.12570000000000001</v>
      </c>
      <c r="L23" s="68">
        <v>0.23469999999999999</v>
      </c>
      <c r="M23" s="68">
        <v>0.33189999999999997</v>
      </c>
      <c r="O23" s="69">
        <f>VLOOKUP('respostas original'!C23,[1]MATCH!A:B,2,)</f>
        <v>42192</v>
      </c>
    </row>
    <row r="24" spans="1:15">
      <c r="A24" s="68">
        <v>46</v>
      </c>
      <c r="B24" s="68" t="s">
        <v>37</v>
      </c>
      <c r="C24" s="68" t="s">
        <v>159</v>
      </c>
      <c r="D24" s="68" t="s">
        <v>8</v>
      </c>
      <c r="E24" s="68" t="s">
        <v>34</v>
      </c>
      <c r="F24" s="68">
        <v>1</v>
      </c>
      <c r="G24" s="68">
        <v>1</v>
      </c>
      <c r="H24" s="68">
        <v>0</v>
      </c>
      <c r="I24" s="68">
        <v>3</v>
      </c>
      <c r="J24" s="68">
        <v>0.35</v>
      </c>
      <c r="K24" s="68">
        <v>0.17219999999999999</v>
      </c>
      <c r="L24" s="68">
        <v>0.4778</v>
      </c>
      <c r="O24" s="69">
        <f>VLOOKUP('respostas original'!C24,[1]MATCH!A:B,2,)</f>
        <v>42192</v>
      </c>
    </row>
    <row r="25" spans="1:15">
      <c r="A25" s="68">
        <v>49</v>
      </c>
      <c r="B25" s="68" t="s">
        <v>65</v>
      </c>
      <c r="C25" s="68" t="s">
        <v>159</v>
      </c>
      <c r="D25" s="68" t="s">
        <v>9</v>
      </c>
      <c r="E25" s="68" t="s">
        <v>17</v>
      </c>
      <c r="F25" s="68">
        <v>1</v>
      </c>
      <c r="G25" s="68">
        <v>1</v>
      </c>
      <c r="H25" s="68">
        <v>0</v>
      </c>
      <c r="I25" s="68">
        <v>3</v>
      </c>
      <c r="J25" s="68">
        <v>0.42859999999999998</v>
      </c>
      <c r="K25" s="68">
        <v>0.42859999999999998</v>
      </c>
      <c r="L25" s="68">
        <v>0.1429</v>
      </c>
      <c r="O25" s="69">
        <f>VLOOKUP('respostas original'!C25,[1]MATCH!A:B,2,)</f>
        <v>42192</v>
      </c>
    </row>
    <row r="26" spans="1:15">
      <c r="A26" s="68">
        <v>4</v>
      </c>
      <c r="B26" s="68" t="s">
        <v>166</v>
      </c>
      <c r="C26" s="68" t="s">
        <v>167</v>
      </c>
      <c r="D26" s="68" t="s">
        <v>4</v>
      </c>
      <c r="E26" s="68" t="s">
        <v>168</v>
      </c>
      <c r="F26" s="68">
        <v>1</v>
      </c>
      <c r="G26" s="68">
        <v>1</v>
      </c>
      <c r="H26" s="68">
        <v>0</v>
      </c>
      <c r="I26" s="68">
        <v>5</v>
      </c>
      <c r="J26" s="68">
        <v>0.39729999999999999</v>
      </c>
      <c r="K26" s="68">
        <v>0.1055</v>
      </c>
      <c r="L26" s="68">
        <v>0.17499999999999999</v>
      </c>
      <c r="M26" s="68">
        <v>0.15840000000000001</v>
      </c>
      <c r="N26" s="68">
        <v>0.16370000000000001</v>
      </c>
      <c r="O26" s="69">
        <f>VLOOKUP('respostas original'!C26,[1]MATCH!A:B,2,)</f>
        <v>42192</v>
      </c>
    </row>
    <row r="27" spans="1:15">
      <c r="A27" s="68">
        <v>17</v>
      </c>
      <c r="B27" s="68" t="s">
        <v>169</v>
      </c>
      <c r="C27" s="68" t="s">
        <v>167</v>
      </c>
      <c r="D27" s="68" t="s">
        <v>5</v>
      </c>
      <c r="E27" s="68" t="s">
        <v>170</v>
      </c>
      <c r="F27" s="68">
        <v>1</v>
      </c>
      <c r="G27" s="68">
        <v>1</v>
      </c>
      <c r="H27" s="68">
        <v>0</v>
      </c>
      <c r="I27" s="68">
        <v>4</v>
      </c>
      <c r="J27" s="68">
        <v>0.1653</v>
      </c>
      <c r="K27" s="68">
        <v>9.74E-2</v>
      </c>
      <c r="L27" s="68">
        <v>0.3387</v>
      </c>
      <c r="M27" s="68">
        <v>0.39860000000000001</v>
      </c>
      <c r="O27" s="69">
        <f>VLOOKUP('respostas original'!C27,[1]MATCH!A:B,2,)</f>
        <v>42192</v>
      </c>
    </row>
    <row r="28" spans="1:15">
      <c r="A28" s="68">
        <v>27</v>
      </c>
      <c r="B28" s="68" t="s">
        <v>171</v>
      </c>
      <c r="C28" s="68" t="s">
        <v>167</v>
      </c>
      <c r="D28" s="68" t="s">
        <v>6</v>
      </c>
      <c r="E28" s="68" t="s">
        <v>172</v>
      </c>
      <c r="F28" s="68">
        <v>1</v>
      </c>
      <c r="G28" s="68">
        <v>1</v>
      </c>
      <c r="H28" s="68">
        <v>0</v>
      </c>
      <c r="I28" s="68">
        <v>4</v>
      </c>
      <c r="J28" s="68">
        <v>0.1694</v>
      </c>
      <c r="K28" s="68">
        <v>0.38069999999999998</v>
      </c>
      <c r="L28" s="68">
        <v>0.3422</v>
      </c>
      <c r="M28" s="68">
        <v>0.1077</v>
      </c>
      <c r="O28" s="69">
        <f>VLOOKUP('respostas original'!C28,[1]MATCH!A:B,2,)</f>
        <v>42192</v>
      </c>
    </row>
    <row r="29" spans="1:15">
      <c r="A29" s="68">
        <v>37</v>
      </c>
      <c r="B29" s="68" t="s">
        <v>173</v>
      </c>
      <c r="C29" s="68" t="s">
        <v>167</v>
      </c>
      <c r="D29" s="68" t="s">
        <v>7</v>
      </c>
      <c r="E29" s="68" t="s">
        <v>174</v>
      </c>
      <c r="F29" s="68">
        <v>1</v>
      </c>
      <c r="G29" s="68">
        <v>1</v>
      </c>
      <c r="H29" s="68">
        <v>0</v>
      </c>
      <c r="I29" s="68">
        <v>4</v>
      </c>
      <c r="J29" s="68">
        <v>0.22819999999999999</v>
      </c>
      <c r="K29" s="68">
        <v>9.4200000000000006E-2</v>
      </c>
      <c r="L29" s="68">
        <v>0.27010000000000001</v>
      </c>
      <c r="M29" s="68">
        <v>0.40749999999999997</v>
      </c>
      <c r="O29" s="69">
        <f>VLOOKUP('respostas original'!C29,[1]MATCH!A:B,2,)</f>
        <v>42192</v>
      </c>
    </row>
    <row r="30" spans="1:15">
      <c r="A30" s="68">
        <v>41</v>
      </c>
      <c r="B30" s="68" t="s">
        <v>70</v>
      </c>
      <c r="C30" s="68" t="s">
        <v>167</v>
      </c>
      <c r="D30" s="68" t="s">
        <v>8</v>
      </c>
      <c r="E30" s="68" t="s">
        <v>28</v>
      </c>
      <c r="F30" s="68">
        <v>1</v>
      </c>
      <c r="G30" s="68">
        <v>1</v>
      </c>
      <c r="H30" s="68">
        <v>0</v>
      </c>
      <c r="I30" s="68">
        <v>3</v>
      </c>
      <c r="J30" s="68">
        <v>0.24310000000000001</v>
      </c>
      <c r="K30" s="68">
        <v>0.1181</v>
      </c>
      <c r="L30" s="68">
        <v>0.63890000000000002</v>
      </c>
      <c r="O30" s="69">
        <f>VLOOKUP('respostas original'!C30,[1]MATCH!A:B,2,)</f>
        <v>42192</v>
      </c>
    </row>
    <row r="31" spans="1:15">
      <c r="A31" s="68">
        <v>45</v>
      </c>
      <c r="B31" s="68" t="s">
        <v>53</v>
      </c>
      <c r="C31" s="68" t="s">
        <v>167</v>
      </c>
      <c r="D31" s="68" t="s">
        <v>9</v>
      </c>
      <c r="E31" s="68" t="s">
        <v>30</v>
      </c>
      <c r="F31" s="68">
        <v>1</v>
      </c>
      <c r="G31" s="68">
        <v>1</v>
      </c>
      <c r="H31" s="68">
        <v>0</v>
      </c>
      <c r="I31" s="68">
        <v>3</v>
      </c>
      <c r="J31" s="68">
        <v>0.28639999999999999</v>
      </c>
      <c r="K31" s="68">
        <v>0.5736</v>
      </c>
      <c r="L31" s="68">
        <v>0.1399</v>
      </c>
      <c r="O31" s="69">
        <f>VLOOKUP('respostas original'!C31,[1]MATCH!A:B,2,)</f>
        <v>42192</v>
      </c>
    </row>
    <row r="32" spans="1:15">
      <c r="A32" s="68">
        <v>5</v>
      </c>
      <c r="B32" s="68" t="s">
        <v>175</v>
      </c>
      <c r="C32" s="68" t="s">
        <v>176</v>
      </c>
      <c r="D32" s="68" t="s">
        <v>4</v>
      </c>
      <c r="E32" s="68" t="s">
        <v>177</v>
      </c>
      <c r="F32" s="68">
        <v>1</v>
      </c>
      <c r="G32" s="68">
        <v>1</v>
      </c>
      <c r="H32" s="68">
        <v>0</v>
      </c>
      <c r="I32" s="68">
        <v>5</v>
      </c>
      <c r="J32" s="68">
        <v>0.315</v>
      </c>
      <c r="K32" s="68">
        <v>0.18709999999999999</v>
      </c>
      <c r="L32" s="68">
        <v>0.19209999999999999</v>
      </c>
      <c r="M32" s="68">
        <v>0.17710000000000001</v>
      </c>
      <c r="N32" s="68">
        <v>0.12859999999999999</v>
      </c>
      <c r="O32" s="69">
        <f>VLOOKUP('respostas original'!C32,[1]MATCH!A:B,2,)</f>
        <v>42192</v>
      </c>
    </row>
    <row r="33" spans="1:15">
      <c r="A33" s="68">
        <v>29</v>
      </c>
      <c r="B33" s="68" t="s">
        <v>178</v>
      </c>
      <c r="C33" s="68" t="s">
        <v>176</v>
      </c>
      <c r="D33" s="68" t="s">
        <v>5</v>
      </c>
      <c r="E33" s="68" t="s">
        <v>179</v>
      </c>
      <c r="F33" s="68">
        <v>1</v>
      </c>
      <c r="G33" s="68">
        <v>1</v>
      </c>
      <c r="H33" s="68">
        <v>1</v>
      </c>
      <c r="I33" s="68">
        <v>4</v>
      </c>
      <c r="J33" s="68">
        <v>0.15909999999999999</v>
      </c>
      <c r="K33" s="68">
        <v>0.2959</v>
      </c>
      <c r="L33" s="68">
        <v>0.13039999999999999</v>
      </c>
      <c r="M33" s="68">
        <v>0.41470000000000001</v>
      </c>
      <c r="O33" s="69">
        <f>VLOOKUP('respostas original'!C33,[1]MATCH!A:B,2,)</f>
        <v>42192</v>
      </c>
    </row>
    <row r="34" spans="1:15">
      <c r="A34" s="68">
        <v>43</v>
      </c>
      <c r="B34" s="68" t="s">
        <v>180</v>
      </c>
      <c r="C34" s="68" t="s">
        <v>176</v>
      </c>
      <c r="D34" s="68" t="s">
        <v>6</v>
      </c>
      <c r="E34" s="68" t="s">
        <v>181</v>
      </c>
      <c r="F34" s="68">
        <v>1</v>
      </c>
      <c r="G34" s="68">
        <v>1</v>
      </c>
      <c r="H34" s="68">
        <v>0</v>
      </c>
      <c r="I34" s="68">
        <v>4</v>
      </c>
      <c r="J34" s="68">
        <v>0.45889999999999997</v>
      </c>
      <c r="K34" s="68">
        <v>0.20530000000000001</v>
      </c>
      <c r="L34" s="68">
        <v>0.1469</v>
      </c>
      <c r="M34" s="68">
        <v>0.18890000000000001</v>
      </c>
      <c r="O34" s="69">
        <f>VLOOKUP('respostas original'!C34,[1]MATCH!A:B,2,)</f>
        <v>42192</v>
      </c>
    </row>
    <row r="35" spans="1:15">
      <c r="A35" s="68">
        <v>51</v>
      </c>
      <c r="B35" s="68" t="s">
        <v>182</v>
      </c>
      <c r="C35" s="68" t="s">
        <v>176</v>
      </c>
      <c r="D35" s="68" t="s">
        <v>7</v>
      </c>
      <c r="E35" s="68" t="s">
        <v>183</v>
      </c>
      <c r="F35" s="68">
        <v>1</v>
      </c>
      <c r="G35" s="68">
        <v>1</v>
      </c>
      <c r="H35" s="68">
        <v>0</v>
      </c>
      <c r="I35" s="68">
        <v>4</v>
      </c>
      <c r="J35" s="68">
        <v>0.22589999999999999</v>
      </c>
      <c r="K35" s="68">
        <v>0.14899999999999999</v>
      </c>
      <c r="L35" s="68">
        <v>0.44900000000000001</v>
      </c>
      <c r="M35" s="68">
        <v>0.17610000000000001</v>
      </c>
      <c r="O35" s="69">
        <f>VLOOKUP('respostas original'!C35,[1]MATCH!A:B,2,)</f>
        <v>42192</v>
      </c>
    </row>
    <row r="36" spans="1:15">
      <c r="A36" s="68">
        <v>55</v>
      </c>
      <c r="B36" s="68" t="s">
        <v>184</v>
      </c>
      <c r="C36" s="68" t="s">
        <v>176</v>
      </c>
      <c r="D36" s="68" t="s">
        <v>8</v>
      </c>
      <c r="E36" s="68" t="s">
        <v>36</v>
      </c>
      <c r="F36" s="68">
        <v>1</v>
      </c>
      <c r="G36" s="68">
        <v>1</v>
      </c>
      <c r="H36" s="68">
        <v>0</v>
      </c>
      <c r="I36" s="68">
        <v>3</v>
      </c>
      <c r="J36" s="68">
        <v>0.38729999999999998</v>
      </c>
      <c r="K36" s="68">
        <v>0.44290000000000002</v>
      </c>
      <c r="L36" s="68">
        <v>0.16980000000000001</v>
      </c>
      <c r="O36" s="69">
        <f>VLOOKUP('respostas original'!C36,[1]MATCH!A:B,2,)</f>
        <v>42192</v>
      </c>
    </row>
    <row r="37" spans="1:15">
      <c r="A37" s="68">
        <v>58</v>
      </c>
      <c r="B37" s="68" t="s">
        <v>55</v>
      </c>
      <c r="C37" s="68" t="s">
        <v>176</v>
      </c>
      <c r="D37" s="68" t="s">
        <v>9</v>
      </c>
      <c r="E37" s="68" t="s">
        <v>39</v>
      </c>
      <c r="F37" s="68">
        <v>1</v>
      </c>
      <c r="G37" s="68">
        <v>1</v>
      </c>
      <c r="H37" s="68">
        <v>0</v>
      </c>
      <c r="I37" s="68">
        <v>3</v>
      </c>
      <c r="J37" s="68">
        <v>0.1593</v>
      </c>
      <c r="K37" s="68">
        <v>0.58889999999999998</v>
      </c>
      <c r="L37" s="68">
        <v>0.25190000000000001</v>
      </c>
      <c r="O37" s="69">
        <f>VLOOKUP('respostas original'!C37,[1]MATCH!A:B,2,)</f>
        <v>42192</v>
      </c>
    </row>
    <row r="38" spans="1:15">
      <c r="A38" s="68">
        <v>2</v>
      </c>
      <c r="B38" s="68" t="s">
        <v>185</v>
      </c>
      <c r="C38" s="68" t="s">
        <v>186</v>
      </c>
      <c r="D38" s="68" t="s">
        <v>4</v>
      </c>
      <c r="E38" s="68" t="s">
        <v>187</v>
      </c>
      <c r="F38" s="68">
        <v>1</v>
      </c>
      <c r="G38" s="68">
        <v>1</v>
      </c>
      <c r="H38" s="68">
        <v>0</v>
      </c>
      <c r="I38" s="68">
        <v>5</v>
      </c>
      <c r="J38" s="68">
        <v>0.113</v>
      </c>
      <c r="K38" s="68">
        <v>9.1899999999999996E-2</v>
      </c>
      <c r="L38" s="68">
        <v>0.16980000000000001</v>
      </c>
      <c r="M38" s="68">
        <v>0.35539999999999999</v>
      </c>
      <c r="N38" s="68">
        <v>0.26989999999999997</v>
      </c>
      <c r="O38" s="69">
        <f>VLOOKUP('respostas original'!C38,[1]MATCH!A:B,2,)</f>
        <v>42192</v>
      </c>
    </row>
    <row r="39" spans="1:15">
      <c r="A39" s="68">
        <v>9</v>
      </c>
      <c r="B39" s="68" t="s">
        <v>188</v>
      </c>
      <c r="C39" s="68" t="s">
        <v>186</v>
      </c>
      <c r="D39" s="68" t="s">
        <v>5</v>
      </c>
      <c r="E39" s="68" t="s">
        <v>189</v>
      </c>
      <c r="F39" s="68">
        <v>1</v>
      </c>
      <c r="G39" s="68">
        <v>1</v>
      </c>
      <c r="H39" s="68">
        <v>0</v>
      </c>
      <c r="I39" s="68">
        <v>4</v>
      </c>
      <c r="J39" s="68">
        <v>9.3399999999999997E-2</v>
      </c>
      <c r="K39" s="68">
        <v>0.37019999999999997</v>
      </c>
      <c r="L39" s="68">
        <v>0.20630000000000001</v>
      </c>
      <c r="M39" s="68">
        <v>0.33019999999999999</v>
      </c>
      <c r="O39" s="69">
        <f>VLOOKUP('respostas original'!C39,[1]MATCH!A:B,2,)</f>
        <v>42192</v>
      </c>
    </row>
    <row r="40" spans="1:15">
      <c r="A40" s="68">
        <v>13</v>
      </c>
      <c r="B40" s="68" t="s">
        <v>190</v>
      </c>
      <c r="C40" s="68" t="s">
        <v>186</v>
      </c>
      <c r="D40" s="68" t="s">
        <v>6</v>
      </c>
      <c r="E40" s="68" t="s">
        <v>136</v>
      </c>
      <c r="F40" s="68">
        <v>1</v>
      </c>
      <c r="G40" s="68">
        <v>1</v>
      </c>
      <c r="H40" s="68">
        <v>0</v>
      </c>
      <c r="I40" s="68">
        <v>4</v>
      </c>
      <c r="J40" s="68">
        <v>0.48530000000000001</v>
      </c>
      <c r="K40" s="68">
        <v>0.18959999999999999</v>
      </c>
      <c r="L40" s="68">
        <v>0.21729999999999999</v>
      </c>
      <c r="M40" s="68">
        <v>0.10780000000000001</v>
      </c>
      <c r="O40" s="69">
        <f>VLOOKUP('respostas original'!C40,[1]MATCH!A:B,2,)</f>
        <v>42192</v>
      </c>
    </row>
    <row r="41" spans="1:15">
      <c r="A41" s="68">
        <v>16</v>
      </c>
      <c r="B41" s="68" t="s">
        <v>191</v>
      </c>
      <c r="C41" s="68" t="s">
        <v>186</v>
      </c>
      <c r="D41" s="68" t="s">
        <v>7</v>
      </c>
      <c r="E41" s="68" t="s">
        <v>192</v>
      </c>
      <c r="F41" s="68">
        <v>1</v>
      </c>
      <c r="G41" s="68">
        <v>1</v>
      </c>
      <c r="H41" s="68">
        <v>0</v>
      </c>
      <c r="I41" s="68">
        <v>4</v>
      </c>
      <c r="J41" s="68">
        <v>0.45660000000000001</v>
      </c>
      <c r="K41" s="68">
        <v>0.1202</v>
      </c>
      <c r="L41" s="68">
        <v>0.20200000000000001</v>
      </c>
      <c r="M41" s="68">
        <v>0.22120000000000001</v>
      </c>
      <c r="O41" s="69">
        <f>VLOOKUP('respostas original'!C41,[1]MATCH!A:B,2,)</f>
        <v>42192</v>
      </c>
    </row>
    <row r="42" spans="1:15">
      <c r="A42" s="68">
        <v>18</v>
      </c>
      <c r="B42" s="68" t="s">
        <v>22</v>
      </c>
      <c r="C42" s="68" t="s">
        <v>186</v>
      </c>
      <c r="D42" s="68" t="s">
        <v>8</v>
      </c>
      <c r="E42" s="68" t="s">
        <v>17</v>
      </c>
      <c r="F42" s="68">
        <v>1</v>
      </c>
      <c r="G42" s="68">
        <v>1</v>
      </c>
      <c r="H42" s="68">
        <v>0</v>
      </c>
      <c r="I42" s="68">
        <v>3</v>
      </c>
      <c r="J42" s="68">
        <v>0.33329999999999999</v>
      </c>
      <c r="K42" s="68">
        <v>0.33329999999999999</v>
      </c>
      <c r="L42" s="68">
        <v>0.33329999999999999</v>
      </c>
      <c r="O42" s="69">
        <f>VLOOKUP('respostas original'!C42,[1]MATCH!A:B,2,)</f>
        <v>42192</v>
      </c>
    </row>
    <row r="43" spans="1:15">
      <c r="A43" s="68">
        <v>20</v>
      </c>
      <c r="B43" s="68" t="s">
        <v>22</v>
      </c>
      <c r="C43" s="68" t="s">
        <v>186</v>
      </c>
      <c r="D43" s="68" t="s">
        <v>9</v>
      </c>
      <c r="E43" s="68" t="s">
        <v>17</v>
      </c>
      <c r="F43" s="68">
        <v>1</v>
      </c>
      <c r="G43" s="68">
        <v>1</v>
      </c>
      <c r="H43" s="68">
        <v>0</v>
      </c>
      <c r="I43" s="68">
        <v>3</v>
      </c>
      <c r="J43" s="68">
        <v>0.33329999999999999</v>
      </c>
      <c r="K43" s="68">
        <v>0.33329999999999999</v>
      </c>
      <c r="L43" s="68">
        <v>0.33329999999999999</v>
      </c>
      <c r="O43" s="69">
        <f>VLOOKUP('respostas original'!C43,[1]MATCH!A:B,2,)</f>
        <v>42192</v>
      </c>
    </row>
    <row r="44" spans="1:15">
      <c r="A44" s="68">
        <v>1</v>
      </c>
      <c r="B44" s="68" t="s">
        <v>193</v>
      </c>
      <c r="C44" s="68" t="s">
        <v>194</v>
      </c>
      <c r="D44" s="68" t="s">
        <v>4</v>
      </c>
      <c r="E44" s="68" t="s">
        <v>195</v>
      </c>
      <c r="F44" s="68">
        <v>1</v>
      </c>
      <c r="G44" s="68">
        <v>1</v>
      </c>
      <c r="H44" s="68">
        <v>0</v>
      </c>
      <c r="I44" s="68">
        <v>5</v>
      </c>
      <c r="J44" s="68">
        <v>0.36559999999999998</v>
      </c>
      <c r="K44" s="68">
        <v>6.1499999999999999E-2</v>
      </c>
      <c r="L44" s="68">
        <v>0.1371</v>
      </c>
      <c r="M44" s="68">
        <v>0.21840000000000001</v>
      </c>
      <c r="N44" s="68">
        <v>0.21740000000000001</v>
      </c>
      <c r="O44" s="69">
        <f>VLOOKUP('respostas original'!C44,[1]MATCH!A:B,2,)</f>
        <v>42192</v>
      </c>
    </row>
    <row r="45" spans="1:15">
      <c r="A45" s="68">
        <v>8</v>
      </c>
      <c r="B45" s="68" t="s">
        <v>196</v>
      </c>
      <c r="C45" s="68" t="s">
        <v>194</v>
      </c>
      <c r="D45" s="68" t="s">
        <v>5</v>
      </c>
      <c r="E45" s="68" t="s">
        <v>197</v>
      </c>
      <c r="F45" s="68">
        <v>1</v>
      </c>
      <c r="G45" s="68">
        <v>1</v>
      </c>
      <c r="H45" s="68">
        <v>1</v>
      </c>
      <c r="I45" s="68">
        <v>4</v>
      </c>
      <c r="J45" s="68">
        <v>0.20480000000000001</v>
      </c>
      <c r="K45" s="68">
        <v>0.28810000000000002</v>
      </c>
      <c r="L45" s="68">
        <v>0.16900000000000001</v>
      </c>
      <c r="M45" s="68">
        <v>0.33810000000000001</v>
      </c>
      <c r="O45" s="69">
        <f>VLOOKUP('respostas original'!C45,[1]MATCH!A:B,2,)</f>
        <v>42192</v>
      </c>
    </row>
    <row r="46" spans="1:15">
      <c r="A46" s="68">
        <v>12</v>
      </c>
      <c r="B46" s="68" t="s">
        <v>198</v>
      </c>
      <c r="C46" s="68" t="s">
        <v>194</v>
      </c>
      <c r="D46" s="68" t="s">
        <v>6</v>
      </c>
      <c r="E46" s="68" t="s">
        <v>199</v>
      </c>
      <c r="F46" s="68">
        <v>0</v>
      </c>
      <c r="G46" s="68">
        <v>1</v>
      </c>
      <c r="H46" s="68">
        <v>1</v>
      </c>
      <c r="I46" s="68">
        <v>4</v>
      </c>
      <c r="J46" s="68">
        <v>0.2964</v>
      </c>
      <c r="K46" s="68">
        <v>0.2107</v>
      </c>
      <c r="L46" s="68">
        <v>0.24640000000000001</v>
      </c>
      <c r="M46" s="68">
        <v>0.24640000000000001</v>
      </c>
      <c r="O46" s="69">
        <f>VLOOKUP('respostas original'!C46,[1]MATCH!A:B,2,)</f>
        <v>42192</v>
      </c>
    </row>
    <row r="47" spans="1:15">
      <c r="A47" s="68">
        <v>19</v>
      </c>
      <c r="B47" s="68" t="s">
        <v>200</v>
      </c>
      <c r="C47" s="68" t="s">
        <v>194</v>
      </c>
      <c r="D47" s="68" t="s">
        <v>7</v>
      </c>
      <c r="E47" s="68" t="s">
        <v>201</v>
      </c>
      <c r="F47" s="68">
        <v>1</v>
      </c>
      <c r="G47" s="68">
        <v>1</v>
      </c>
      <c r="H47" s="68">
        <v>0</v>
      </c>
      <c r="I47" s="68">
        <v>4</v>
      </c>
      <c r="J47" s="68">
        <v>0.46539999999999998</v>
      </c>
      <c r="K47" s="68">
        <v>0.17180000000000001</v>
      </c>
      <c r="L47" s="68">
        <v>0.17180000000000001</v>
      </c>
      <c r="M47" s="68">
        <v>0.191</v>
      </c>
      <c r="O47" s="69">
        <f>VLOOKUP('respostas original'!C47,[1]MATCH!A:B,2,)</f>
        <v>42192</v>
      </c>
    </row>
    <row r="48" spans="1:15">
      <c r="A48" s="68">
        <v>28</v>
      </c>
      <c r="B48" s="68" t="s">
        <v>46</v>
      </c>
      <c r="C48" s="68" t="s">
        <v>194</v>
      </c>
      <c r="D48" s="68" t="s">
        <v>8</v>
      </c>
      <c r="E48" s="68" t="s">
        <v>17</v>
      </c>
      <c r="F48" s="68">
        <v>1</v>
      </c>
      <c r="G48" s="68">
        <v>1</v>
      </c>
      <c r="H48" s="68">
        <v>0</v>
      </c>
      <c r="I48" s="68">
        <v>3</v>
      </c>
      <c r="J48" s="68">
        <v>0.1429</v>
      </c>
      <c r="K48" s="68">
        <v>0.42859999999999998</v>
      </c>
      <c r="L48" s="68">
        <v>0.42859999999999998</v>
      </c>
      <c r="O48" s="69">
        <f>VLOOKUP('respostas original'!C48,[1]MATCH!A:B,2,)</f>
        <v>42192</v>
      </c>
    </row>
    <row r="49" spans="1:15">
      <c r="A49" s="68">
        <v>33</v>
      </c>
      <c r="B49" s="68" t="s">
        <v>50</v>
      </c>
      <c r="C49" s="68" t="s">
        <v>194</v>
      </c>
      <c r="D49" s="68" t="s">
        <v>9</v>
      </c>
      <c r="E49" s="68" t="s">
        <v>24</v>
      </c>
      <c r="F49" s="68">
        <v>1</v>
      </c>
      <c r="G49" s="68">
        <v>1</v>
      </c>
      <c r="H49" s="68">
        <v>0</v>
      </c>
      <c r="I49" s="68">
        <v>3</v>
      </c>
      <c r="J49" s="68">
        <v>0.49049999999999999</v>
      </c>
      <c r="K49" s="68">
        <v>0.31190000000000001</v>
      </c>
      <c r="L49" s="68">
        <v>0.1976</v>
      </c>
      <c r="O49" s="69">
        <f>VLOOKUP('respostas original'!C49,[1]MATCH!A:B,2,)</f>
        <v>42192</v>
      </c>
    </row>
    <row r="50" spans="1:15">
      <c r="A50" s="68">
        <v>3</v>
      </c>
      <c r="B50" s="68" t="s">
        <v>202</v>
      </c>
      <c r="C50" s="68" t="s">
        <v>203</v>
      </c>
      <c r="D50" s="68" t="s">
        <v>4</v>
      </c>
      <c r="E50" s="68" t="s">
        <v>204</v>
      </c>
      <c r="F50" s="68">
        <v>1</v>
      </c>
      <c r="G50" s="68">
        <v>1</v>
      </c>
      <c r="H50" s="68">
        <v>0</v>
      </c>
      <c r="I50" s="68">
        <v>5</v>
      </c>
      <c r="J50" s="68">
        <v>0.38080000000000003</v>
      </c>
      <c r="K50" s="68">
        <v>7.7200000000000005E-2</v>
      </c>
      <c r="L50" s="68">
        <v>8.6999999999999994E-2</v>
      </c>
      <c r="M50" s="68">
        <v>0.27360000000000001</v>
      </c>
      <c r="N50" s="68">
        <v>0.18129999999999999</v>
      </c>
      <c r="O50" s="69">
        <f>VLOOKUP('respostas original'!C50,[1]MATCH!A:B,2,)</f>
        <v>42192</v>
      </c>
    </row>
    <row r="51" spans="1:15">
      <c r="A51" s="68">
        <v>24</v>
      </c>
      <c r="B51" s="68" t="s">
        <v>205</v>
      </c>
      <c r="C51" s="68" t="s">
        <v>203</v>
      </c>
      <c r="D51" s="68" t="s">
        <v>5</v>
      </c>
      <c r="E51" s="68" t="s">
        <v>206</v>
      </c>
      <c r="F51" s="68">
        <v>1</v>
      </c>
      <c r="G51" s="68">
        <v>1</v>
      </c>
      <c r="H51" s="68">
        <v>0</v>
      </c>
      <c r="I51" s="68">
        <v>4</v>
      </c>
      <c r="J51" s="68">
        <v>0.29389999999999999</v>
      </c>
      <c r="K51" s="68">
        <v>0.47899999999999998</v>
      </c>
      <c r="L51" s="68">
        <v>0.13339999999999999</v>
      </c>
      <c r="M51" s="68">
        <v>9.3700000000000006E-2</v>
      </c>
      <c r="O51" s="69">
        <f>VLOOKUP('respostas original'!C51,[1]MATCH!A:B,2,)</f>
        <v>42192</v>
      </c>
    </row>
    <row r="52" spans="1:15">
      <c r="A52" s="68">
        <v>47</v>
      </c>
      <c r="B52" s="68" t="s">
        <v>207</v>
      </c>
      <c r="C52" s="68" t="s">
        <v>203</v>
      </c>
      <c r="D52" s="68" t="s">
        <v>6</v>
      </c>
      <c r="E52" s="68" t="s">
        <v>208</v>
      </c>
      <c r="F52" s="68">
        <v>1</v>
      </c>
      <c r="G52" s="68">
        <v>1</v>
      </c>
      <c r="H52" s="68">
        <v>0</v>
      </c>
      <c r="I52" s="68">
        <v>4</v>
      </c>
      <c r="J52" s="68">
        <v>0.43640000000000001</v>
      </c>
      <c r="K52" s="68">
        <v>0.2908</v>
      </c>
      <c r="L52" s="68">
        <v>0.1033</v>
      </c>
      <c r="M52" s="68">
        <v>0.1696</v>
      </c>
      <c r="O52" s="69">
        <f>VLOOKUP('respostas original'!C52,[1]MATCH!A:B,2,)</f>
        <v>42192</v>
      </c>
    </row>
    <row r="53" spans="1:15">
      <c r="A53" s="68">
        <v>61</v>
      </c>
      <c r="B53" s="68" t="s">
        <v>209</v>
      </c>
      <c r="C53" s="68" t="s">
        <v>203</v>
      </c>
      <c r="D53" s="68" t="s">
        <v>7</v>
      </c>
      <c r="E53" s="68" t="s">
        <v>210</v>
      </c>
      <c r="F53" s="68">
        <v>1</v>
      </c>
      <c r="G53" s="68">
        <v>1</v>
      </c>
      <c r="H53" s="68">
        <v>0</v>
      </c>
      <c r="I53" s="68">
        <v>4</v>
      </c>
      <c r="J53" s="68">
        <v>0.16250000000000001</v>
      </c>
      <c r="K53" s="68">
        <v>0.22600000000000001</v>
      </c>
      <c r="L53" s="68">
        <v>0.50690000000000002</v>
      </c>
      <c r="M53" s="68">
        <v>0.1046</v>
      </c>
      <c r="O53" s="69">
        <f>VLOOKUP('respostas original'!C53,[1]MATCH!A:B,2,)</f>
        <v>42192</v>
      </c>
    </row>
    <row r="54" spans="1:15">
      <c r="A54" s="68">
        <v>63</v>
      </c>
      <c r="B54" s="68" t="s">
        <v>29</v>
      </c>
      <c r="C54" s="68" t="s">
        <v>203</v>
      </c>
      <c r="D54" s="68" t="s">
        <v>8</v>
      </c>
      <c r="E54" s="68" t="s">
        <v>30</v>
      </c>
      <c r="F54" s="68">
        <v>1</v>
      </c>
      <c r="G54" s="68">
        <v>1</v>
      </c>
      <c r="H54" s="68">
        <v>0</v>
      </c>
      <c r="I54" s="68">
        <v>3</v>
      </c>
      <c r="J54" s="68">
        <v>0.5736</v>
      </c>
      <c r="K54" s="68">
        <v>0.1399</v>
      </c>
      <c r="L54" s="68">
        <v>0.28639999999999999</v>
      </c>
      <c r="O54" s="69">
        <f>VLOOKUP('respostas original'!C54,[1]MATCH!A:B,2,)</f>
        <v>42192</v>
      </c>
    </row>
    <row r="55" spans="1:15">
      <c r="A55" s="68">
        <v>65</v>
      </c>
      <c r="B55" s="68" t="s">
        <v>66</v>
      </c>
      <c r="C55" s="68" t="s">
        <v>203</v>
      </c>
      <c r="D55" s="68" t="s">
        <v>9</v>
      </c>
      <c r="E55" s="68" t="s">
        <v>39</v>
      </c>
      <c r="F55" s="68">
        <v>1</v>
      </c>
      <c r="G55" s="68">
        <v>1</v>
      </c>
      <c r="H55" s="68">
        <v>0</v>
      </c>
      <c r="I55" s="68">
        <v>3</v>
      </c>
      <c r="J55" s="68">
        <v>0.25190000000000001</v>
      </c>
      <c r="K55" s="68">
        <v>0.58889999999999998</v>
      </c>
      <c r="L55" s="68">
        <v>0.1593</v>
      </c>
      <c r="O55" s="69">
        <f>VLOOKUP('respostas original'!C55,[1]MATCH!A:B,2,)</f>
        <v>42192</v>
      </c>
    </row>
    <row r="56" spans="1:15">
      <c r="A56" s="68">
        <v>52</v>
      </c>
      <c r="B56" s="68" t="s">
        <v>211</v>
      </c>
      <c r="C56" s="68" t="s">
        <v>212</v>
      </c>
      <c r="D56" s="68" t="s">
        <v>4</v>
      </c>
      <c r="E56" s="68" t="s">
        <v>213</v>
      </c>
      <c r="F56" s="68">
        <v>0</v>
      </c>
      <c r="G56" s="68">
        <v>1</v>
      </c>
      <c r="H56" s="68">
        <v>2</v>
      </c>
      <c r="I56" s="68">
        <v>5</v>
      </c>
      <c r="J56" s="68">
        <v>0.25209999999999999</v>
      </c>
      <c r="K56" s="68">
        <v>8.7400000000000005E-2</v>
      </c>
      <c r="L56" s="68">
        <v>9.9299999999999999E-2</v>
      </c>
      <c r="M56" s="68">
        <v>0.17150000000000001</v>
      </c>
      <c r="N56" s="68">
        <v>0.38969999999999999</v>
      </c>
      <c r="O56" s="69">
        <f>VLOOKUP('respostas original'!C56,[1]MATCH!A:B,2,)</f>
        <v>42192</v>
      </c>
    </row>
    <row r="57" spans="1:15">
      <c r="A57" s="68">
        <v>62</v>
      </c>
      <c r="B57" s="68" t="s">
        <v>214</v>
      </c>
      <c r="C57" s="68" t="s">
        <v>212</v>
      </c>
      <c r="D57" s="68" t="s">
        <v>5</v>
      </c>
      <c r="E57" s="68" t="s">
        <v>215</v>
      </c>
      <c r="F57" s="68">
        <v>1</v>
      </c>
      <c r="G57" s="68">
        <v>1</v>
      </c>
      <c r="H57" s="68">
        <v>0</v>
      </c>
      <c r="I57" s="68">
        <v>4</v>
      </c>
      <c r="J57" s="68">
        <v>0.1895</v>
      </c>
      <c r="K57" s="68">
        <v>0.22620000000000001</v>
      </c>
      <c r="L57" s="68">
        <v>0.1076</v>
      </c>
      <c r="M57" s="68">
        <v>0.4768</v>
      </c>
      <c r="O57" s="69">
        <f>VLOOKUP('respostas original'!C57,[1]MATCH!A:B,2,)</f>
        <v>42192</v>
      </c>
    </row>
    <row r="58" spans="1:15">
      <c r="A58" s="68">
        <v>68</v>
      </c>
      <c r="B58" s="68" t="s">
        <v>216</v>
      </c>
      <c r="C58" s="68" t="s">
        <v>212</v>
      </c>
      <c r="D58" s="68" t="s">
        <v>6</v>
      </c>
      <c r="E58" s="68" t="s">
        <v>217</v>
      </c>
      <c r="F58" s="68">
        <v>0</v>
      </c>
      <c r="G58" s="68">
        <v>1</v>
      </c>
      <c r="H58" s="68">
        <v>1</v>
      </c>
      <c r="I58" s="68">
        <v>4</v>
      </c>
      <c r="J58" s="68">
        <v>0.33539999999999998</v>
      </c>
      <c r="K58" s="68">
        <v>6.08E-2</v>
      </c>
      <c r="L58" s="68">
        <v>0.28460000000000002</v>
      </c>
      <c r="M58" s="68">
        <v>0.31909999999999999</v>
      </c>
      <c r="O58" s="69">
        <f>VLOOKUP('respostas original'!C58,[1]MATCH!A:B,2,)</f>
        <v>42192</v>
      </c>
    </row>
    <row r="59" spans="1:15">
      <c r="A59" s="68">
        <v>72</v>
      </c>
      <c r="B59" s="68" t="s">
        <v>218</v>
      </c>
      <c r="C59" s="68" t="s">
        <v>212</v>
      </c>
      <c r="D59" s="68" t="s">
        <v>7</v>
      </c>
      <c r="E59" s="68" t="s">
        <v>219</v>
      </c>
      <c r="F59" s="68">
        <v>1</v>
      </c>
      <c r="G59" s="68">
        <v>1</v>
      </c>
      <c r="H59" s="68">
        <v>1</v>
      </c>
      <c r="I59" s="68">
        <v>4</v>
      </c>
      <c r="J59" s="68">
        <v>0.48430000000000001</v>
      </c>
      <c r="K59" s="68">
        <v>8.4599999999999995E-2</v>
      </c>
      <c r="L59" s="68">
        <v>0.1636</v>
      </c>
      <c r="M59" s="68">
        <v>0.26750000000000002</v>
      </c>
      <c r="O59" s="69">
        <f>VLOOKUP('respostas original'!C59,[1]MATCH!A:B,2,)</f>
        <v>42192</v>
      </c>
    </row>
    <row r="60" spans="1:15">
      <c r="A60" s="68">
        <v>76</v>
      </c>
      <c r="B60" s="68" t="s">
        <v>41</v>
      </c>
      <c r="C60" s="68" t="s">
        <v>212</v>
      </c>
      <c r="D60" s="68" t="s">
        <v>8</v>
      </c>
      <c r="E60" s="68" t="s">
        <v>28</v>
      </c>
      <c r="F60" s="68">
        <v>1</v>
      </c>
      <c r="G60" s="68">
        <v>1</v>
      </c>
      <c r="H60" s="68">
        <v>1</v>
      </c>
      <c r="I60" s="68">
        <v>3</v>
      </c>
      <c r="J60" s="68">
        <v>0.1181</v>
      </c>
      <c r="K60" s="68">
        <v>0.63890000000000002</v>
      </c>
      <c r="L60" s="68">
        <v>0.24310000000000001</v>
      </c>
      <c r="O60" s="69">
        <f>VLOOKUP('respostas original'!C60,[1]MATCH!A:B,2,)</f>
        <v>42192</v>
      </c>
    </row>
    <row r="61" spans="1:15">
      <c r="A61" s="68">
        <v>78</v>
      </c>
      <c r="B61" s="68" t="s">
        <v>220</v>
      </c>
      <c r="C61" s="68" t="s">
        <v>212</v>
      </c>
      <c r="D61" s="68" t="s">
        <v>9</v>
      </c>
      <c r="E61" s="68" t="s">
        <v>17</v>
      </c>
      <c r="F61" s="68">
        <v>1</v>
      </c>
      <c r="G61" s="68">
        <v>1</v>
      </c>
      <c r="H61" s="68">
        <v>0</v>
      </c>
      <c r="I61" s="68">
        <v>3</v>
      </c>
      <c r="J61" s="68">
        <v>0.33329999999999999</v>
      </c>
      <c r="K61" s="68">
        <v>0.33329999999999999</v>
      </c>
      <c r="L61" s="68">
        <v>0.33329999999999999</v>
      </c>
      <c r="O61" s="69">
        <f>VLOOKUP('respostas original'!C61,[1]MATCH!A:B,2,)</f>
        <v>42192</v>
      </c>
    </row>
    <row r="62" spans="1:15">
      <c r="A62" s="68">
        <v>59</v>
      </c>
      <c r="B62" s="68" t="s">
        <v>221</v>
      </c>
      <c r="C62" s="68" t="s">
        <v>222</v>
      </c>
      <c r="D62" s="68" t="s">
        <v>4</v>
      </c>
      <c r="E62" s="68" t="s">
        <v>223</v>
      </c>
      <c r="F62" s="68">
        <v>1</v>
      </c>
      <c r="G62" s="68">
        <v>1</v>
      </c>
      <c r="H62" s="68">
        <v>2</v>
      </c>
      <c r="I62" s="68">
        <v>5</v>
      </c>
      <c r="J62" s="68">
        <v>0.18940000000000001</v>
      </c>
      <c r="K62" s="68">
        <v>0.10580000000000001</v>
      </c>
      <c r="L62" s="68">
        <v>0.18940000000000001</v>
      </c>
      <c r="M62" s="68">
        <v>0.25609999999999999</v>
      </c>
      <c r="N62" s="68">
        <v>0.25929999999999997</v>
      </c>
      <c r="O62" s="69">
        <f>VLOOKUP('respostas original'!C62,[1]MATCH!A:B,2,)</f>
        <v>42192</v>
      </c>
    </row>
    <row r="63" spans="1:15">
      <c r="A63" s="68">
        <v>64</v>
      </c>
      <c r="B63" s="68" t="s">
        <v>224</v>
      </c>
      <c r="C63" s="68" t="s">
        <v>222</v>
      </c>
      <c r="D63" s="68" t="s">
        <v>5</v>
      </c>
      <c r="E63" s="68" t="s">
        <v>225</v>
      </c>
      <c r="F63" s="68">
        <v>0</v>
      </c>
      <c r="G63" s="68">
        <v>1</v>
      </c>
      <c r="H63" s="68">
        <v>1</v>
      </c>
      <c r="I63" s="68">
        <v>4</v>
      </c>
      <c r="J63" s="68">
        <v>0.25419999999999998</v>
      </c>
      <c r="K63" s="68">
        <v>0.21190000000000001</v>
      </c>
      <c r="L63" s="68">
        <v>0.2137</v>
      </c>
      <c r="M63" s="68">
        <v>0.32029999999999997</v>
      </c>
      <c r="O63" s="69">
        <f>VLOOKUP('respostas original'!C63,[1]MATCH!A:B,2,)</f>
        <v>42192</v>
      </c>
    </row>
    <row r="64" spans="1:15">
      <c r="A64" s="68">
        <v>66</v>
      </c>
      <c r="B64" s="68" t="s">
        <v>226</v>
      </c>
      <c r="C64" s="68" t="s">
        <v>222</v>
      </c>
      <c r="D64" s="68" t="s">
        <v>6</v>
      </c>
      <c r="E64" s="68" t="s">
        <v>227</v>
      </c>
      <c r="F64" s="68">
        <v>1</v>
      </c>
      <c r="G64" s="68">
        <v>1</v>
      </c>
      <c r="H64" s="68">
        <v>0</v>
      </c>
      <c r="I64" s="68">
        <v>4</v>
      </c>
      <c r="J64" s="68">
        <v>0.23250000000000001</v>
      </c>
      <c r="K64" s="68">
        <v>0.14130000000000001</v>
      </c>
      <c r="L64" s="68">
        <v>0.23250000000000001</v>
      </c>
      <c r="M64" s="68">
        <v>0.39369999999999999</v>
      </c>
      <c r="O64" s="69">
        <f>VLOOKUP('respostas original'!C64,[1]MATCH!A:B,2,)</f>
        <v>42192</v>
      </c>
    </row>
    <row r="65" spans="1:15">
      <c r="A65" s="68">
        <v>69</v>
      </c>
      <c r="B65" s="68" t="s">
        <v>228</v>
      </c>
      <c r="C65" s="68" t="s">
        <v>222</v>
      </c>
      <c r="D65" s="68" t="s">
        <v>7</v>
      </c>
      <c r="E65" s="68" t="s">
        <v>229</v>
      </c>
      <c r="F65" s="68">
        <v>1</v>
      </c>
      <c r="G65" s="68">
        <v>1</v>
      </c>
      <c r="H65" s="68">
        <v>1</v>
      </c>
      <c r="I65" s="68">
        <v>4</v>
      </c>
      <c r="J65" s="68">
        <v>0.38729999999999998</v>
      </c>
      <c r="K65" s="68">
        <v>0.27479999999999999</v>
      </c>
      <c r="L65" s="68">
        <v>0.1981</v>
      </c>
      <c r="M65" s="68">
        <v>0.13969999999999999</v>
      </c>
      <c r="O65" s="69">
        <f>VLOOKUP('respostas original'!C65,[1]MATCH!A:B,2,)</f>
        <v>42192</v>
      </c>
    </row>
    <row r="66" spans="1:15">
      <c r="A66" s="68">
        <v>71</v>
      </c>
      <c r="B66" s="68" t="s">
        <v>50</v>
      </c>
      <c r="C66" s="68" t="s">
        <v>222</v>
      </c>
      <c r="D66" s="68" t="s">
        <v>8</v>
      </c>
      <c r="E66" s="68" t="s">
        <v>24</v>
      </c>
      <c r="F66" s="68">
        <v>1</v>
      </c>
      <c r="G66" s="68">
        <v>1</v>
      </c>
      <c r="H66" s="68">
        <v>0</v>
      </c>
      <c r="I66" s="68">
        <v>3</v>
      </c>
      <c r="J66" s="68">
        <v>0.49049999999999999</v>
      </c>
      <c r="K66" s="68">
        <v>0.31190000000000001</v>
      </c>
      <c r="L66" s="68">
        <v>0.1976</v>
      </c>
      <c r="O66" s="69">
        <f>VLOOKUP('respostas original'!C66,[1]MATCH!A:B,2,)</f>
        <v>42192</v>
      </c>
    </row>
    <row r="67" spans="1:15">
      <c r="A67" s="68">
        <v>73</v>
      </c>
      <c r="B67" s="68" t="s">
        <v>23</v>
      </c>
      <c r="C67" s="68" t="s">
        <v>222</v>
      </c>
      <c r="D67" s="68" t="s">
        <v>9</v>
      </c>
      <c r="E67" s="68" t="s">
        <v>24</v>
      </c>
      <c r="F67" s="68">
        <v>1</v>
      </c>
      <c r="G67" s="68">
        <v>1</v>
      </c>
      <c r="H67" s="68">
        <v>0</v>
      </c>
      <c r="I67" s="68">
        <v>3</v>
      </c>
      <c r="J67" s="68">
        <v>0.1976</v>
      </c>
      <c r="K67" s="68">
        <v>0.49049999999999999</v>
      </c>
      <c r="L67" s="68">
        <v>0.31190000000000001</v>
      </c>
      <c r="O67" s="69">
        <f>VLOOKUP('respostas original'!C67,[1]MATCH!A:B,2,)</f>
        <v>42192</v>
      </c>
    </row>
    <row r="68" spans="1:15">
      <c r="A68" s="68">
        <v>10</v>
      </c>
      <c r="B68" s="68" t="s">
        <v>230</v>
      </c>
      <c r="C68" s="68" t="s">
        <v>231</v>
      </c>
      <c r="D68" s="68" t="s">
        <v>4</v>
      </c>
      <c r="E68" s="68" t="s">
        <v>232</v>
      </c>
      <c r="F68" s="68">
        <v>1</v>
      </c>
      <c r="G68" s="68">
        <v>1</v>
      </c>
      <c r="H68" s="68">
        <v>1</v>
      </c>
      <c r="I68" s="68">
        <v>5</v>
      </c>
      <c r="J68" s="68">
        <v>7.3999999999999996E-2</v>
      </c>
      <c r="K68" s="68">
        <v>0.1389</v>
      </c>
      <c r="L68" s="68">
        <v>0.40179999999999999</v>
      </c>
      <c r="M68" s="68">
        <v>0.1454</v>
      </c>
      <c r="N68" s="68">
        <v>0.24</v>
      </c>
      <c r="O68" s="69">
        <f>VLOOKUP('respostas original'!C68,[1]MATCH!A:B,2,)</f>
        <v>42192</v>
      </c>
    </row>
    <row r="69" spans="1:15">
      <c r="A69" s="68">
        <v>15</v>
      </c>
      <c r="B69" s="68" t="s">
        <v>233</v>
      </c>
      <c r="C69" s="68" t="s">
        <v>231</v>
      </c>
      <c r="D69" s="68" t="s">
        <v>5</v>
      </c>
      <c r="E69" s="68" t="s">
        <v>177</v>
      </c>
      <c r="F69" s="68">
        <v>1</v>
      </c>
      <c r="G69" s="68">
        <v>1</v>
      </c>
      <c r="H69" s="68">
        <v>0</v>
      </c>
      <c r="I69" s="68">
        <v>4</v>
      </c>
      <c r="J69" s="68">
        <v>0.24809999999999999</v>
      </c>
      <c r="K69" s="68">
        <v>0.41949999999999998</v>
      </c>
      <c r="L69" s="68">
        <v>0.13700000000000001</v>
      </c>
      <c r="M69" s="68">
        <v>0.19550000000000001</v>
      </c>
      <c r="O69" s="69">
        <f>VLOOKUP('respostas original'!C69,[1]MATCH!A:B,2,)</f>
        <v>42192</v>
      </c>
    </row>
    <row r="70" spans="1:15">
      <c r="A70" s="68">
        <v>22</v>
      </c>
      <c r="B70" s="68" t="s">
        <v>234</v>
      </c>
      <c r="C70" s="68" t="s">
        <v>231</v>
      </c>
      <c r="D70" s="68" t="s">
        <v>6</v>
      </c>
      <c r="E70" s="68" t="s">
        <v>153</v>
      </c>
      <c r="F70" s="68">
        <v>1</v>
      </c>
      <c r="G70" s="68">
        <v>1</v>
      </c>
      <c r="H70" s="68">
        <v>0</v>
      </c>
      <c r="I70" s="68">
        <v>4</v>
      </c>
      <c r="J70" s="68">
        <v>0.46899999999999997</v>
      </c>
      <c r="K70" s="68">
        <v>0.104</v>
      </c>
      <c r="L70" s="68">
        <v>0.27860000000000001</v>
      </c>
      <c r="M70" s="68">
        <v>0.1484</v>
      </c>
      <c r="O70" s="69">
        <f>VLOOKUP('respostas original'!C70,[1]MATCH!A:B,2,)</f>
        <v>42192</v>
      </c>
    </row>
    <row r="71" spans="1:15">
      <c r="A71" s="68">
        <v>30</v>
      </c>
      <c r="B71" s="68" t="s">
        <v>235</v>
      </c>
      <c r="C71" s="68" t="s">
        <v>231</v>
      </c>
      <c r="D71" s="68" t="s">
        <v>7</v>
      </c>
      <c r="E71" s="68" t="s">
        <v>236</v>
      </c>
      <c r="F71" s="68">
        <v>1</v>
      </c>
      <c r="G71" s="68">
        <v>1</v>
      </c>
      <c r="H71" s="68">
        <v>0</v>
      </c>
      <c r="I71" s="68">
        <v>4</v>
      </c>
      <c r="J71" s="68">
        <v>0.49370000000000003</v>
      </c>
      <c r="K71" s="68">
        <v>0.21940000000000001</v>
      </c>
      <c r="L71" s="68">
        <v>0.1026</v>
      </c>
      <c r="M71" s="68">
        <v>0.18429999999999999</v>
      </c>
      <c r="O71" s="69">
        <f>VLOOKUP('respostas original'!C71,[1]MATCH!A:B,2,)</f>
        <v>42192</v>
      </c>
    </row>
    <row r="72" spans="1:15">
      <c r="A72" s="68">
        <v>34</v>
      </c>
      <c r="B72" s="68" t="s">
        <v>35</v>
      </c>
      <c r="C72" s="68" t="s">
        <v>231</v>
      </c>
      <c r="D72" s="68" t="s">
        <v>8</v>
      </c>
      <c r="E72" s="68" t="s">
        <v>18</v>
      </c>
      <c r="F72" s="68">
        <v>1</v>
      </c>
      <c r="G72" s="68">
        <v>1</v>
      </c>
      <c r="H72" s="68">
        <v>0</v>
      </c>
      <c r="I72" s="68">
        <v>3</v>
      </c>
      <c r="J72" s="68">
        <v>0.13350000000000001</v>
      </c>
      <c r="K72" s="68">
        <v>0.2114</v>
      </c>
      <c r="L72" s="68">
        <v>0.65510000000000002</v>
      </c>
      <c r="O72" s="69">
        <f>VLOOKUP('respostas original'!C72,[1]MATCH!A:B,2,)</f>
        <v>42192</v>
      </c>
    </row>
    <row r="73" spans="1:15">
      <c r="A73" s="68">
        <v>39</v>
      </c>
      <c r="B73" s="68" t="s">
        <v>71</v>
      </c>
      <c r="C73" s="68" t="s">
        <v>231</v>
      </c>
      <c r="D73" s="68" t="s">
        <v>9</v>
      </c>
      <c r="E73" s="68" t="s">
        <v>43</v>
      </c>
      <c r="F73" s="68">
        <v>1</v>
      </c>
      <c r="G73" s="68">
        <v>1</v>
      </c>
      <c r="H73" s="68">
        <v>0</v>
      </c>
      <c r="I73" s="68">
        <v>3</v>
      </c>
      <c r="J73" s="68">
        <v>0.12790000000000001</v>
      </c>
      <c r="K73" s="68">
        <v>0.56030000000000002</v>
      </c>
      <c r="L73" s="68">
        <v>0.31180000000000002</v>
      </c>
      <c r="O73" s="69">
        <f>VLOOKUP('respostas original'!C73,[1]MATCH!A:B,2,)</f>
        <v>42192</v>
      </c>
    </row>
    <row r="74" spans="1:15">
      <c r="A74" s="68">
        <v>60</v>
      </c>
      <c r="B74" s="68" t="s">
        <v>237</v>
      </c>
      <c r="C74" s="68" t="s">
        <v>238</v>
      </c>
      <c r="D74" s="68" t="s">
        <v>4</v>
      </c>
      <c r="E74" s="68" t="s">
        <v>239</v>
      </c>
      <c r="F74" s="68">
        <v>1</v>
      </c>
      <c r="G74" s="68">
        <v>1</v>
      </c>
      <c r="H74" s="68">
        <v>0</v>
      </c>
      <c r="I74" s="68">
        <v>5</v>
      </c>
      <c r="J74" s="68">
        <v>0.39910000000000001</v>
      </c>
      <c r="K74" s="68">
        <v>0.1067</v>
      </c>
      <c r="L74" s="68">
        <v>0.16320000000000001</v>
      </c>
      <c r="M74" s="68">
        <v>0.12540000000000001</v>
      </c>
      <c r="N74" s="68">
        <v>0.2056</v>
      </c>
      <c r="O74" s="69">
        <f>VLOOKUP('respostas original'!C74,[1]MATCH!A:B,2,)</f>
        <v>42192</v>
      </c>
    </row>
    <row r="75" spans="1:15">
      <c r="A75" s="68">
        <v>67</v>
      </c>
      <c r="B75" s="68" t="s">
        <v>240</v>
      </c>
      <c r="C75" s="68" t="s">
        <v>238</v>
      </c>
      <c r="D75" s="68" t="s">
        <v>5</v>
      </c>
      <c r="E75" s="68" t="s">
        <v>241</v>
      </c>
      <c r="F75" s="68">
        <v>1</v>
      </c>
      <c r="G75" s="68">
        <v>1</v>
      </c>
      <c r="H75" s="68">
        <v>1</v>
      </c>
      <c r="I75" s="68">
        <v>4</v>
      </c>
      <c r="J75" s="68">
        <v>0.28399999999999997</v>
      </c>
      <c r="K75" s="68">
        <v>0.1663</v>
      </c>
      <c r="L75" s="68">
        <v>9.2100000000000001E-2</v>
      </c>
      <c r="M75" s="68">
        <v>0.45760000000000001</v>
      </c>
      <c r="O75" s="69">
        <f>VLOOKUP('respostas original'!C75,[1]MATCH!A:B,2,)</f>
        <v>42192</v>
      </c>
    </row>
    <row r="76" spans="1:15">
      <c r="A76" s="68">
        <v>70</v>
      </c>
      <c r="B76" s="68" t="s">
        <v>242</v>
      </c>
      <c r="C76" s="68" t="s">
        <v>238</v>
      </c>
      <c r="D76" s="68" t="s">
        <v>6</v>
      </c>
      <c r="E76" s="68" t="s">
        <v>229</v>
      </c>
      <c r="F76" s="68">
        <v>1</v>
      </c>
      <c r="G76" s="68">
        <v>1</v>
      </c>
      <c r="H76" s="68">
        <v>0</v>
      </c>
      <c r="I76" s="68">
        <v>4</v>
      </c>
      <c r="J76" s="68">
        <v>0.27479999999999999</v>
      </c>
      <c r="K76" s="68">
        <v>0.38729999999999998</v>
      </c>
      <c r="L76" s="68">
        <v>0.1981</v>
      </c>
      <c r="M76" s="68">
        <v>0.13969999999999999</v>
      </c>
      <c r="O76" s="69">
        <f>VLOOKUP('respostas original'!C76,[1]MATCH!A:B,2,)</f>
        <v>42192</v>
      </c>
    </row>
    <row r="77" spans="1:15">
      <c r="A77" s="68">
        <v>74</v>
      </c>
      <c r="B77" s="68" t="s">
        <v>243</v>
      </c>
      <c r="C77" s="68" t="s">
        <v>238</v>
      </c>
      <c r="D77" s="68" t="s">
        <v>7</v>
      </c>
      <c r="E77" s="68" t="s">
        <v>244</v>
      </c>
      <c r="F77" s="68">
        <v>1</v>
      </c>
      <c r="G77" s="68">
        <v>1</v>
      </c>
      <c r="H77" s="68">
        <v>0</v>
      </c>
      <c r="I77" s="68">
        <v>4</v>
      </c>
      <c r="J77" s="68">
        <v>0.32729999999999998</v>
      </c>
      <c r="K77" s="68">
        <v>0.17369999999999999</v>
      </c>
      <c r="L77" s="68">
        <v>0.1232</v>
      </c>
      <c r="M77" s="68">
        <v>0.37580000000000002</v>
      </c>
      <c r="O77" s="69">
        <f>VLOOKUP('respostas original'!C77,[1]MATCH!A:B,2,)</f>
        <v>42192</v>
      </c>
    </row>
    <row r="78" spans="1:15">
      <c r="A78" s="68">
        <v>75</v>
      </c>
      <c r="B78" s="68" t="s">
        <v>44</v>
      </c>
      <c r="C78" s="68" t="s">
        <v>238</v>
      </c>
      <c r="D78" s="68" t="s">
        <v>8</v>
      </c>
      <c r="E78" s="68" t="s">
        <v>45</v>
      </c>
      <c r="F78" s="68">
        <v>1</v>
      </c>
      <c r="G78" s="68">
        <v>1</v>
      </c>
      <c r="H78" s="68">
        <v>0</v>
      </c>
      <c r="I78" s="68">
        <v>3</v>
      </c>
      <c r="J78" s="68">
        <v>0.53900000000000003</v>
      </c>
      <c r="K78" s="68">
        <v>0.1638</v>
      </c>
      <c r="L78" s="68">
        <v>0.29730000000000001</v>
      </c>
      <c r="O78" s="69">
        <f>VLOOKUP('respostas original'!C78,[1]MATCH!A:B,2,)</f>
        <v>42192</v>
      </c>
    </row>
    <row r="79" spans="1:15">
      <c r="A79" s="68">
        <v>77</v>
      </c>
      <c r="B79" s="68" t="s">
        <v>245</v>
      </c>
      <c r="C79" s="68" t="s">
        <v>238</v>
      </c>
      <c r="D79" s="68" t="s">
        <v>9</v>
      </c>
      <c r="E79" s="68" t="s">
        <v>18</v>
      </c>
      <c r="F79" s="68">
        <v>1</v>
      </c>
      <c r="G79" s="68">
        <v>1</v>
      </c>
      <c r="H79" s="68">
        <v>0</v>
      </c>
      <c r="I79" s="68">
        <v>3</v>
      </c>
      <c r="J79" s="68">
        <v>0.65510000000000002</v>
      </c>
      <c r="K79" s="68">
        <v>0.13350000000000001</v>
      </c>
      <c r="L79" s="68">
        <v>0.2114</v>
      </c>
      <c r="O79" s="69">
        <f>VLOOKUP('respostas original'!C79,[1]MATCH!A:B,2,)</f>
        <v>42192</v>
      </c>
    </row>
    <row r="80" spans="1:15">
      <c r="A80" s="68">
        <v>81</v>
      </c>
      <c r="B80" s="68" t="s">
        <v>246</v>
      </c>
      <c r="C80" s="68" t="s">
        <v>247</v>
      </c>
      <c r="D80" s="68" t="s">
        <v>4</v>
      </c>
      <c r="E80" s="68" t="s">
        <v>248</v>
      </c>
      <c r="F80" s="68">
        <v>1</v>
      </c>
      <c r="G80" s="68">
        <v>1</v>
      </c>
      <c r="H80" s="68">
        <v>0</v>
      </c>
      <c r="I80" s="68">
        <v>5</v>
      </c>
      <c r="J80" s="68">
        <v>0.38779999999999998</v>
      </c>
      <c r="K80" s="68">
        <v>0.27850000000000003</v>
      </c>
      <c r="L80" s="68">
        <v>8.6400000000000005E-2</v>
      </c>
      <c r="M80" s="68">
        <v>0.1774</v>
      </c>
      <c r="N80" s="68">
        <v>7.0000000000000007E-2</v>
      </c>
      <c r="O80" s="69">
        <f>VLOOKUP('respostas original'!C80,[1]MATCH!A:B,2,)</f>
        <v>42193</v>
      </c>
    </row>
    <row r="81" spans="1:15">
      <c r="A81" s="68">
        <v>82</v>
      </c>
      <c r="B81" s="68" t="s">
        <v>249</v>
      </c>
      <c r="C81" s="68" t="s">
        <v>247</v>
      </c>
      <c r="D81" s="68" t="s">
        <v>5</v>
      </c>
      <c r="E81" s="68" t="s">
        <v>250</v>
      </c>
      <c r="F81" s="68">
        <v>1</v>
      </c>
      <c r="G81" s="68">
        <v>1</v>
      </c>
      <c r="H81" s="68">
        <v>0</v>
      </c>
      <c r="I81" s="68">
        <v>4</v>
      </c>
      <c r="J81" s="68">
        <v>0.26440000000000002</v>
      </c>
      <c r="K81" s="68">
        <v>0.13980000000000001</v>
      </c>
      <c r="L81" s="68">
        <v>0.1769</v>
      </c>
      <c r="M81" s="68">
        <v>0.41899999999999998</v>
      </c>
      <c r="O81" s="69">
        <f>VLOOKUP('respostas original'!C81,[1]MATCH!A:B,2,)</f>
        <v>42193</v>
      </c>
    </row>
    <row r="82" spans="1:15">
      <c r="A82" s="68">
        <v>86</v>
      </c>
      <c r="B82" s="68" t="s">
        <v>251</v>
      </c>
      <c r="C82" s="68" t="s">
        <v>247</v>
      </c>
      <c r="D82" s="68" t="s">
        <v>6</v>
      </c>
      <c r="E82" s="68" t="s">
        <v>252</v>
      </c>
      <c r="F82" s="68">
        <v>1</v>
      </c>
      <c r="G82" s="68">
        <v>1</v>
      </c>
      <c r="H82" s="68">
        <v>0</v>
      </c>
      <c r="I82" s="68">
        <v>4</v>
      </c>
      <c r="J82" s="68">
        <v>0.23780000000000001</v>
      </c>
      <c r="K82" s="68">
        <v>0.4425</v>
      </c>
      <c r="L82" s="68">
        <v>0.1069</v>
      </c>
      <c r="M82" s="68">
        <v>0.21290000000000001</v>
      </c>
      <c r="O82" s="69">
        <f>VLOOKUP('respostas original'!C82,[1]MATCH!A:B,2,)</f>
        <v>42193</v>
      </c>
    </row>
    <row r="83" spans="1:15">
      <c r="A83" s="68">
        <v>92</v>
      </c>
      <c r="B83" s="68" t="s">
        <v>253</v>
      </c>
      <c r="C83" s="68" t="s">
        <v>247</v>
      </c>
      <c r="D83" s="68" t="s">
        <v>7</v>
      </c>
      <c r="E83" s="68" t="s">
        <v>254</v>
      </c>
      <c r="F83" s="68">
        <v>1</v>
      </c>
      <c r="G83" s="68">
        <v>1</v>
      </c>
      <c r="H83" s="68">
        <v>0</v>
      </c>
      <c r="I83" s="68">
        <v>4</v>
      </c>
      <c r="J83" s="68">
        <v>0.36659999999999998</v>
      </c>
      <c r="K83" s="68">
        <v>0.36480000000000001</v>
      </c>
      <c r="L83" s="68">
        <v>0.1459</v>
      </c>
      <c r="M83" s="68">
        <v>0.1227</v>
      </c>
      <c r="O83" s="69">
        <f>VLOOKUP('respostas original'!C83,[1]MATCH!A:B,2,)</f>
        <v>42193</v>
      </c>
    </row>
    <row r="84" spans="1:15">
      <c r="A84" s="68">
        <v>95</v>
      </c>
      <c r="B84" s="68" t="s">
        <v>64</v>
      </c>
      <c r="C84" s="68" t="s">
        <v>247</v>
      </c>
      <c r="D84" s="68" t="s">
        <v>8</v>
      </c>
      <c r="E84" s="68" t="s">
        <v>30</v>
      </c>
      <c r="F84" s="68">
        <v>1</v>
      </c>
      <c r="G84" s="68">
        <v>1</v>
      </c>
      <c r="H84" s="68">
        <v>0</v>
      </c>
      <c r="I84" s="68">
        <v>3</v>
      </c>
      <c r="J84" s="68">
        <v>0.1399</v>
      </c>
      <c r="K84" s="68">
        <v>0.28639999999999999</v>
      </c>
      <c r="L84" s="68">
        <v>0.5736</v>
      </c>
      <c r="O84" s="69">
        <f>VLOOKUP('respostas original'!C84,[1]MATCH!A:B,2,)</f>
        <v>42193</v>
      </c>
    </row>
    <row r="85" spans="1:15">
      <c r="A85" s="68">
        <v>100</v>
      </c>
      <c r="B85" s="68" t="s">
        <v>25</v>
      </c>
      <c r="C85" s="68" t="s">
        <v>247</v>
      </c>
      <c r="D85" s="68" t="s">
        <v>9</v>
      </c>
      <c r="E85" s="68" t="s">
        <v>17</v>
      </c>
      <c r="F85" s="68">
        <v>1</v>
      </c>
      <c r="G85" s="68">
        <v>1</v>
      </c>
      <c r="H85" s="68">
        <v>0</v>
      </c>
      <c r="I85" s="68">
        <v>3</v>
      </c>
      <c r="J85" s="68">
        <v>0.2</v>
      </c>
      <c r="K85" s="68">
        <v>0.2</v>
      </c>
      <c r="L85" s="68">
        <v>0.6</v>
      </c>
      <c r="O85" s="69">
        <f>VLOOKUP('respostas original'!C85,[1]MATCH!A:B,2,)</f>
        <v>42193</v>
      </c>
    </row>
    <row r="86" spans="1:15">
      <c r="A86" s="68">
        <v>89</v>
      </c>
      <c r="B86" s="68" t="s">
        <v>255</v>
      </c>
      <c r="C86" s="68" t="s">
        <v>256</v>
      </c>
      <c r="D86" s="68" t="s">
        <v>4</v>
      </c>
      <c r="E86" s="68" t="s">
        <v>257</v>
      </c>
      <c r="F86" s="68">
        <v>1</v>
      </c>
      <c r="G86" s="68">
        <v>1</v>
      </c>
      <c r="H86" s="68">
        <v>0</v>
      </c>
      <c r="I86" s="68">
        <v>5</v>
      </c>
      <c r="J86" s="68">
        <v>0.15079999999999999</v>
      </c>
      <c r="K86" s="68">
        <v>0.26829999999999998</v>
      </c>
      <c r="L86" s="68">
        <v>8.7499999999999994E-2</v>
      </c>
      <c r="M86" s="68">
        <v>0.17810000000000001</v>
      </c>
      <c r="N86" s="68">
        <v>0.31530000000000002</v>
      </c>
      <c r="O86" s="69">
        <f>VLOOKUP('respostas original'!C86,[1]MATCH!A:B,2,)</f>
        <v>42193</v>
      </c>
    </row>
    <row r="87" spans="1:15">
      <c r="A87" s="68">
        <v>108</v>
      </c>
      <c r="B87" s="68" t="s">
        <v>258</v>
      </c>
      <c r="C87" s="68" t="s">
        <v>256</v>
      </c>
      <c r="D87" s="68" t="s">
        <v>5</v>
      </c>
      <c r="E87" s="68" t="s">
        <v>259</v>
      </c>
      <c r="F87" s="68">
        <v>1</v>
      </c>
      <c r="G87" s="68">
        <v>1</v>
      </c>
      <c r="H87" s="68">
        <v>0</v>
      </c>
      <c r="I87" s="68">
        <v>4</v>
      </c>
      <c r="J87" s="68">
        <v>0.18160000000000001</v>
      </c>
      <c r="K87" s="68">
        <v>0.37880000000000003</v>
      </c>
      <c r="L87" s="68">
        <v>0.1376</v>
      </c>
      <c r="M87" s="68">
        <v>0.30199999999999999</v>
      </c>
      <c r="O87" s="69">
        <f>VLOOKUP('respostas original'!C87,[1]MATCH!A:B,2,)</f>
        <v>42193</v>
      </c>
    </row>
    <row r="88" spans="1:15">
      <c r="A88" s="68">
        <v>136</v>
      </c>
      <c r="B88" s="68" t="s">
        <v>260</v>
      </c>
      <c r="C88" s="68" t="s">
        <v>256</v>
      </c>
      <c r="D88" s="68" t="s">
        <v>6</v>
      </c>
      <c r="E88" s="68" t="s">
        <v>261</v>
      </c>
      <c r="F88" s="68">
        <v>1</v>
      </c>
      <c r="G88" s="68">
        <v>1</v>
      </c>
      <c r="H88" s="68">
        <v>0</v>
      </c>
      <c r="I88" s="68">
        <v>4</v>
      </c>
      <c r="J88" s="68">
        <v>0.42599999999999999</v>
      </c>
      <c r="K88" s="68">
        <v>0.2082</v>
      </c>
      <c r="L88" s="68">
        <v>0.22600000000000001</v>
      </c>
      <c r="M88" s="68">
        <v>0.13980000000000001</v>
      </c>
      <c r="O88" s="69">
        <f>VLOOKUP('respostas original'!C88,[1]MATCH!A:B,2,)</f>
        <v>42193</v>
      </c>
    </row>
    <row r="89" spans="1:15">
      <c r="A89" s="68">
        <v>144</v>
      </c>
      <c r="B89" s="68" t="s">
        <v>262</v>
      </c>
      <c r="C89" s="68" t="s">
        <v>256</v>
      </c>
      <c r="D89" s="68" t="s">
        <v>7</v>
      </c>
      <c r="E89" s="68" t="s">
        <v>229</v>
      </c>
      <c r="F89" s="68">
        <v>1</v>
      </c>
      <c r="G89" s="68">
        <v>1</v>
      </c>
      <c r="H89" s="68">
        <v>0</v>
      </c>
      <c r="I89" s="68">
        <v>4</v>
      </c>
      <c r="J89" s="68">
        <v>0.38729999999999998</v>
      </c>
      <c r="K89" s="68">
        <v>0.13969999999999999</v>
      </c>
      <c r="L89" s="68">
        <v>0.1981</v>
      </c>
      <c r="M89" s="68">
        <v>0.27479999999999999</v>
      </c>
      <c r="O89" s="69">
        <f>VLOOKUP('respostas original'!C89,[1]MATCH!A:B,2,)</f>
        <v>42193</v>
      </c>
    </row>
    <row r="90" spans="1:15">
      <c r="A90" s="68">
        <v>149</v>
      </c>
      <c r="B90" s="68" t="s">
        <v>49</v>
      </c>
      <c r="C90" s="68" t="s">
        <v>256</v>
      </c>
      <c r="D90" s="68" t="s">
        <v>8</v>
      </c>
      <c r="E90" s="68" t="s">
        <v>24</v>
      </c>
      <c r="F90" s="68">
        <v>1</v>
      </c>
      <c r="G90" s="68">
        <v>1</v>
      </c>
      <c r="H90" s="68">
        <v>0</v>
      </c>
      <c r="I90" s="68">
        <v>3</v>
      </c>
      <c r="J90" s="68">
        <v>0.31190000000000001</v>
      </c>
      <c r="K90" s="68">
        <v>0.49049999999999999</v>
      </c>
      <c r="L90" s="68">
        <v>0.1976</v>
      </c>
      <c r="O90" s="69">
        <f>VLOOKUP('respostas original'!C90,[1]MATCH!A:B,2,)</f>
        <v>42193</v>
      </c>
    </row>
    <row r="91" spans="1:15">
      <c r="A91" s="68">
        <v>151</v>
      </c>
      <c r="B91" s="68" t="s">
        <v>23</v>
      </c>
      <c r="C91" s="68" t="s">
        <v>256</v>
      </c>
      <c r="D91" s="68" t="s">
        <v>9</v>
      </c>
      <c r="E91" s="68" t="s">
        <v>24</v>
      </c>
      <c r="F91" s="68">
        <v>1</v>
      </c>
      <c r="G91" s="68">
        <v>1</v>
      </c>
      <c r="H91" s="68">
        <v>0</v>
      </c>
      <c r="I91" s="68">
        <v>3</v>
      </c>
      <c r="J91" s="68">
        <v>0.1976</v>
      </c>
      <c r="K91" s="68">
        <v>0.49049999999999999</v>
      </c>
      <c r="L91" s="68">
        <v>0.31190000000000001</v>
      </c>
      <c r="O91" s="69">
        <f>VLOOKUP('respostas original'!C91,[1]MATCH!A:B,2,)</f>
        <v>42193</v>
      </c>
    </row>
    <row r="92" spans="1:15">
      <c r="A92" s="68">
        <v>97</v>
      </c>
      <c r="B92" s="68" t="s">
        <v>263</v>
      </c>
      <c r="C92" s="68" t="s">
        <v>264</v>
      </c>
      <c r="D92" s="68" t="s">
        <v>4</v>
      </c>
      <c r="E92" s="68" t="s">
        <v>265</v>
      </c>
      <c r="F92" s="68">
        <v>1</v>
      </c>
      <c r="G92" s="68">
        <v>1</v>
      </c>
      <c r="H92" s="68">
        <v>0</v>
      </c>
      <c r="I92" s="68">
        <v>5</v>
      </c>
      <c r="J92" s="68">
        <v>0.34300000000000003</v>
      </c>
      <c r="K92" s="68">
        <v>0.1074</v>
      </c>
      <c r="L92" s="68">
        <v>0.23469999999999999</v>
      </c>
      <c r="M92" s="68">
        <v>0.1721</v>
      </c>
      <c r="N92" s="68">
        <v>0.1429</v>
      </c>
      <c r="O92" s="69">
        <f>VLOOKUP('respostas original'!C92,[1]MATCH!A:B,2,)</f>
        <v>42193</v>
      </c>
    </row>
    <row r="93" spans="1:15">
      <c r="A93" s="68">
        <v>115</v>
      </c>
      <c r="B93" s="68" t="s">
        <v>266</v>
      </c>
      <c r="C93" s="68" t="s">
        <v>264</v>
      </c>
      <c r="D93" s="68" t="s">
        <v>5</v>
      </c>
      <c r="E93" s="68" t="s">
        <v>267</v>
      </c>
      <c r="F93" s="68">
        <v>1</v>
      </c>
      <c r="G93" s="68">
        <v>1</v>
      </c>
      <c r="H93" s="68">
        <v>0</v>
      </c>
      <c r="I93" s="68">
        <v>4</v>
      </c>
      <c r="J93" s="68">
        <v>0.33729999999999999</v>
      </c>
      <c r="K93" s="68">
        <v>0.24010000000000001</v>
      </c>
      <c r="L93" s="68">
        <v>0.1409</v>
      </c>
      <c r="M93" s="68">
        <v>0.28170000000000001</v>
      </c>
      <c r="O93" s="69">
        <f>VLOOKUP('respostas original'!C93,[1]MATCH!A:B,2,)</f>
        <v>42193</v>
      </c>
    </row>
    <row r="94" spans="1:15">
      <c r="A94" s="68">
        <v>126</v>
      </c>
      <c r="B94" s="68" t="s">
        <v>268</v>
      </c>
      <c r="C94" s="68" t="s">
        <v>264</v>
      </c>
      <c r="D94" s="68" t="s">
        <v>6</v>
      </c>
      <c r="E94" s="68" t="s">
        <v>269</v>
      </c>
      <c r="F94" s="68">
        <v>0</v>
      </c>
      <c r="G94" s="68">
        <v>1</v>
      </c>
      <c r="H94" s="68">
        <v>1</v>
      </c>
      <c r="I94" s="68">
        <v>4</v>
      </c>
      <c r="J94" s="68">
        <v>0.313</v>
      </c>
      <c r="K94" s="68">
        <v>0.28449999999999998</v>
      </c>
      <c r="L94" s="68">
        <v>0.15540000000000001</v>
      </c>
      <c r="M94" s="68">
        <v>0.2472</v>
      </c>
      <c r="O94" s="69">
        <f>VLOOKUP('respostas original'!C94,[1]MATCH!A:B,2,)</f>
        <v>42193</v>
      </c>
    </row>
    <row r="95" spans="1:15">
      <c r="A95" s="68">
        <v>133</v>
      </c>
      <c r="B95" s="68" t="s">
        <v>270</v>
      </c>
      <c r="C95" s="68" t="s">
        <v>264</v>
      </c>
      <c r="D95" s="68" t="s">
        <v>7</v>
      </c>
      <c r="E95" s="68" t="s">
        <v>271</v>
      </c>
      <c r="F95" s="68">
        <v>1</v>
      </c>
      <c r="G95" s="68">
        <v>1</v>
      </c>
      <c r="H95" s="68">
        <v>0</v>
      </c>
      <c r="I95" s="68">
        <v>4</v>
      </c>
      <c r="J95" s="68">
        <v>0.4118</v>
      </c>
      <c r="K95" s="68">
        <v>0.108</v>
      </c>
      <c r="L95" s="68">
        <v>0.29299999999999998</v>
      </c>
      <c r="M95" s="68">
        <v>0.18720000000000001</v>
      </c>
      <c r="O95" s="69">
        <f>VLOOKUP('respostas original'!C95,[1]MATCH!A:B,2,)</f>
        <v>42193</v>
      </c>
    </row>
    <row r="96" spans="1:15">
      <c r="A96" s="68">
        <v>139</v>
      </c>
      <c r="B96" s="68" t="s">
        <v>33</v>
      </c>
      <c r="C96" s="68" t="s">
        <v>264</v>
      </c>
      <c r="D96" s="68" t="s">
        <v>8</v>
      </c>
      <c r="E96" s="68" t="s">
        <v>24</v>
      </c>
      <c r="F96" s="68">
        <v>1</v>
      </c>
      <c r="G96" s="68">
        <v>1</v>
      </c>
      <c r="H96" s="68">
        <v>0</v>
      </c>
      <c r="I96" s="68">
        <v>3</v>
      </c>
      <c r="J96" s="68">
        <v>0.49049999999999999</v>
      </c>
      <c r="K96" s="68">
        <v>0.1976</v>
      </c>
      <c r="L96" s="68">
        <v>0.31190000000000001</v>
      </c>
      <c r="O96" s="69">
        <f>VLOOKUP('respostas original'!C96,[1]MATCH!A:B,2,)</f>
        <v>42193</v>
      </c>
    </row>
    <row r="97" spans="1:15">
      <c r="A97" s="68">
        <v>141</v>
      </c>
      <c r="B97" s="68" t="s">
        <v>33</v>
      </c>
      <c r="C97" s="68" t="s">
        <v>264</v>
      </c>
      <c r="D97" s="68" t="s">
        <v>9</v>
      </c>
      <c r="E97" s="68" t="s">
        <v>24</v>
      </c>
      <c r="F97" s="68">
        <v>1</v>
      </c>
      <c r="G97" s="68">
        <v>1</v>
      </c>
      <c r="H97" s="68">
        <v>0</v>
      </c>
      <c r="I97" s="68">
        <v>3</v>
      </c>
      <c r="J97" s="68">
        <v>0.49049999999999999</v>
      </c>
      <c r="K97" s="68">
        <v>0.1976</v>
      </c>
      <c r="L97" s="68">
        <v>0.31190000000000001</v>
      </c>
      <c r="O97" s="69">
        <f>VLOOKUP('respostas original'!C97,[1]MATCH!A:B,2,)</f>
        <v>42193</v>
      </c>
    </row>
    <row r="98" spans="1:15">
      <c r="A98" s="68">
        <v>94</v>
      </c>
      <c r="B98" s="68" t="s">
        <v>272</v>
      </c>
      <c r="C98" s="68" t="s">
        <v>273</v>
      </c>
      <c r="D98" s="68" t="s">
        <v>4</v>
      </c>
      <c r="E98" s="68" t="s">
        <v>274</v>
      </c>
      <c r="F98" s="68">
        <v>1</v>
      </c>
      <c r="G98" s="68">
        <v>1</v>
      </c>
      <c r="H98" s="68">
        <v>1</v>
      </c>
      <c r="I98" s="68">
        <v>5</v>
      </c>
      <c r="J98" s="68">
        <v>0.29099999999999998</v>
      </c>
      <c r="K98" s="68">
        <v>0.19270000000000001</v>
      </c>
      <c r="L98" s="68">
        <v>0.1273</v>
      </c>
      <c r="M98" s="68">
        <v>0.16769999999999999</v>
      </c>
      <c r="N98" s="68">
        <v>0.2213</v>
      </c>
      <c r="O98" s="69">
        <f>VLOOKUP('respostas original'!C98,[1]MATCH!A:B,2,)</f>
        <v>42193</v>
      </c>
    </row>
    <row r="99" spans="1:15">
      <c r="A99" s="68">
        <v>105</v>
      </c>
      <c r="B99" s="68" t="s">
        <v>275</v>
      </c>
      <c r="C99" s="68" t="s">
        <v>273</v>
      </c>
      <c r="D99" s="68" t="s">
        <v>5</v>
      </c>
      <c r="E99" s="68" t="s">
        <v>276</v>
      </c>
      <c r="F99" s="68">
        <v>1</v>
      </c>
      <c r="G99" s="68">
        <v>1</v>
      </c>
      <c r="H99" s="68">
        <v>0</v>
      </c>
      <c r="I99" s="68">
        <v>4</v>
      </c>
      <c r="J99" s="68">
        <v>0.36199999999999999</v>
      </c>
      <c r="K99" s="68">
        <v>0.32629999999999998</v>
      </c>
      <c r="L99" s="68">
        <v>0.14849999999999999</v>
      </c>
      <c r="M99" s="68">
        <v>0.16320000000000001</v>
      </c>
      <c r="O99" s="69">
        <f>VLOOKUP('respostas original'!C99,[1]MATCH!A:B,2,)</f>
        <v>42193</v>
      </c>
    </row>
    <row r="100" spans="1:15">
      <c r="A100" s="68">
        <v>111</v>
      </c>
      <c r="B100" s="68" t="s">
        <v>277</v>
      </c>
      <c r="C100" s="68" t="s">
        <v>273</v>
      </c>
      <c r="D100" s="68" t="s">
        <v>6</v>
      </c>
      <c r="E100" s="68" t="s">
        <v>17</v>
      </c>
      <c r="F100" s="68">
        <v>1</v>
      </c>
      <c r="G100" s="68">
        <v>1</v>
      </c>
      <c r="H100" s="68">
        <v>0</v>
      </c>
      <c r="I100" s="68">
        <v>4</v>
      </c>
      <c r="J100" s="68">
        <v>0.25</v>
      </c>
      <c r="K100" s="68">
        <v>0.25</v>
      </c>
      <c r="L100" s="68">
        <v>0.25</v>
      </c>
      <c r="M100" s="68">
        <v>0.25</v>
      </c>
      <c r="O100" s="69">
        <f>VLOOKUP('respostas original'!C100,[1]MATCH!A:B,2,)</f>
        <v>42193</v>
      </c>
    </row>
    <row r="101" spans="1:15">
      <c r="A101" s="68">
        <v>120</v>
      </c>
      <c r="B101" s="68" t="s">
        <v>278</v>
      </c>
      <c r="C101" s="68" t="s">
        <v>273</v>
      </c>
      <c r="D101" s="68" t="s">
        <v>7</v>
      </c>
      <c r="E101" s="68" t="s">
        <v>279</v>
      </c>
      <c r="F101" s="68">
        <v>0</v>
      </c>
      <c r="G101" s="68">
        <v>1</v>
      </c>
      <c r="H101" s="68">
        <v>1</v>
      </c>
      <c r="I101" s="68">
        <v>4</v>
      </c>
      <c r="J101" s="68">
        <v>0.29289999999999999</v>
      </c>
      <c r="K101" s="68">
        <v>0.20710000000000001</v>
      </c>
      <c r="L101" s="68">
        <v>0.20710000000000001</v>
      </c>
      <c r="M101" s="68">
        <v>0.29289999999999999</v>
      </c>
      <c r="O101" s="69">
        <f>VLOOKUP('respostas original'!C101,[1]MATCH!A:B,2,)</f>
        <v>42193</v>
      </c>
    </row>
    <row r="102" spans="1:15">
      <c r="A102" s="68">
        <v>121</v>
      </c>
      <c r="B102" s="68" t="s">
        <v>42</v>
      </c>
      <c r="C102" s="68" t="s">
        <v>273</v>
      </c>
      <c r="D102" s="68" t="s">
        <v>8</v>
      </c>
      <c r="E102" s="68" t="s">
        <v>19</v>
      </c>
      <c r="F102" s="68">
        <v>1</v>
      </c>
      <c r="G102" s="68">
        <v>1</v>
      </c>
      <c r="H102" s="68">
        <v>0</v>
      </c>
      <c r="I102" s="68">
        <v>3</v>
      </c>
      <c r="J102" s="68">
        <v>0.41110000000000002</v>
      </c>
      <c r="K102" s="68">
        <v>0.2611</v>
      </c>
      <c r="L102" s="68">
        <v>0.32779999999999998</v>
      </c>
      <c r="O102" s="69">
        <f>VLOOKUP('respostas original'!C102,[1]MATCH!A:B,2,)</f>
        <v>42193</v>
      </c>
    </row>
    <row r="103" spans="1:15">
      <c r="A103" s="68">
        <v>122</v>
      </c>
      <c r="B103" s="68" t="s">
        <v>22</v>
      </c>
      <c r="C103" s="68" t="s">
        <v>273</v>
      </c>
      <c r="D103" s="68" t="s">
        <v>9</v>
      </c>
      <c r="E103" s="68" t="s">
        <v>17</v>
      </c>
      <c r="F103" s="68">
        <v>1</v>
      </c>
      <c r="G103" s="68">
        <v>1</v>
      </c>
      <c r="H103" s="68">
        <v>0</v>
      </c>
      <c r="I103" s="68">
        <v>3</v>
      </c>
      <c r="J103" s="68">
        <v>0.33329999999999999</v>
      </c>
      <c r="K103" s="68">
        <v>0.33329999999999999</v>
      </c>
      <c r="L103" s="68">
        <v>0.33329999999999999</v>
      </c>
      <c r="O103" s="69">
        <f>VLOOKUP('respostas original'!C103,[1]MATCH!A:B,2,)</f>
        <v>42193</v>
      </c>
    </row>
    <row r="104" spans="1:15">
      <c r="A104" s="68">
        <v>83</v>
      </c>
      <c r="B104" s="68" t="s">
        <v>280</v>
      </c>
      <c r="C104" s="68" t="s">
        <v>281</v>
      </c>
      <c r="D104" s="68" t="s">
        <v>4</v>
      </c>
      <c r="E104" s="68" t="s">
        <v>282</v>
      </c>
      <c r="F104" s="68">
        <v>1</v>
      </c>
      <c r="G104" s="68">
        <v>1</v>
      </c>
      <c r="H104" s="68">
        <v>0</v>
      </c>
      <c r="I104" s="68">
        <v>5</v>
      </c>
      <c r="J104" s="68">
        <v>0.20880000000000001</v>
      </c>
      <c r="K104" s="68">
        <v>8.4699999999999998E-2</v>
      </c>
      <c r="L104" s="68">
        <v>0.34429999999999999</v>
      </c>
      <c r="M104" s="68">
        <v>0.12089999999999999</v>
      </c>
      <c r="N104" s="68">
        <v>0.24129999999999999</v>
      </c>
      <c r="O104" s="69">
        <f>VLOOKUP('respostas original'!C104,[1]MATCH!A:B,2,)</f>
        <v>42193</v>
      </c>
    </row>
    <row r="105" spans="1:15">
      <c r="A105" s="68">
        <v>88</v>
      </c>
      <c r="B105" s="68" t="s">
        <v>283</v>
      </c>
      <c r="C105" s="68" t="s">
        <v>281</v>
      </c>
      <c r="D105" s="68" t="s">
        <v>5</v>
      </c>
      <c r="E105" s="68" t="s">
        <v>284</v>
      </c>
      <c r="F105" s="68">
        <v>1</v>
      </c>
      <c r="G105" s="68">
        <v>1</v>
      </c>
      <c r="H105" s="68">
        <v>0</v>
      </c>
      <c r="I105" s="68">
        <v>4</v>
      </c>
      <c r="J105" s="68">
        <v>0.45</v>
      </c>
      <c r="K105" s="68">
        <v>0.2419</v>
      </c>
      <c r="L105" s="68">
        <v>0.1174</v>
      </c>
      <c r="M105" s="68">
        <v>0.19059999999999999</v>
      </c>
      <c r="O105" s="69">
        <f>VLOOKUP('respostas original'!C105,[1]MATCH!A:B,2,)</f>
        <v>42193</v>
      </c>
    </row>
    <row r="106" spans="1:15">
      <c r="A106" s="68">
        <v>96</v>
      </c>
      <c r="B106" s="68" t="s">
        <v>285</v>
      </c>
      <c r="C106" s="68" t="s">
        <v>281</v>
      </c>
      <c r="D106" s="68" t="s">
        <v>6</v>
      </c>
      <c r="E106" s="68" t="s">
        <v>229</v>
      </c>
      <c r="F106" s="68">
        <v>1</v>
      </c>
      <c r="G106" s="68">
        <v>1</v>
      </c>
      <c r="H106" s="68">
        <v>0</v>
      </c>
      <c r="I106" s="68">
        <v>4</v>
      </c>
      <c r="J106" s="68">
        <v>0.1981</v>
      </c>
      <c r="K106" s="68">
        <v>0.27479999999999999</v>
      </c>
      <c r="L106" s="68">
        <v>0.38729999999999998</v>
      </c>
      <c r="M106" s="68">
        <v>0.13969999999999999</v>
      </c>
      <c r="O106" s="69">
        <f>VLOOKUP('respostas original'!C106,[1]MATCH!A:B,2,)</f>
        <v>42193</v>
      </c>
    </row>
    <row r="107" spans="1:15">
      <c r="A107" s="68">
        <v>106</v>
      </c>
      <c r="B107" s="68" t="s">
        <v>286</v>
      </c>
      <c r="C107" s="68" t="s">
        <v>281</v>
      </c>
      <c r="D107" s="68" t="s">
        <v>7</v>
      </c>
      <c r="E107" s="68" t="s">
        <v>287</v>
      </c>
      <c r="F107" s="68">
        <v>1</v>
      </c>
      <c r="G107" s="68">
        <v>1</v>
      </c>
      <c r="H107" s="68">
        <v>0</v>
      </c>
      <c r="I107" s="68">
        <v>4</v>
      </c>
      <c r="J107" s="68">
        <v>0.31519999999999998</v>
      </c>
      <c r="K107" s="68">
        <v>9.6600000000000005E-2</v>
      </c>
      <c r="L107" s="68">
        <v>0.1908</v>
      </c>
      <c r="M107" s="68">
        <v>0.39750000000000002</v>
      </c>
      <c r="O107" s="69">
        <f>VLOOKUP('respostas original'!C107,[1]MATCH!A:B,2,)</f>
        <v>42193</v>
      </c>
    </row>
    <row r="108" spans="1:15">
      <c r="A108" s="68">
        <v>107</v>
      </c>
      <c r="B108" s="68" t="s">
        <v>33</v>
      </c>
      <c r="C108" s="68" t="s">
        <v>281</v>
      </c>
      <c r="D108" s="68" t="s">
        <v>8</v>
      </c>
      <c r="E108" s="68" t="s">
        <v>24</v>
      </c>
      <c r="F108" s="68">
        <v>1</v>
      </c>
      <c r="G108" s="68">
        <v>1</v>
      </c>
      <c r="H108" s="68">
        <v>0</v>
      </c>
      <c r="I108" s="68">
        <v>3</v>
      </c>
      <c r="J108" s="68">
        <v>0.49049999999999999</v>
      </c>
      <c r="K108" s="68">
        <v>0.1976</v>
      </c>
      <c r="L108" s="68">
        <v>0.31190000000000001</v>
      </c>
      <c r="O108" s="69">
        <f>VLOOKUP('respostas original'!C108,[1]MATCH!A:B,2,)</f>
        <v>42193</v>
      </c>
    </row>
    <row r="109" spans="1:15">
      <c r="A109" s="68">
        <v>113</v>
      </c>
      <c r="B109" s="68" t="s">
        <v>26</v>
      </c>
      <c r="C109" s="68" t="s">
        <v>281</v>
      </c>
      <c r="D109" s="68" t="s">
        <v>9</v>
      </c>
      <c r="E109" s="68" t="s">
        <v>17</v>
      </c>
      <c r="F109" s="68">
        <v>1</v>
      </c>
      <c r="G109" s="68">
        <v>1</v>
      </c>
      <c r="H109" s="68">
        <v>0</v>
      </c>
      <c r="I109" s="68">
        <v>3</v>
      </c>
      <c r="J109" s="68">
        <v>0.25</v>
      </c>
      <c r="K109" s="68">
        <v>0.25</v>
      </c>
      <c r="L109" s="68">
        <v>0.5</v>
      </c>
      <c r="O109" s="69">
        <f>VLOOKUP('respostas original'!C109,[1]MATCH!A:B,2,)</f>
        <v>42193</v>
      </c>
    </row>
    <row r="110" spans="1:15">
      <c r="A110" s="68">
        <v>131</v>
      </c>
      <c r="B110" s="68" t="s">
        <v>288</v>
      </c>
      <c r="C110" s="68" t="s">
        <v>289</v>
      </c>
      <c r="E110" s="68" t="s">
        <v>290</v>
      </c>
      <c r="F110" s="68">
        <v>0</v>
      </c>
      <c r="G110" s="68">
        <v>1</v>
      </c>
      <c r="H110" s="68">
        <v>2</v>
      </c>
      <c r="I110" s="68">
        <v>5</v>
      </c>
      <c r="J110" s="68">
        <v>0.19439999999999999</v>
      </c>
      <c r="K110" s="68">
        <v>0.1056</v>
      </c>
      <c r="L110" s="68">
        <v>0.19439999999999999</v>
      </c>
      <c r="M110" s="68">
        <v>0.31109999999999999</v>
      </c>
      <c r="N110" s="68">
        <v>0.19439999999999999</v>
      </c>
      <c r="O110" s="69">
        <f>VLOOKUP('respostas original'!C110,[1]MATCH!A:B,2,)</f>
        <v>42193</v>
      </c>
    </row>
    <row r="111" spans="1:15">
      <c r="A111" s="68">
        <v>146</v>
      </c>
      <c r="B111" s="68" t="s">
        <v>291</v>
      </c>
      <c r="C111" s="68" t="s">
        <v>289</v>
      </c>
      <c r="D111" s="68" t="s">
        <v>5</v>
      </c>
      <c r="E111" s="68" t="s">
        <v>229</v>
      </c>
      <c r="F111" s="68">
        <v>1</v>
      </c>
      <c r="G111" s="68">
        <v>1</v>
      </c>
      <c r="H111" s="68">
        <v>0</v>
      </c>
      <c r="I111" s="68">
        <v>4</v>
      </c>
      <c r="J111" s="68">
        <v>0.27479999999999999</v>
      </c>
      <c r="K111" s="68">
        <v>0.1981</v>
      </c>
      <c r="L111" s="68">
        <v>0.13969999999999999</v>
      </c>
      <c r="M111" s="68">
        <v>0.38729999999999998</v>
      </c>
      <c r="O111" s="69">
        <f>VLOOKUP('respostas original'!C111,[1]MATCH!A:B,2,)</f>
        <v>42193</v>
      </c>
    </row>
    <row r="112" spans="1:15">
      <c r="A112" s="68">
        <v>157</v>
      </c>
      <c r="B112" s="68" t="s">
        <v>292</v>
      </c>
      <c r="C112" s="68" t="s">
        <v>289</v>
      </c>
      <c r="D112" s="68" t="s">
        <v>6</v>
      </c>
      <c r="E112" s="68" t="s">
        <v>293</v>
      </c>
      <c r="F112" s="68">
        <v>1</v>
      </c>
      <c r="G112" s="68">
        <v>1</v>
      </c>
      <c r="H112" s="68">
        <v>1</v>
      </c>
      <c r="I112" s="68">
        <v>4</v>
      </c>
      <c r="J112" s="68">
        <v>0.1646</v>
      </c>
      <c r="K112" s="68">
        <v>0.39169999999999999</v>
      </c>
      <c r="L112" s="68">
        <v>0.2792</v>
      </c>
      <c r="M112" s="68">
        <v>0.1646</v>
      </c>
      <c r="O112" s="69">
        <f>VLOOKUP('respostas original'!C112,[1]MATCH!A:B,2,)</f>
        <v>42193</v>
      </c>
    </row>
    <row r="113" spans="1:15">
      <c r="A113" s="68">
        <v>162</v>
      </c>
      <c r="B113" s="68" t="s">
        <v>294</v>
      </c>
      <c r="C113" s="68" t="s">
        <v>289</v>
      </c>
      <c r="D113" s="68" t="s">
        <v>7</v>
      </c>
      <c r="E113" s="68" t="s">
        <v>250</v>
      </c>
      <c r="F113" s="68">
        <v>1</v>
      </c>
      <c r="G113" s="68">
        <v>1</v>
      </c>
      <c r="H113" s="68">
        <v>0</v>
      </c>
      <c r="I113" s="68">
        <v>4</v>
      </c>
      <c r="J113" s="68">
        <v>0.41899999999999998</v>
      </c>
      <c r="K113" s="68">
        <v>0.1769</v>
      </c>
      <c r="L113" s="68">
        <v>0.13980000000000001</v>
      </c>
      <c r="M113" s="68">
        <v>0.26440000000000002</v>
      </c>
      <c r="O113" s="69">
        <f>VLOOKUP('respostas original'!C113,[1]MATCH!A:B,2,)</f>
        <v>42193</v>
      </c>
    </row>
    <row r="114" spans="1:15">
      <c r="A114" s="68">
        <v>163</v>
      </c>
      <c r="B114" s="68" t="s">
        <v>50</v>
      </c>
      <c r="C114" s="68" t="s">
        <v>289</v>
      </c>
      <c r="D114" s="68" t="s">
        <v>8</v>
      </c>
      <c r="E114" s="68" t="s">
        <v>24</v>
      </c>
      <c r="F114" s="68">
        <v>1</v>
      </c>
      <c r="G114" s="68">
        <v>1</v>
      </c>
      <c r="H114" s="68">
        <v>0</v>
      </c>
      <c r="I114" s="68">
        <v>3</v>
      </c>
      <c r="J114" s="68">
        <v>0.49049999999999999</v>
      </c>
      <c r="K114" s="68">
        <v>0.31190000000000001</v>
      </c>
      <c r="L114" s="68">
        <v>0.1976</v>
      </c>
      <c r="O114" s="69">
        <f>VLOOKUP('respostas original'!C114,[1]MATCH!A:B,2,)</f>
        <v>42193</v>
      </c>
    </row>
    <row r="115" spans="1:15">
      <c r="A115" s="68">
        <v>164</v>
      </c>
      <c r="B115" s="68" t="s">
        <v>50</v>
      </c>
      <c r="C115" s="68" t="s">
        <v>289</v>
      </c>
      <c r="D115" s="68" t="s">
        <v>9</v>
      </c>
      <c r="E115" s="68" t="s">
        <v>24</v>
      </c>
      <c r="F115" s="68">
        <v>1</v>
      </c>
      <c r="G115" s="68">
        <v>1</v>
      </c>
      <c r="H115" s="68">
        <v>0</v>
      </c>
      <c r="I115" s="68">
        <v>3</v>
      </c>
      <c r="J115" s="68">
        <v>0.49049999999999999</v>
      </c>
      <c r="K115" s="68">
        <v>0.31190000000000001</v>
      </c>
      <c r="L115" s="68">
        <v>0.1976</v>
      </c>
      <c r="O115" s="69">
        <f>VLOOKUP('respostas original'!C115,[1]MATCH!A:B,2,)</f>
        <v>42193</v>
      </c>
    </row>
    <row r="116" spans="1:15">
      <c r="A116" s="68">
        <v>84</v>
      </c>
      <c r="B116" s="68" t="s">
        <v>295</v>
      </c>
      <c r="C116" s="68" t="s">
        <v>296</v>
      </c>
      <c r="D116" s="68" t="s">
        <v>4</v>
      </c>
      <c r="E116" s="68" t="s">
        <v>297</v>
      </c>
      <c r="F116" s="68">
        <v>1</v>
      </c>
      <c r="G116" s="68">
        <v>1</v>
      </c>
      <c r="H116" s="68">
        <v>0</v>
      </c>
      <c r="I116" s="68">
        <v>5</v>
      </c>
      <c r="J116" s="68">
        <v>0.25340000000000001</v>
      </c>
      <c r="K116" s="68">
        <v>0.15740000000000001</v>
      </c>
      <c r="L116" s="68">
        <v>8.2900000000000001E-2</v>
      </c>
      <c r="M116" s="68">
        <v>0.35370000000000001</v>
      </c>
      <c r="N116" s="68">
        <v>0.15260000000000001</v>
      </c>
      <c r="O116" s="69">
        <f>VLOOKUP('respostas original'!C116,[1]MATCH!A:B,2,)</f>
        <v>42193</v>
      </c>
    </row>
    <row r="117" spans="1:15">
      <c r="A117" s="68">
        <v>91</v>
      </c>
      <c r="B117" s="68" t="s">
        <v>292</v>
      </c>
      <c r="C117" s="68" t="s">
        <v>296</v>
      </c>
      <c r="D117" s="68" t="s">
        <v>5</v>
      </c>
      <c r="E117" s="68" t="s">
        <v>293</v>
      </c>
      <c r="F117" s="68">
        <v>1</v>
      </c>
      <c r="G117" s="68">
        <v>1</v>
      </c>
      <c r="H117" s="68">
        <v>0</v>
      </c>
      <c r="I117" s="68">
        <v>4</v>
      </c>
      <c r="J117" s="68">
        <v>0.1646</v>
      </c>
      <c r="K117" s="68">
        <v>0.39169999999999999</v>
      </c>
      <c r="L117" s="68">
        <v>0.2792</v>
      </c>
      <c r="M117" s="68">
        <v>0.1646</v>
      </c>
      <c r="O117" s="69">
        <f>VLOOKUP('respostas original'!C117,[1]MATCH!A:B,2,)</f>
        <v>42193</v>
      </c>
    </row>
    <row r="118" spans="1:15">
      <c r="A118" s="68">
        <v>101</v>
      </c>
      <c r="B118" s="68" t="s">
        <v>298</v>
      </c>
      <c r="C118" s="68" t="s">
        <v>296</v>
      </c>
      <c r="D118" s="68" t="s">
        <v>6</v>
      </c>
      <c r="E118" s="68" t="s">
        <v>299</v>
      </c>
      <c r="F118" s="68">
        <v>1</v>
      </c>
      <c r="G118" s="68">
        <v>1</v>
      </c>
      <c r="H118" s="68">
        <v>0</v>
      </c>
      <c r="I118" s="68">
        <v>4</v>
      </c>
      <c r="J118" s="68">
        <v>0.12540000000000001</v>
      </c>
      <c r="K118" s="68">
        <v>0.44840000000000002</v>
      </c>
      <c r="L118" s="68">
        <v>0.1653</v>
      </c>
      <c r="M118" s="68">
        <v>0.26090000000000002</v>
      </c>
      <c r="O118" s="69">
        <f>VLOOKUP('respostas original'!C118,[1]MATCH!A:B,2,)</f>
        <v>42193</v>
      </c>
    </row>
    <row r="119" spans="1:15">
      <c r="A119" s="68">
        <v>109</v>
      </c>
      <c r="B119" s="68" t="s">
        <v>300</v>
      </c>
      <c r="C119" s="68" t="s">
        <v>296</v>
      </c>
      <c r="D119" s="68" t="s">
        <v>7</v>
      </c>
      <c r="E119" s="68" t="s">
        <v>301</v>
      </c>
      <c r="F119" s="68">
        <v>1</v>
      </c>
      <c r="G119" s="68">
        <v>1</v>
      </c>
      <c r="H119" s="68">
        <v>0</v>
      </c>
      <c r="I119" s="68">
        <v>4</v>
      </c>
      <c r="J119" s="68">
        <v>0.38379999999999997</v>
      </c>
      <c r="K119" s="68">
        <v>0.12570000000000001</v>
      </c>
      <c r="L119" s="68">
        <v>0.19059999999999999</v>
      </c>
      <c r="M119" s="68">
        <v>0.2999</v>
      </c>
      <c r="O119" s="69">
        <f>VLOOKUP('respostas original'!C119,[1]MATCH!A:B,2,)</f>
        <v>42193</v>
      </c>
    </row>
    <row r="120" spans="1:15">
      <c r="A120" s="68">
        <v>116</v>
      </c>
      <c r="B120" s="68" t="s">
        <v>64</v>
      </c>
      <c r="C120" s="68" t="s">
        <v>296</v>
      </c>
      <c r="D120" s="68" t="s">
        <v>8</v>
      </c>
      <c r="E120" s="68" t="s">
        <v>30</v>
      </c>
      <c r="F120" s="68">
        <v>1</v>
      </c>
      <c r="G120" s="68">
        <v>1</v>
      </c>
      <c r="H120" s="68">
        <v>0</v>
      </c>
      <c r="I120" s="68">
        <v>3</v>
      </c>
      <c r="J120" s="68">
        <v>0.1399</v>
      </c>
      <c r="K120" s="68">
        <v>0.28639999999999999</v>
      </c>
      <c r="L120" s="68">
        <v>0.5736</v>
      </c>
      <c r="O120" s="69">
        <f>VLOOKUP('respostas original'!C120,[1]MATCH!A:B,2,)</f>
        <v>42193</v>
      </c>
    </row>
    <row r="121" spans="1:15">
      <c r="A121" s="68">
        <v>119</v>
      </c>
      <c r="B121" s="68" t="s">
        <v>58</v>
      </c>
      <c r="C121" s="68" t="s">
        <v>296</v>
      </c>
      <c r="D121" s="68" t="s">
        <v>9</v>
      </c>
      <c r="E121" s="68" t="s">
        <v>21</v>
      </c>
      <c r="F121" s="68">
        <v>1</v>
      </c>
      <c r="G121" s="68">
        <v>1</v>
      </c>
      <c r="H121" s="68">
        <v>0</v>
      </c>
      <c r="I121" s="68">
        <v>3</v>
      </c>
      <c r="J121" s="68">
        <v>0.1416</v>
      </c>
      <c r="K121" s="68">
        <v>0.33379999999999999</v>
      </c>
      <c r="L121" s="68">
        <v>0.52470000000000006</v>
      </c>
      <c r="O121" s="69">
        <f>VLOOKUP('respostas original'!C121,[1]MATCH!A:B,2,)</f>
        <v>42193</v>
      </c>
    </row>
    <row r="122" spans="1:15">
      <c r="A122" s="68">
        <v>110</v>
      </c>
      <c r="B122" s="68" t="s">
        <v>302</v>
      </c>
      <c r="C122" s="68" t="s">
        <v>303</v>
      </c>
      <c r="D122" s="68" t="s">
        <v>4</v>
      </c>
      <c r="E122" s="68" t="s">
        <v>304</v>
      </c>
      <c r="F122" s="68">
        <v>1</v>
      </c>
      <c r="G122" s="68">
        <v>1</v>
      </c>
      <c r="H122" s="68">
        <v>0</v>
      </c>
      <c r="I122" s="68">
        <v>5</v>
      </c>
      <c r="J122" s="68">
        <v>0.41289999999999999</v>
      </c>
      <c r="K122" s="68">
        <v>0.18049999999999999</v>
      </c>
      <c r="L122" s="68">
        <v>7.4200000000000002E-2</v>
      </c>
      <c r="M122" s="68">
        <v>0.18049999999999999</v>
      </c>
      <c r="N122" s="68">
        <v>0.15190000000000001</v>
      </c>
      <c r="O122" s="69">
        <f>VLOOKUP('respostas original'!C122,[1]MATCH!A:B,2,)</f>
        <v>42193</v>
      </c>
    </row>
    <row r="123" spans="1:15">
      <c r="A123" s="68">
        <v>132</v>
      </c>
      <c r="B123" s="68" t="s">
        <v>305</v>
      </c>
      <c r="C123" s="68" t="s">
        <v>303</v>
      </c>
      <c r="D123" s="68" t="s">
        <v>5</v>
      </c>
      <c r="E123" s="68" t="s">
        <v>306</v>
      </c>
      <c r="F123" s="68">
        <v>1</v>
      </c>
      <c r="G123" s="68">
        <v>1</v>
      </c>
      <c r="H123" s="68">
        <v>1</v>
      </c>
      <c r="I123" s="68">
        <v>4</v>
      </c>
      <c r="J123" s="68">
        <v>0.29060000000000002</v>
      </c>
      <c r="K123" s="68">
        <v>0.2281</v>
      </c>
      <c r="L123" s="68">
        <v>0.38440000000000002</v>
      </c>
      <c r="M123" s="68">
        <v>9.69E-2</v>
      </c>
      <c r="O123" s="69">
        <f>VLOOKUP('respostas original'!C123,[1]MATCH!A:B,2,)</f>
        <v>42193</v>
      </c>
    </row>
    <row r="124" spans="1:15">
      <c r="A124" s="68">
        <v>142</v>
      </c>
      <c r="B124" s="68" t="s">
        <v>307</v>
      </c>
      <c r="C124" s="68" t="s">
        <v>303</v>
      </c>
      <c r="D124" s="68" t="s">
        <v>6</v>
      </c>
      <c r="E124" s="68" t="s">
        <v>308</v>
      </c>
      <c r="F124" s="68">
        <v>1</v>
      </c>
      <c r="G124" s="68">
        <v>1</v>
      </c>
      <c r="H124" s="68">
        <v>1</v>
      </c>
      <c r="I124" s="68">
        <v>4</v>
      </c>
      <c r="J124" s="68">
        <v>0.1507</v>
      </c>
      <c r="K124" s="68">
        <v>0.16270000000000001</v>
      </c>
      <c r="L124" s="68">
        <v>0.45240000000000002</v>
      </c>
      <c r="M124" s="68">
        <v>0.2341</v>
      </c>
      <c r="O124" s="69">
        <f>VLOOKUP('respostas original'!C124,[1]MATCH!A:B,2,)</f>
        <v>42193</v>
      </c>
    </row>
    <row r="125" spans="1:15">
      <c r="A125" s="68">
        <v>148</v>
      </c>
      <c r="B125" s="68" t="s">
        <v>309</v>
      </c>
      <c r="C125" s="68" t="s">
        <v>303</v>
      </c>
      <c r="D125" s="68" t="s">
        <v>7</v>
      </c>
      <c r="E125" s="68" t="s">
        <v>310</v>
      </c>
      <c r="F125" s="68">
        <v>1</v>
      </c>
      <c r="G125" s="68">
        <v>1</v>
      </c>
      <c r="H125" s="68">
        <v>0</v>
      </c>
      <c r="I125" s="68">
        <v>4</v>
      </c>
      <c r="J125" s="68">
        <v>0.5302</v>
      </c>
      <c r="K125" s="68">
        <v>8.3099999999999993E-2</v>
      </c>
      <c r="L125" s="68">
        <v>0.14860000000000001</v>
      </c>
      <c r="M125" s="68">
        <v>0.23799999999999999</v>
      </c>
      <c r="O125" s="69">
        <f>VLOOKUP('respostas original'!C125,[1]MATCH!A:B,2,)</f>
        <v>42193</v>
      </c>
    </row>
    <row r="126" spans="1:15">
      <c r="A126" s="68">
        <v>150</v>
      </c>
      <c r="B126" s="68" t="s">
        <v>311</v>
      </c>
      <c r="C126" s="68" t="s">
        <v>303</v>
      </c>
      <c r="D126" s="68" t="s">
        <v>8</v>
      </c>
      <c r="E126" s="68" t="s">
        <v>312</v>
      </c>
      <c r="F126" s="68">
        <v>0</v>
      </c>
      <c r="G126" s="68">
        <v>1</v>
      </c>
      <c r="H126" s="68">
        <v>1</v>
      </c>
      <c r="I126" s="68">
        <v>3</v>
      </c>
      <c r="J126" s="68">
        <v>0.35410000000000003</v>
      </c>
      <c r="K126" s="68">
        <v>0.31290000000000001</v>
      </c>
      <c r="L126" s="68">
        <v>0.33310000000000001</v>
      </c>
      <c r="O126" s="69">
        <f>VLOOKUP('respostas original'!C126,[1]MATCH!A:B,2,)</f>
        <v>42193</v>
      </c>
    </row>
    <row r="127" spans="1:15">
      <c r="A127" s="68">
        <v>154</v>
      </c>
      <c r="B127" s="68" t="s">
        <v>51</v>
      </c>
      <c r="C127" s="68" t="s">
        <v>303</v>
      </c>
      <c r="D127" s="68" t="s">
        <v>9</v>
      </c>
      <c r="E127" s="68" t="s">
        <v>30</v>
      </c>
      <c r="F127" s="68">
        <v>1</v>
      </c>
      <c r="G127" s="68">
        <v>1</v>
      </c>
      <c r="H127" s="68">
        <v>0</v>
      </c>
      <c r="I127" s="68">
        <v>3</v>
      </c>
      <c r="J127" s="68">
        <v>0.5736</v>
      </c>
      <c r="K127" s="68">
        <v>0.28639999999999999</v>
      </c>
      <c r="L127" s="68">
        <v>0.1399</v>
      </c>
      <c r="O127" s="69">
        <f>VLOOKUP('respostas original'!C127,[1]MATCH!A:B,2,)</f>
        <v>42193</v>
      </c>
    </row>
    <row r="128" spans="1:15">
      <c r="A128" s="68">
        <v>112</v>
      </c>
      <c r="B128" s="68" t="s">
        <v>313</v>
      </c>
      <c r="C128" s="68" t="s">
        <v>314</v>
      </c>
      <c r="D128" s="68" t="s">
        <v>4</v>
      </c>
      <c r="E128" s="68" t="s">
        <v>315</v>
      </c>
      <c r="F128" s="68">
        <v>1</v>
      </c>
      <c r="G128" s="68">
        <v>1</v>
      </c>
      <c r="H128" s="68">
        <v>0</v>
      </c>
      <c r="I128" s="68">
        <v>5</v>
      </c>
      <c r="J128" s="68">
        <v>0.15160000000000001</v>
      </c>
      <c r="K128" s="68">
        <v>7.2900000000000006E-2</v>
      </c>
      <c r="L128" s="68">
        <v>0.11119999999999999</v>
      </c>
      <c r="M128" s="68">
        <v>0.38550000000000001</v>
      </c>
      <c r="N128" s="68">
        <v>0.2787</v>
      </c>
      <c r="O128" s="69">
        <f>VLOOKUP('respostas original'!C128,[1]MATCH!A:B,2,)</f>
        <v>42193</v>
      </c>
    </row>
    <row r="129" spans="1:15">
      <c r="A129" s="68">
        <v>127</v>
      </c>
      <c r="B129" s="68" t="s">
        <v>316</v>
      </c>
      <c r="C129" s="68" t="s">
        <v>314</v>
      </c>
      <c r="D129" s="68" t="s">
        <v>5</v>
      </c>
      <c r="E129" s="68" t="s">
        <v>252</v>
      </c>
      <c r="F129" s="68">
        <v>1</v>
      </c>
      <c r="G129" s="68">
        <v>1</v>
      </c>
      <c r="H129" s="68">
        <v>0</v>
      </c>
      <c r="I129" s="68">
        <v>4</v>
      </c>
      <c r="J129" s="68">
        <v>0.4425</v>
      </c>
      <c r="K129" s="68">
        <v>0.23780000000000001</v>
      </c>
      <c r="L129" s="68">
        <v>0.1069</v>
      </c>
      <c r="M129" s="68">
        <v>0.21290000000000001</v>
      </c>
      <c r="O129" s="69">
        <f>VLOOKUP('respostas original'!C129,[1]MATCH!A:B,2,)</f>
        <v>42193</v>
      </c>
    </row>
    <row r="130" spans="1:15">
      <c r="A130" s="68">
        <v>137</v>
      </c>
      <c r="B130" s="68" t="s">
        <v>317</v>
      </c>
      <c r="C130" s="68" t="s">
        <v>314</v>
      </c>
      <c r="D130" s="68" t="s">
        <v>6</v>
      </c>
      <c r="E130" s="68" t="s">
        <v>318</v>
      </c>
      <c r="F130" s="68">
        <v>1</v>
      </c>
      <c r="G130" s="68">
        <v>1</v>
      </c>
      <c r="H130" s="68">
        <v>1</v>
      </c>
      <c r="I130" s="68">
        <v>4</v>
      </c>
      <c r="J130" s="68">
        <v>0.42680000000000001</v>
      </c>
      <c r="K130" s="68">
        <v>0.2145</v>
      </c>
      <c r="L130" s="68">
        <v>0.16800000000000001</v>
      </c>
      <c r="M130" s="68">
        <v>0.19070000000000001</v>
      </c>
      <c r="O130" s="69">
        <f>VLOOKUP('respostas original'!C130,[1]MATCH!A:B,2,)</f>
        <v>42193</v>
      </c>
    </row>
    <row r="131" spans="1:15">
      <c r="A131" s="68">
        <v>143</v>
      </c>
      <c r="B131" s="68" t="s">
        <v>319</v>
      </c>
      <c r="C131" s="68" t="s">
        <v>314</v>
      </c>
      <c r="D131" s="68" t="s">
        <v>7</v>
      </c>
      <c r="E131" s="68" t="s">
        <v>229</v>
      </c>
      <c r="F131" s="68">
        <v>1</v>
      </c>
      <c r="G131" s="68">
        <v>1</v>
      </c>
      <c r="H131" s="68">
        <v>0</v>
      </c>
      <c r="I131" s="68">
        <v>4</v>
      </c>
      <c r="J131" s="68">
        <v>0.27479999999999999</v>
      </c>
      <c r="K131" s="68">
        <v>0.38729999999999998</v>
      </c>
      <c r="L131" s="68">
        <v>0.13969999999999999</v>
      </c>
      <c r="M131" s="68">
        <v>0.1981</v>
      </c>
      <c r="O131" s="69">
        <f>VLOOKUP('respostas original'!C131,[1]MATCH!A:B,2,)</f>
        <v>42193</v>
      </c>
    </row>
    <row r="132" spans="1:15">
      <c r="A132" s="68">
        <v>153</v>
      </c>
      <c r="B132" s="68" t="s">
        <v>40</v>
      </c>
      <c r="C132" s="68" t="s">
        <v>314</v>
      </c>
      <c r="D132" s="68" t="s">
        <v>8</v>
      </c>
      <c r="E132" s="68" t="s">
        <v>17</v>
      </c>
      <c r="F132" s="68">
        <v>1</v>
      </c>
      <c r="G132" s="68">
        <v>1</v>
      </c>
      <c r="H132" s="68">
        <v>0</v>
      </c>
      <c r="I132" s="68">
        <v>3</v>
      </c>
      <c r="J132" s="68">
        <v>0.5</v>
      </c>
      <c r="K132" s="68">
        <v>0.25</v>
      </c>
      <c r="L132" s="68">
        <v>0.25</v>
      </c>
      <c r="O132" s="69">
        <f>VLOOKUP('respostas original'!C132,[1]MATCH!A:B,2,)</f>
        <v>42193</v>
      </c>
    </row>
    <row r="133" spans="1:15">
      <c r="A133" s="68">
        <v>155</v>
      </c>
      <c r="B133" s="68" t="s">
        <v>48</v>
      </c>
      <c r="C133" s="68" t="s">
        <v>314</v>
      </c>
      <c r="D133" s="68" t="s">
        <v>9</v>
      </c>
      <c r="E133" s="68" t="s">
        <v>45</v>
      </c>
      <c r="F133" s="68">
        <v>1</v>
      </c>
      <c r="G133" s="68">
        <v>1</v>
      </c>
      <c r="H133" s="68">
        <v>0</v>
      </c>
      <c r="I133" s="68">
        <v>3</v>
      </c>
      <c r="J133" s="68">
        <v>0.1638</v>
      </c>
      <c r="K133" s="68">
        <v>0.29730000000000001</v>
      </c>
      <c r="L133" s="68">
        <v>0.53900000000000003</v>
      </c>
      <c r="O133" s="69">
        <f>VLOOKUP('respostas original'!C133,[1]MATCH!A:B,2,)</f>
        <v>42193</v>
      </c>
    </row>
    <row r="134" spans="1:15">
      <c r="A134" s="68">
        <v>85</v>
      </c>
      <c r="B134" s="68" t="s">
        <v>320</v>
      </c>
      <c r="C134" s="68" t="s">
        <v>321</v>
      </c>
      <c r="D134" s="68" t="s">
        <v>4</v>
      </c>
      <c r="E134" s="68" t="s">
        <v>322</v>
      </c>
      <c r="F134" s="68">
        <v>1</v>
      </c>
      <c r="G134" s="68">
        <v>1</v>
      </c>
      <c r="H134" s="68">
        <v>0</v>
      </c>
      <c r="I134" s="68">
        <v>5</v>
      </c>
      <c r="J134" s="68">
        <v>0.23150000000000001</v>
      </c>
      <c r="K134" s="68">
        <v>0.30220000000000002</v>
      </c>
      <c r="L134" s="68">
        <v>8.8999999999999996E-2</v>
      </c>
      <c r="M134" s="68">
        <v>0.21410000000000001</v>
      </c>
      <c r="N134" s="68">
        <v>0.1633</v>
      </c>
      <c r="O134" s="69">
        <f>VLOOKUP('respostas original'!C134,[1]MATCH!A:B,2,)</f>
        <v>42193</v>
      </c>
    </row>
    <row r="135" spans="1:15">
      <c r="A135" s="68">
        <v>87</v>
      </c>
      <c r="B135" s="68" t="s">
        <v>323</v>
      </c>
      <c r="C135" s="68" t="s">
        <v>321</v>
      </c>
      <c r="D135" s="68" t="s">
        <v>5</v>
      </c>
      <c r="E135" s="68" t="s">
        <v>324</v>
      </c>
      <c r="F135" s="68">
        <v>1</v>
      </c>
      <c r="G135" s="68">
        <v>1</v>
      </c>
      <c r="H135" s="68">
        <v>0</v>
      </c>
      <c r="I135" s="68">
        <v>4</v>
      </c>
      <c r="J135" s="68">
        <v>0.42309999999999998</v>
      </c>
      <c r="K135" s="68">
        <v>0.1225</v>
      </c>
      <c r="L135" s="68">
        <v>0.22720000000000001</v>
      </c>
      <c r="M135" s="68">
        <v>0.22720000000000001</v>
      </c>
      <c r="O135" s="69">
        <f>VLOOKUP('respostas original'!C135,[1]MATCH!A:B,2,)</f>
        <v>42193</v>
      </c>
    </row>
    <row r="136" spans="1:15">
      <c r="A136" s="68">
        <v>90</v>
      </c>
      <c r="B136" s="68" t="s">
        <v>325</v>
      </c>
      <c r="C136" s="68" t="s">
        <v>321</v>
      </c>
      <c r="D136" s="68" t="s">
        <v>6</v>
      </c>
      <c r="E136" s="68" t="s">
        <v>326</v>
      </c>
      <c r="F136" s="68">
        <v>1</v>
      </c>
      <c r="G136" s="68">
        <v>1</v>
      </c>
      <c r="H136" s="68">
        <v>0</v>
      </c>
      <c r="I136" s="68">
        <v>4</v>
      </c>
      <c r="J136" s="68">
        <v>0.13170000000000001</v>
      </c>
      <c r="K136" s="68">
        <v>0.35360000000000003</v>
      </c>
      <c r="L136" s="68">
        <v>0.35360000000000003</v>
      </c>
      <c r="M136" s="68">
        <v>0.16120000000000001</v>
      </c>
      <c r="O136" s="69">
        <f>VLOOKUP('respostas original'!C136,[1]MATCH!A:B,2,)</f>
        <v>42193</v>
      </c>
    </row>
    <row r="137" spans="1:15">
      <c r="A137" s="68">
        <v>99</v>
      </c>
      <c r="B137" s="68" t="s">
        <v>327</v>
      </c>
      <c r="C137" s="68" t="s">
        <v>321</v>
      </c>
      <c r="D137" s="68" t="s">
        <v>7</v>
      </c>
      <c r="E137" s="68" t="s">
        <v>328</v>
      </c>
      <c r="F137" s="68">
        <v>1</v>
      </c>
      <c r="G137" s="68">
        <v>1</v>
      </c>
      <c r="H137" s="68">
        <v>0</v>
      </c>
      <c r="I137" s="68">
        <v>4</v>
      </c>
      <c r="J137" s="68">
        <v>0.1951</v>
      </c>
      <c r="K137" s="68">
        <v>0.49149999999999999</v>
      </c>
      <c r="L137" s="68">
        <v>0.11840000000000001</v>
      </c>
      <c r="M137" s="68">
        <v>0.1951</v>
      </c>
      <c r="O137" s="69">
        <f>VLOOKUP('respostas original'!C137,[1]MATCH!A:B,2,)</f>
        <v>42193</v>
      </c>
    </row>
    <row r="138" spans="1:15">
      <c r="A138" s="68">
        <v>102</v>
      </c>
      <c r="B138" s="68" t="s">
        <v>59</v>
      </c>
      <c r="C138" s="68" t="s">
        <v>321</v>
      </c>
      <c r="D138" s="68" t="s">
        <v>8</v>
      </c>
      <c r="E138" s="68" t="s">
        <v>45</v>
      </c>
      <c r="F138" s="68">
        <v>1</v>
      </c>
      <c r="G138" s="68">
        <v>1</v>
      </c>
      <c r="H138" s="68">
        <v>0</v>
      </c>
      <c r="I138" s="68">
        <v>3</v>
      </c>
      <c r="J138" s="68">
        <v>0.1638</v>
      </c>
      <c r="K138" s="68">
        <v>0.53900000000000003</v>
      </c>
      <c r="L138" s="68">
        <v>0.29730000000000001</v>
      </c>
      <c r="O138" s="69">
        <f>VLOOKUP('respostas original'!C138,[1]MATCH!A:B,2,)</f>
        <v>42193</v>
      </c>
    </row>
    <row r="139" spans="1:15">
      <c r="A139" s="68">
        <v>104</v>
      </c>
      <c r="B139" s="68" t="s">
        <v>54</v>
      </c>
      <c r="C139" s="68" t="s">
        <v>321</v>
      </c>
      <c r="D139" s="68" t="s">
        <v>9</v>
      </c>
      <c r="E139" s="68" t="s">
        <v>39</v>
      </c>
      <c r="F139" s="68">
        <v>1</v>
      </c>
      <c r="G139" s="68">
        <v>1</v>
      </c>
      <c r="H139" s="68">
        <v>0</v>
      </c>
      <c r="I139" s="68">
        <v>3</v>
      </c>
      <c r="J139" s="68">
        <v>0.25190000000000001</v>
      </c>
      <c r="K139" s="68">
        <v>0.1593</v>
      </c>
      <c r="L139" s="68">
        <v>0.58889999999999998</v>
      </c>
      <c r="O139" s="69">
        <f>VLOOKUP('respostas original'!C139,[1]MATCH!A:B,2,)</f>
        <v>42193</v>
      </c>
    </row>
    <row r="140" spans="1:15">
      <c r="A140" s="68">
        <v>98</v>
      </c>
      <c r="B140" s="68" t="s">
        <v>329</v>
      </c>
      <c r="C140" s="68" t="s">
        <v>330</v>
      </c>
      <c r="D140" s="68" t="s">
        <v>4</v>
      </c>
      <c r="E140" s="68" t="s">
        <v>331</v>
      </c>
      <c r="F140" s="68">
        <v>1</v>
      </c>
      <c r="G140" s="68">
        <v>1</v>
      </c>
      <c r="H140" s="68">
        <v>0</v>
      </c>
      <c r="I140" s="68">
        <v>5</v>
      </c>
      <c r="J140" s="68">
        <v>0.39090000000000003</v>
      </c>
      <c r="K140" s="68">
        <v>0.11360000000000001</v>
      </c>
      <c r="L140" s="68">
        <v>0.16650000000000001</v>
      </c>
      <c r="M140" s="68">
        <v>0.20949999999999999</v>
      </c>
      <c r="N140" s="68">
        <v>0.1195</v>
      </c>
      <c r="O140" s="69">
        <f>VLOOKUP('respostas original'!C140,[1]MATCH!A:B,2,)</f>
        <v>42193</v>
      </c>
    </row>
    <row r="141" spans="1:15">
      <c r="A141" s="68">
        <v>117</v>
      </c>
      <c r="B141" s="68" t="s">
        <v>332</v>
      </c>
      <c r="C141" s="68" t="s">
        <v>330</v>
      </c>
      <c r="D141" s="68" t="s">
        <v>5</v>
      </c>
      <c r="E141" s="68" t="s">
        <v>333</v>
      </c>
      <c r="F141" s="68">
        <v>1</v>
      </c>
      <c r="G141" s="68">
        <v>1</v>
      </c>
      <c r="H141" s="68">
        <v>0</v>
      </c>
      <c r="I141" s="68">
        <v>4</v>
      </c>
      <c r="J141" s="68">
        <v>0.37569999999999998</v>
      </c>
      <c r="K141" s="68">
        <v>0.18360000000000001</v>
      </c>
      <c r="L141" s="68">
        <v>0.1983</v>
      </c>
      <c r="M141" s="68">
        <v>0.2424</v>
      </c>
      <c r="O141" s="69">
        <f>VLOOKUP('respostas original'!C141,[1]MATCH!A:B,2,)</f>
        <v>42193</v>
      </c>
    </row>
    <row r="142" spans="1:15">
      <c r="A142" s="68">
        <v>125</v>
      </c>
      <c r="B142" s="68" t="s">
        <v>198</v>
      </c>
      <c r="C142" s="68" t="s">
        <v>330</v>
      </c>
      <c r="D142" s="68" t="s">
        <v>6</v>
      </c>
      <c r="E142" s="68" t="s">
        <v>199</v>
      </c>
      <c r="F142" s="68">
        <v>0</v>
      </c>
      <c r="G142" s="68">
        <v>1</v>
      </c>
      <c r="H142" s="68">
        <v>1</v>
      </c>
      <c r="I142" s="68">
        <v>4</v>
      </c>
      <c r="J142" s="68">
        <v>0.2964</v>
      </c>
      <c r="K142" s="68">
        <v>0.2107</v>
      </c>
      <c r="L142" s="68">
        <v>0.24640000000000001</v>
      </c>
      <c r="M142" s="68">
        <v>0.24640000000000001</v>
      </c>
      <c r="O142" s="69">
        <f>VLOOKUP('respostas original'!C142,[1]MATCH!A:B,2,)</f>
        <v>42193</v>
      </c>
    </row>
    <row r="143" spans="1:15">
      <c r="A143" s="68">
        <v>129</v>
      </c>
      <c r="B143" s="68" t="s">
        <v>277</v>
      </c>
      <c r="C143" s="68" t="s">
        <v>330</v>
      </c>
      <c r="D143" s="68" t="s">
        <v>7</v>
      </c>
      <c r="E143" s="68" t="s">
        <v>17</v>
      </c>
      <c r="F143" s="68">
        <v>1</v>
      </c>
      <c r="G143" s="68">
        <v>1</v>
      </c>
      <c r="H143" s="68">
        <v>0</v>
      </c>
      <c r="I143" s="68">
        <v>4</v>
      </c>
      <c r="J143" s="68">
        <v>0.25</v>
      </c>
      <c r="K143" s="68">
        <v>0.25</v>
      </c>
      <c r="L143" s="68">
        <v>0.25</v>
      </c>
      <c r="M143" s="68">
        <v>0.25</v>
      </c>
      <c r="O143" s="69">
        <f>VLOOKUP('respostas original'!C143,[1]MATCH!A:B,2,)</f>
        <v>42193</v>
      </c>
    </row>
    <row r="144" spans="1:15">
      <c r="A144" s="68">
        <v>134</v>
      </c>
      <c r="B144" s="68" t="s">
        <v>42</v>
      </c>
      <c r="C144" s="68" t="s">
        <v>330</v>
      </c>
      <c r="D144" s="68" t="s">
        <v>8</v>
      </c>
      <c r="E144" s="68" t="s">
        <v>19</v>
      </c>
      <c r="F144" s="68">
        <v>1</v>
      </c>
      <c r="G144" s="68">
        <v>1</v>
      </c>
      <c r="H144" s="68">
        <v>0</v>
      </c>
      <c r="I144" s="68">
        <v>3</v>
      </c>
      <c r="J144" s="68">
        <v>0.41110000000000002</v>
      </c>
      <c r="K144" s="68">
        <v>0.2611</v>
      </c>
      <c r="L144" s="68">
        <v>0.32779999999999998</v>
      </c>
      <c r="O144" s="69">
        <f>VLOOKUP('respostas original'!C144,[1]MATCH!A:B,2,)</f>
        <v>42193</v>
      </c>
    </row>
    <row r="145" spans="1:15">
      <c r="A145" s="68">
        <v>135</v>
      </c>
      <c r="B145" s="68" t="s">
        <v>22</v>
      </c>
      <c r="C145" s="68" t="s">
        <v>330</v>
      </c>
      <c r="D145" s="68" t="s">
        <v>9</v>
      </c>
      <c r="E145" s="68" t="s">
        <v>17</v>
      </c>
      <c r="F145" s="68">
        <v>1</v>
      </c>
      <c r="G145" s="68">
        <v>1</v>
      </c>
      <c r="H145" s="68">
        <v>0</v>
      </c>
      <c r="I145" s="68">
        <v>3</v>
      </c>
      <c r="J145" s="68">
        <v>0.33329999999999999</v>
      </c>
      <c r="K145" s="68">
        <v>0.33329999999999999</v>
      </c>
      <c r="L145" s="68">
        <v>0.33329999999999999</v>
      </c>
      <c r="O145" s="69">
        <f>VLOOKUP('respostas original'!C145,[1]MATCH!A:B,2,)</f>
        <v>42193</v>
      </c>
    </row>
    <row r="146" spans="1:15">
      <c r="A146" s="68">
        <v>118</v>
      </c>
      <c r="B146" s="68" t="s">
        <v>334</v>
      </c>
      <c r="C146" s="68" t="s">
        <v>335</v>
      </c>
      <c r="D146" s="68" t="s">
        <v>4</v>
      </c>
      <c r="E146" s="68" t="s">
        <v>336</v>
      </c>
      <c r="F146" s="68">
        <v>1</v>
      </c>
      <c r="G146" s="68">
        <v>1</v>
      </c>
      <c r="H146" s="68">
        <v>0</v>
      </c>
      <c r="I146" s="68">
        <v>5</v>
      </c>
      <c r="J146" s="68">
        <v>0.38919999999999999</v>
      </c>
      <c r="K146" s="68">
        <v>0.23419999999999999</v>
      </c>
      <c r="L146" s="68">
        <v>0.1193</v>
      </c>
      <c r="M146" s="68">
        <v>0.14430000000000001</v>
      </c>
      <c r="N146" s="68">
        <v>0.11310000000000001</v>
      </c>
      <c r="O146" s="69">
        <f>VLOOKUP('respostas original'!C146,[1]MATCH!A:B,2,)</f>
        <v>42193</v>
      </c>
    </row>
    <row r="147" spans="1:15">
      <c r="A147" s="68">
        <v>138</v>
      </c>
      <c r="B147" s="68" t="s">
        <v>337</v>
      </c>
      <c r="C147" s="68" t="s">
        <v>335</v>
      </c>
      <c r="D147" s="68" t="s">
        <v>5</v>
      </c>
      <c r="E147" s="68" t="s">
        <v>162</v>
      </c>
      <c r="F147" s="68">
        <v>1</v>
      </c>
      <c r="G147" s="68">
        <v>1</v>
      </c>
      <c r="H147" s="68">
        <v>0</v>
      </c>
      <c r="I147" s="68">
        <v>4</v>
      </c>
      <c r="J147" s="68">
        <v>0.36449999999999999</v>
      </c>
      <c r="K147" s="68">
        <v>0.1242</v>
      </c>
      <c r="L147" s="68">
        <v>0.2336</v>
      </c>
      <c r="M147" s="68">
        <v>0.2777</v>
      </c>
      <c r="O147" s="69">
        <f>VLOOKUP('respostas original'!C147,[1]MATCH!A:B,2,)</f>
        <v>42193</v>
      </c>
    </row>
    <row r="148" spans="1:15">
      <c r="A148" s="68">
        <v>145</v>
      </c>
      <c r="B148" s="68" t="s">
        <v>338</v>
      </c>
      <c r="C148" s="68" t="s">
        <v>335</v>
      </c>
      <c r="D148" s="68" t="s">
        <v>6</v>
      </c>
      <c r="E148" s="68" t="s">
        <v>339</v>
      </c>
      <c r="F148" s="68">
        <v>1</v>
      </c>
      <c r="G148" s="68">
        <v>1</v>
      </c>
      <c r="H148" s="68">
        <v>0</v>
      </c>
      <c r="I148" s="68">
        <v>4</v>
      </c>
      <c r="J148" s="68">
        <v>0.3029</v>
      </c>
      <c r="K148" s="68">
        <v>0.45600000000000002</v>
      </c>
      <c r="L148" s="68">
        <v>0.15909999999999999</v>
      </c>
      <c r="M148" s="68">
        <v>8.2100000000000006E-2</v>
      </c>
      <c r="O148" s="69">
        <f>VLOOKUP('respostas original'!C148,[1]MATCH!A:B,2,)</f>
        <v>42193</v>
      </c>
    </row>
    <row r="149" spans="1:15">
      <c r="A149" s="68">
        <v>152</v>
      </c>
      <c r="B149" s="68" t="s">
        <v>340</v>
      </c>
      <c r="C149" s="68" t="s">
        <v>335</v>
      </c>
      <c r="D149" s="68" t="s">
        <v>7</v>
      </c>
      <c r="E149" s="68" t="s">
        <v>197</v>
      </c>
      <c r="F149" s="68">
        <v>1</v>
      </c>
      <c r="G149" s="68">
        <v>1</v>
      </c>
      <c r="H149" s="68">
        <v>0</v>
      </c>
      <c r="I149" s="68">
        <v>4</v>
      </c>
      <c r="J149" s="68">
        <v>0.33810000000000001</v>
      </c>
      <c r="K149" s="68">
        <v>0.20480000000000001</v>
      </c>
      <c r="L149" s="68">
        <v>0.16900000000000001</v>
      </c>
      <c r="M149" s="68">
        <v>0.28810000000000002</v>
      </c>
      <c r="O149" s="69">
        <f>VLOOKUP('respostas original'!C149,[1]MATCH!A:B,2,)</f>
        <v>42193</v>
      </c>
    </row>
    <row r="150" spans="1:15">
      <c r="A150" s="68">
        <v>158</v>
      </c>
      <c r="B150" s="68" t="s">
        <v>40</v>
      </c>
      <c r="C150" s="68" t="s">
        <v>335</v>
      </c>
      <c r="D150" s="68" t="s">
        <v>8</v>
      </c>
      <c r="E150" s="68" t="s">
        <v>17</v>
      </c>
      <c r="F150" s="68">
        <v>1</v>
      </c>
      <c r="G150" s="68">
        <v>1</v>
      </c>
      <c r="H150" s="68">
        <v>0</v>
      </c>
      <c r="I150" s="68">
        <v>3</v>
      </c>
      <c r="J150" s="68">
        <v>0.5</v>
      </c>
      <c r="K150" s="68">
        <v>0.25</v>
      </c>
      <c r="L150" s="68">
        <v>0.25</v>
      </c>
      <c r="O150" s="69">
        <f>VLOOKUP('respostas original'!C150,[1]MATCH!A:B,2,)</f>
        <v>42193</v>
      </c>
    </row>
    <row r="151" spans="1:15">
      <c r="A151" s="68">
        <v>160</v>
      </c>
      <c r="B151" s="68" t="s">
        <v>27</v>
      </c>
      <c r="C151" s="68" t="s">
        <v>335</v>
      </c>
      <c r="D151" s="68" t="s">
        <v>9</v>
      </c>
      <c r="E151" s="68" t="s">
        <v>17</v>
      </c>
      <c r="F151" s="68">
        <v>1</v>
      </c>
      <c r="G151" s="68">
        <v>1</v>
      </c>
      <c r="H151" s="68">
        <v>0</v>
      </c>
      <c r="I151" s="68">
        <v>3</v>
      </c>
      <c r="J151" s="68">
        <v>0.4</v>
      </c>
      <c r="K151" s="68">
        <v>0.2</v>
      </c>
      <c r="L151" s="68">
        <v>0.4</v>
      </c>
      <c r="O151" s="69">
        <f>VLOOKUP('respostas original'!C151,[1]MATCH!A:B,2,)</f>
        <v>42193</v>
      </c>
    </row>
    <row r="152" spans="1:15">
      <c r="A152" s="68">
        <v>123</v>
      </c>
      <c r="B152" s="68" t="s">
        <v>341</v>
      </c>
      <c r="C152" s="68" t="s">
        <v>342</v>
      </c>
      <c r="D152" s="68" t="s">
        <v>4</v>
      </c>
      <c r="E152" s="68" t="s">
        <v>72</v>
      </c>
      <c r="F152" s="68">
        <v>1</v>
      </c>
      <c r="G152" s="68">
        <v>1</v>
      </c>
      <c r="H152" s="68">
        <v>0</v>
      </c>
      <c r="I152" s="68">
        <v>5</v>
      </c>
      <c r="J152" s="68">
        <v>0.10630000000000001</v>
      </c>
      <c r="K152" s="68">
        <v>0.1419</v>
      </c>
      <c r="L152" s="68">
        <v>0.2838</v>
      </c>
      <c r="M152" s="68">
        <v>0.21709999999999999</v>
      </c>
      <c r="N152" s="68">
        <v>0.25080000000000002</v>
      </c>
      <c r="O152" s="69">
        <f>VLOOKUP('respostas original'!C152,[1]MATCH!A:B,2,)</f>
        <v>42193</v>
      </c>
    </row>
    <row r="153" spans="1:15">
      <c r="A153" s="68">
        <v>140</v>
      </c>
      <c r="B153" s="68" t="s">
        <v>343</v>
      </c>
      <c r="C153" s="68" t="s">
        <v>342</v>
      </c>
      <c r="D153" s="68" t="s">
        <v>5</v>
      </c>
      <c r="E153" s="68" t="s">
        <v>284</v>
      </c>
      <c r="F153" s="68">
        <v>1</v>
      </c>
      <c r="G153" s="68">
        <v>1</v>
      </c>
      <c r="H153" s="68">
        <v>0</v>
      </c>
      <c r="I153" s="68">
        <v>4</v>
      </c>
      <c r="J153" s="68">
        <v>0.1174</v>
      </c>
      <c r="K153" s="68">
        <v>0.19059999999999999</v>
      </c>
      <c r="L153" s="68">
        <v>0.2419</v>
      </c>
      <c r="M153" s="68">
        <v>0.45</v>
      </c>
      <c r="O153" s="69">
        <f>VLOOKUP('respostas original'!C153,[1]MATCH!A:B,2,)</f>
        <v>42193</v>
      </c>
    </row>
    <row r="154" spans="1:15">
      <c r="A154" s="68">
        <v>147</v>
      </c>
      <c r="B154" s="68" t="s">
        <v>344</v>
      </c>
      <c r="C154" s="68" t="s">
        <v>342</v>
      </c>
      <c r="D154" s="68" t="s">
        <v>6</v>
      </c>
      <c r="E154" s="68" t="s">
        <v>259</v>
      </c>
      <c r="F154" s="68">
        <v>1</v>
      </c>
      <c r="G154" s="68">
        <v>1</v>
      </c>
      <c r="H154" s="68">
        <v>0</v>
      </c>
      <c r="I154" s="68">
        <v>4</v>
      </c>
      <c r="J154" s="68">
        <v>0.30199999999999999</v>
      </c>
      <c r="K154" s="68">
        <v>0.18160000000000001</v>
      </c>
      <c r="L154" s="68">
        <v>0.37880000000000003</v>
      </c>
      <c r="M154" s="68">
        <v>0.1376</v>
      </c>
      <c r="O154" s="69">
        <f>VLOOKUP('respostas original'!C154,[1]MATCH!A:B,2,)</f>
        <v>42193</v>
      </c>
    </row>
    <row r="155" spans="1:15">
      <c r="A155" s="68">
        <v>156</v>
      </c>
      <c r="B155" s="68" t="s">
        <v>345</v>
      </c>
      <c r="C155" s="68" t="s">
        <v>342</v>
      </c>
      <c r="D155" s="68" t="s">
        <v>7</v>
      </c>
      <c r="E155" s="68" t="s">
        <v>346</v>
      </c>
      <c r="F155" s="68">
        <v>1</v>
      </c>
      <c r="G155" s="68">
        <v>1</v>
      </c>
      <c r="H155" s="68">
        <v>0</v>
      </c>
      <c r="I155" s="68">
        <v>4</v>
      </c>
      <c r="J155" s="68">
        <v>0.45979999999999999</v>
      </c>
      <c r="K155" s="68">
        <v>8.7599999999999997E-2</v>
      </c>
      <c r="L155" s="68">
        <v>0.18029999999999999</v>
      </c>
      <c r="M155" s="68">
        <v>0.27229999999999999</v>
      </c>
      <c r="O155" s="69">
        <f>VLOOKUP('respostas original'!C155,[1]MATCH!A:B,2,)</f>
        <v>42193</v>
      </c>
    </row>
    <row r="156" spans="1:15">
      <c r="A156" s="68">
        <v>159</v>
      </c>
      <c r="B156" s="68" t="s">
        <v>37</v>
      </c>
      <c r="C156" s="68" t="s">
        <v>342</v>
      </c>
      <c r="D156" s="68" t="s">
        <v>8</v>
      </c>
      <c r="E156" s="68" t="s">
        <v>34</v>
      </c>
      <c r="F156" s="68">
        <v>1</v>
      </c>
      <c r="G156" s="68">
        <v>1</v>
      </c>
      <c r="H156" s="68">
        <v>0</v>
      </c>
      <c r="I156" s="68">
        <v>3</v>
      </c>
      <c r="J156" s="68">
        <v>0.35</v>
      </c>
      <c r="K156" s="68">
        <v>0.17219999999999999</v>
      </c>
      <c r="L156" s="68">
        <v>0.4778</v>
      </c>
      <c r="O156" s="69">
        <f>VLOOKUP('respostas original'!C156,[1]MATCH!A:B,2,)</f>
        <v>42193</v>
      </c>
    </row>
    <row r="157" spans="1:15">
      <c r="A157" s="68">
        <v>161</v>
      </c>
      <c r="B157" s="68" t="s">
        <v>31</v>
      </c>
      <c r="C157" s="68" t="s">
        <v>342</v>
      </c>
      <c r="D157" s="68" t="s">
        <v>9</v>
      </c>
      <c r="E157" s="68" t="s">
        <v>24</v>
      </c>
      <c r="F157" s="68">
        <v>1</v>
      </c>
      <c r="G157" s="68">
        <v>1</v>
      </c>
      <c r="H157" s="68">
        <v>0</v>
      </c>
      <c r="I157" s="68">
        <v>3</v>
      </c>
      <c r="J157" s="68">
        <v>0.1976</v>
      </c>
      <c r="K157" s="68">
        <v>0.31190000000000001</v>
      </c>
      <c r="L157" s="68">
        <v>0.49049999999999999</v>
      </c>
      <c r="O157" s="69">
        <f>VLOOKUP('respostas original'!C157,[1]MATCH!A:B,2,)</f>
        <v>42193</v>
      </c>
    </row>
    <row r="158" spans="1:15">
      <c r="A158" s="68">
        <v>93</v>
      </c>
      <c r="B158" s="68" t="s">
        <v>347</v>
      </c>
      <c r="C158" s="68" t="s">
        <v>348</v>
      </c>
      <c r="D158" s="68" t="s">
        <v>4</v>
      </c>
      <c r="E158" s="68" t="s">
        <v>349</v>
      </c>
      <c r="F158" s="68">
        <v>1</v>
      </c>
      <c r="G158" s="68">
        <v>1</v>
      </c>
      <c r="H158" s="68">
        <v>0</v>
      </c>
      <c r="I158" s="68">
        <v>5</v>
      </c>
      <c r="J158" s="68">
        <v>0.184</v>
      </c>
      <c r="K158" s="68">
        <v>0.10349999999999999</v>
      </c>
      <c r="L158" s="68">
        <v>7.7799999999999994E-2</v>
      </c>
      <c r="M158" s="68">
        <v>0.40960000000000002</v>
      </c>
      <c r="N158" s="68">
        <v>0.22509999999999999</v>
      </c>
      <c r="O158" s="69">
        <f>VLOOKUP('respostas original'!C158,[1]MATCH!A:B,2,)</f>
        <v>42193</v>
      </c>
    </row>
    <row r="159" spans="1:15">
      <c r="A159" s="68">
        <v>103</v>
      </c>
      <c r="B159" s="68" t="s">
        <v>350</v>
      </c>
      <c r="C159" s="68" t="s">
        <v>348</v>
      </c>
      <c r="D159" s="68" t="s">
        <v>5</v>
      </c>
      <c r="E159" s="68" t="s">
        <v>351</v>
      </c>
      <c r="F159" s="68">
        <v>1</v>
      </c>
      <c r="G159" s="68">
        <v>1</v>
      </c>
      <c r="H159" s="68">
        <v>0</v>
      </c>
      <c r="I159" s="68">
        <v>4</v>
      </c>
      <c r="J159" s="68">
        <v>0.3271</v>
      </c>
      <c r="K159" s="68">
        <v>0.18079999999999999</v>
      </c>
      <c r="L159" s="68">
        <v>7.9200000000000007E-2</v>
      </c>
      <c r="M159" s="68">
        <v>0.41289999999999999</v>
      </c>
      <c r="O159" s="69">
        <f>VLOOKUP('respostas original'!C159,[1]MATCH!A:B,2,)</f>
        <v>42193</v>
      </c>
    </row>
    <row r="160" spans="1:15">
      <c r="A160" s="68">
        <v>114</v>
      </c>
      <c r="B160" s="68" t="s">
        <v>352</v>
      </c>
      <c r="C160" s="68" t="s">
        <v>348</v>
      </c>
      <c r="D160" s="68" t="s">
        <v>6</v>
      </c>
      <c r="E160" s="68" t="s">
        <v>353</v>
      </c>
      <c r="F160" s="68">
        <v>1</v>
      </c>
      <c r="G160" s="68">
        <v>1</v>
      </c>
      <c r="H160" s="68">
        <v>1</v>
      </c>
      <c r="I160" s="68">
        <v>4</v>
      </c>
      <c r="J160" s="68">
        <v>0.32050000000000001</v>
      </c>
      <c r="K160" s="68">
        <v>0.40379999999999999</v>
      </c>
      <c r="L160" s="68">
        <v>0.17030000000000001</v>
      </c>
      <c r="M160" s="68">
        <v>0.1055</v>
      </c>
      <c r="O160" s="69">
        <f>VLOOKUP('respostas original'!C160,[1]MATCH!A:B,2,)</f>
        <v>42193</v>
      </c>
    </row>
    <row r="161" spans="1:15">
      <c r="A161" s="68">
        <v>124</v>
      </c>
      <c r="B161" s="68" t="s">
        <v>354</v>
      </c>
      <c r="C161" s="68" t="s">
        <v>348</v>
      </c>
      <c r="D161" s="68" t="s">
        <v>7</v>
      </c>
      <c r="E161" s="68" t="s">
        <v>355</v>
      </c>
      <c r="F161" s="68">
        <v>1</v>
      </c>
      <c r="G161" s="68">
        <v>1</v>
      </c>
      <c r="H161" s="68">
        <v>0</v>
      </c>
      <c r="I161" s="68">
        <v>4</v>
      </c>
      <c r="J161" s="68">
        <v>0.23680000000000001</v>
      </c>
      <c r="K161" s="68">
        <v>0.45219999999999999</v>
      </c>
      <c r="L161" s="68">
        <v>0.1376</v>
      </c>
      <c r="M161" s="68">
        <v>0.1734</v>
      </c>
      <c r="O161" s="69">
        <f>VLOOKUP('respostas original'!C161,[1]MATCH!A:B,2,)</f>
        <v>42193</v>
      </c>
    </row>
    <row r="162" spans="1:15">
      <c r="A162" s="68">
        <v>128</v>
      </c>
      <c r="B162" s="68" t="s">
        <v>68</v>
      </c>
      <c r="C162" s="68" t="s">
        <v>348</v>
      </c>
      <c r="D162" s="68" t="s">
        <v>8</v>
      </c>
      <c r="E162" s="68" t="s">
        <v>45</v>
      </c>
      <c r="F162" s="68">
        <v>1</v>
      </c>
      <c r="G162" s="68">
        <v>1</v>
      </c>
      <c r="H162" s="68">
        <v>0</v>
      </c>
      <c r="I162" s="68">
        <v>3</v>
      </c>
      <c r="J162" s="68">
        <v>0.29730000000000001</v>
      </c>
      <c r="K162" s="68">
        <v>0.53900000000000003</v>
      </c>
      <c r="L162" s="68">
        <v>0.1638</v>
      </c>
      <c r="O162" s="69">
        <f>VLOOKUP('respostas original'!C162,[1]MATCH!A:B,2,)</f>
        <v>42193</v>
      </c>
    </row>
    <row r="163" spans="1:15">
      <c r="A163" s="68">
        <v>130</v>
      </c>
      <c r="B163" s="68" t="s">
        <v>32</v>
      </c>
      <c r="C163" s="68" t="s">
        <v>348</v>
      </c>
      <c r="D163" s="68" t="s">
        <v>9</v>
      </c>
      <c r="E163" s="68" t="s">
        <v>24</v>
      </c>
      <c r="F163" s="68">
        <v>1</v>
      </c>
      <c r="G163" s="68">
        <v>1</v>
      </c>
      <c r="H163" s="68">
        <v>0</v>
      </c>
      <c r="I163" s="68">
        <v>3</v>
      </c>
      <c r="J163" s="68">
        <v>0.31190000000000001</v>
      </c>
      <c r="K163" s="68">
        <v>0.1976</v>
      </c>
      <c r="L163" s="68">
        <v>0.49049999999999999</v>
      </c>
      <c r="O163" s="69">
        <f>VLOOKUP('respostas original'!C163,[1]MATCH!A:B,2,)</f>
        <v>42193</v>
      </c>
    </row>
    <row r="164" spans="1:15">
      <c r="A164" s="68">
        <v>180</v>
      </c>
      <c r="B164" s="68" t="s">
        <v>356</v>
      </c>
      <c r="C164" s="68" t="s">
        <v>357</v>
      </c>
      <c r="D164" s="68" t="s">
        <v>4</v>
      </c>
      <c r="E164" s="68" t="s">
        <v>358</v>
      </c>
      <c r="F164" s="68">
        <v>1</v>
      </c>
      <c r="G164" s="68">
        <v>1</v>
      </c>
      <c r="H164" s="68">
        <v>0</v>
      </c>
      <c r="I164" s="68">
        <v>5</v>
      </c>
      <c r="J164" s="68">
        <v>0.25990000000000002</v>
      </c>
      <c r="K164" s="68">
        <v>0.13830000000000001</v>
      </c>
      <c r="L164" s="68">
        <v>8.2199999999999995E-2</v>
      </c>
      <c r="M164" s="68">
        <v>0.25990000000000002</v>
      </c>
      <c r="N164" s="68">
        <v>0.25990000000000002</v>
      </c>
      <c r="O164" s="69">
        <f>VLOOKUP('respostas original'!C164,[1]MATCH!A:B,2,)</f>
        <v>42201</v>
      </c>
    </row>
    <row r="165" spans="1:15">
      <c r="A165" s="68">
        <v>187</v>
      </c>
      <c r="B165" s="68" t="s">
        <v>359</v>
      </c>
      <c r="C165" s="68" t="s">
        <v>357</v>
      </c>
      <c r="D165" s="68" t="s">
        <v>5</v>
      </c>
      <c r="E165" s="68" t="s">
        <v>17</v>
      </c>
      <c r="F165" s="68">
        <v>1</v>
      </c>
      <c r="G165" s="68">
        <v>1</v>
      </c>
      <c r="H165" s="68">
        <v>0</v>
      </c>
      <c r="I165" s="68">
        <v>4</v>
      </c>
      <c r="J165" s="68">
        <v>0.4</v>
      </c>
      <c r="K165" s="68">
        <v>0.2</v>
      </c>
      <c r="L165" s="68">
        <v>0.2</v>
      </c>
      <c r="M165" s="68">
        <v>0.2</v>
      </c>
      <c r="O165" s="69">
        <f>VLOOKUP('respostas original'!C165,[1]MATCH!A:B,2,)</f>
        <v>42201</v>
      </c>
    </row>
    <row r="166" spans="1:15">
      <c r="A166" s="68">
        <v>197</v>
      </c>
      <c r="B166" s="68" t="s">
        <v>360</v>
      </c>
      <c r="C166" s="68" t="s">
        <v>357</v>
      </c>
      <c r="D166" s="68" t="s">
        <v>6</v>
      </c>
      <c r="E166" s="68" t="s">
        <v>148</v>
      </c>
      <c r="F166" s="68">
        <v>1</v>
      </c>
      <c r="G166" s="68">
        <v>1</v>
      </c>
      <c r="H166" s="68">
        <v>0</v>
      </c>
      <c r="I166" s="68">
        <v>4</v>
      </c>
      <c r="J166" s="68">
        <v>0.32900000000000001</v>
      </c>
      <c r="K166" s="68">
        <v>0.14180000000000001</v>
      </c>
      <c r="L166" s="68">
        <v>0.20019999999999999</v>
      </c>
      <c r="M166" s="68">
        <v>0.32900000000000001</v>
      </c>
      <c r="O166" s="69">
        <f>VLOOKUP('respostas original'!C166,[1]MATCH!A:B,2,)</f>
        <v>42201</v>
      </c>
    </row>
    <row r="167" spans="1:15">
      <c r="A167" s="68">
        <v>211</v>
      </c>
      <c r="B167" s="68" t="s">
        <v>359</v>
      </c>
      <c r="C167" s="68" t="s">
        <v>357</v>
      </c>
      <c r="D167" s="68" t="s">
        <v>7</v>
      </c>
      <c r="E167" s="68" t="s">
        <v>17</v>
      </c>
      <c r="F167" s="68">
        <v>1</v>
      </c>
      <c r="G167" s="68">
        <v>1</v>
      </c>
      <c r="H167" s="68">
        <v>0</v>
      </c>
      <c r="I167" s="68">
        <v>4</v>
      </c>
      <c r="J167" s="68">
        <v>0.4</v>
      </c>
      <c r="K167" s="68">
        <v>0.2</v>
      </c>
      <c r="L167" s="68">
        <v>0.2</v>
      </c>
      <c r="M167" s="68">
        <v>0.2</v>
      </c>
      <c r="O167" s="69">
        <f>VLOOKUP('respostas original'!C167,[1]MATCH!A:B,2,)</f>
        <v>42201</v>
      </c>
    </row>
    <row r="168" spans="1:15">
      <c r="A168" s="68">
        <v>220</v>
      </c>
      <c r="B168" s="68" t="s">
        <v>33</v>
      </c>
      <c r="C168" s="68" t="s">
        <v>357</v>
      </c>
      <c r="D168" s="68" t="s">
        <v>8</v>
      </c>
      <c r="E168" s="68" t="s">
        <v>24</v>
      </c>
      <c r="F168" s="68">
        <v>1</v>
      </c>
      <c r="G168" s="68">
        <v>1</v>
      </c>
      <c r="H168" s="68">
        <v>0</v>
      </c>
      <c r="I168" s="68">
        <v>3</v>
      </c>
      <c r="J168" s="68">
        <v>0.49049999999999999</v>
      </c>
      <c r="K168" s="68">
        <v>0.1976</v>
      </c>
      <c r="L168" s="68">
        <v>0.31190000000000001</v>
      </c>
      <c r="O168" s="69">
        <f>VLOOKUP('respostas original'!C168,[1]MATCH!A:B,2,)</f>
        <v>42201</v>
      </c>
    </row>
    <row r="169" spans="1:15">
      <c r="A169" s="68">
        <v>225</v>
      </c>
      <c r="B169" s="68" t="s">
        <v>32</v>
      </c>
      <c r="C169" s="68" t="s">
        <v>357</v>
      </c>
      <c r="D169" s="68" t="s">
        <v>9</v>
      </c>
      <c r="E169" s="68" t="s">
        <v>24</v>
      </c>
      <c r="F169" s="68">
        <v>1</v>
      </c>
      <c r="G169" s="68">
        <v>1</v>
      </c>
      <c r="H169" s="68">
        <v>0</v>
      </c>
      <c r="I169" s="68">
        <v>3</v>
      </c>
      <c r="J169" s="68">
        <v>0.31190000000000001</v>
      </c>
      <c r="K169" s="68">
        <v>0.1976</v>
      </c>
      <c r="L169" s="68">
        <v>0.49049999999999999</v>
      </c>
      <c r="O169" s="69">
        <f>VLOOKUP('respostas original'!C169,[1]MATCH!A:B,2,)</f>
        <v>42201</v>
      </c>
    </row>
    <row r="170" spans="1:15">
      <c r="A170" s="68">
        <v>223</v>
      </c>
      <c r="B170" s="68" t="s">
        <v>361</v>
      </c>
      <c r="C170" s="68" t="s">
        <v>362</v>
      </c>
      <c r="D170" s="68" t="s">
        <v>4</v>
      </c>
      <c r="E170" s="68" t="s">
        <v>363</v>
      </c>
      <c r="F170" s="68">
        <v>1</v>
      </c>
      <c r="G170" s="68">
        <v>1</v>
      </c>
      <c r="H170" s="68">
        <v>0</v>
      </c>
      <c r="I170" s="68">
        <v>5</v>
      </c>
      <c r="J170" s="68">
        <v>0.1668</v>
      </c>
      <c r="K170" s="68">
        <v>0.19139999999999999</v>
      </c>
      <c r="L170" s="68">
        <v>8.5599999999999996E-2</v>
      </c>
      <c r="M170" s="68">
        <v>0.37469999999999998</v>
      </c>
      <c r="N170" s="68">
        <v>0.18149999999999999</v>
      </c>
      <c r="O170" s="69">
        <f>VLOOKUP('respostas original'!C170,[1]MATCH!A:B,2,)</f>
        <v>42201</v>
      </c>
    </row>
    <row r="171" spans="1:15">
      <c r="A171" s="68">
        <v>240</v>
      </c>
      <c r="B171" s="68" t="s">
        <v>364</v>
      </c>
      <c r="C171" s="68" t="s">
        <v>362</v>
      </c>
      <c r="D171" s="68" t="s">
        <v>5</v>
      </c>
      <c r="E171" s="68" t="s">
        <v>284</v>
      </c>
      <c r="F171" s="68">
        <v>1</v>
      </c>
      <c r="G171" s="68">
        <v>1</v>
      </c>
      <c r="H171" s="68">
        <v>0</v>
      </c>
      <c r="I171" s="68">
        <v>4</v>
      </c>
      <c r="J171" s="68">
        <v>0.2419</v>
      </c>
      <c r="K171" s="68">
        <v>0.45</v>
      </c>
      <c r="L171" s="68">
        <v>0.1174</v>
      </c>
      <c r="M171" s="68">
        <v>0.19059999999999999</v>
      </c>
      <c r="O171" s="69">
        <f>VLOOKUP('respostas original'!C171,[1]MATCH!A:B,2,)</f>
        <v>42201</v>
      </c>
    </row>
    <row r="172" spans="1:15">
      <c r="A172" s="68">
        <v>247</v>
      </c>
      <c r="B172" s="68" t="s">
        <v>365</v>
      </c>
      <c r="C172" s="68" t="s">
        <v>362</v>
      </c>
      <c r="D172" s="68" t="s">
        <v>6</v>
      </c>
      <c r="E172" s="68" t="s">
        <v>366</v>
      </c>
      <c r="F172" s="68">
        <v>1</v>
      </c>
      <c r="G172" s="68">
        <v>1</v>
      </c>
      <c r="H172" s="68">
        <v>0</v>
      </c>
      <c r="I172" s="68">
        <v>4</v>
      </c>
      <c r="J172" s="68">
        <v>0.49349999999999999</v>
      </c>
      <c r="K172" s="68">
        <v>0.14180000000000001</v>
      </c>
      <c r="L172" s="68">
        <v>0.20019999999999999</v>
      </c>
      <c r="M172" s="68">
        <v>0.16450000000000001</v>
      </c>
      <c r="O172" s="69">
        <f>VLOOKUP('respostas original'!C172,[1]MATCH!A:B,2,)</f>
        <v>42201</v>
      </c>
    </row>
    <row r="173" spans="1:15">
      <c r="A173" s="68">
        <v>254</v>
      </c>
      <c r="B173" s="68" t="s">
        <v>367</v>
      </c>
      <c r="C173" s="68" t="s">
        <v>362</v>
      </c>
      <c r="D173" s="68" t="s">
        <v>7</v>
      </c>
      <c r="E173" s="68" t="s">
        <v>310</v>
      </c>
      <c r="F173" s="68">
        <v>1</v>
      </c>
      <c r="G173" s="68">
        <v>1</v>
      </c>
      <c r="H173" s="68">
        <v>0</v>
      </c>
      <c r="I173" s="68">
        <v>4</v>
      </c>
      <c r="J173" s="68">
        <v>0.5302</v>
      </c>
      <c r="K173" s="68">
        <v>0.23799999999999999</v>
      </c>
      <c r="L173" s="68">
        <v>8.3099999999999993E-2</v>
      </c>
      <c r="M173" s="68">
        <v>0.14860000000000001</v>
      </c>
      <c r="O173" s="69">
        <f>VLOOKUP('respostas original'!C173,[1]MATCH!A:B,2,)</f>
        <v>42201</v>
      </c>
    </row>
    <row r="174" spans="1:15">
      <c r="A174" s="68">
        <v>256</v>
      </c>
      <c r="B174" s="68" t="s">
        <v>64</v>
      </c>
      <c r="C174" s="68" t="s">
        <v>362</v>
      </c>
      <c r="D174" s="68" t="s">
        <v>8</v>
      </c>
      <c r="E174" s="68" t="s">
        <v>30</v>
      </c>
      <c r="F174" s="68">
        <v>1</v>
      </c>
      <c r="G174" s="68">
        <v>1</v>
      </c>
      <c r="H174" s="68">
        <v>0</v>
      </c>
      <c r="I174" s="68">
        <v>3</v>
      </c>
      <c r="J174" s="68">
        <v>0.1399</v>
      </c>
      <c r="K174" s="68">
        <v>0.28639999999999999</v>
      </c>
      <c r="L174" s="68">
        <v>0.5736</v>
      </c>
      <c r="O174" s="69">
        <f>VLOOKUP('respostas original'!C174,[1]MATCH!A:B,2,)</f>
        <v>42201</v>
      </c>
    </row>
    <row r="175" spans="1:15">
      <c r="A175" s="68">
        <v>257</v>
      </c>
      <c r="B175" s="68" t="s">
        <v>22</v>
      </c>
      <c r="C175" s="68" t="s">
        <v>362</v>
      </c>
      <c r="D175" s="68" t="s">
        <v>9</v>
      </c>
      <c r="E175" s="68" t="s">
        <v>17</v>
      </c>
      <c r="F175" s="68">
        <v>1</v>
      </c>
      <c r="G175" s="68">
        <v>1</v>
      </c>
      <c r="H175" s="68">
        <v>0</v>
      </c>
      <c r="I175" s="68">
        <v>3</v>
      </c>
      <c r="J175" s="68">
        <v>0.33329999999999999</v>
      </c>
      <c r="K175" s="68">
        <v>0.33329999999999999</v>
      </c>
      <c r="L175" s="68">
        <v>0.33329999999999999</v>
      </c>
      <c r="O175" s="69">
        <f>VLOOKUP('respostas original'!C175,[1]MATCH!A:B,2,)</f>
        <v>42201</v>
      </c>
    </row>
    <row r="176" spans="1:15">
      <c r="A176" s="68">
        <v>165</v>
      </c>
      <c r="B176" s="68" t="s">
        <v>368</v>
      </c>
      <c r="C176" s="68" t="s">
        <v>369</v>
      </c>
      <c r="D176" s="68" t="s">
        <v>4</v>
      </c>
      <c r="E176" s="68" t="s">
        <v>370</v>
      </c>
      <c r="F176" s="68">
        <v>1</v>
      </c>
      <c r="G176" s="68">
        <v>1</v>
      </c>
      <c r="H176" s="68">
        <v>1</v>
      </c>
      <c r="I176" s="68">
        <v>5</v>
      </c>
      <c r="J176" s="68">
        <v>0.14560000000000001</v>
      </c>
      <c r="K176" s="68">
        <v>0.15210000000000001</v>
      </c>
      <c r="L176" s="68">
        <v>9.69E-2</v>
      </c>
      <c r="M176" s="68">
        <v>0.34160000000000001</v>
      </c>
      <c r="N176" s="68">
        <v>0.26379999999999998</v>
      </c>
      <c r="O176" s="69">
        <f>VLOOKUP('respostas original'!C176,[1]MATCH!A:B,2,)</f>
        <v>42201</v>
      </c>
    </row>
    <row r="177" spans="1:15">
      <c r="A177" s="68">
        <v>166</v>
      </c>
      <c r="B177" s="68" t="s">
        <v>371</v>
      </c>
      <c r="C177" s="68" t="s">
        <v>369</v>
      </c>
      <c r="D177" s="68" t="s">
        <v>5</v>
      </c>
      <c r="E177" s="68" t="s">
        <v>229</v>
      </c>
      <c r="F177" s="68">
        <v>1</v>
      </c>
      <c r="G177" s="68">
        <v>1</v>
      </c>
      <c r="H177" s="68">
        <v>0</v>
      </c>
      <c r="I177" s="68">
        <v>4</v>
      </c>
      <c r="J177" s="68">
        <v>0.13969999999999999</v>
      </c>
      <c r="K177" s="68">
        <v>0.38729999999999998</v>
      </c>
      <c r="L177" s="68">
        <v>0.27479999999999999</v>
      </c>
      <c r="M177" s="68">
        <v>0.1981</v>
      </c>
      <c r="O177" s="69">
        <f>VLOOKUP('respostas original'!C177,[1]MATCH!A:B,2,)</f>
        <v>42201</v>
      </c>
    </row>
    <row r="178" spans="1:15">
      <c r="A178" s="68">
        <v>167</v>
      </c>
      <c r="B178" s="68" t="s">
        <v>371</v>
      </c>
      <c r="C178" s="68" t="s">
        <v>369</v>
      </c>
      <c r="D178" s="68" t="s">
        <v>6</v>
      </c>
      <c r="E178" s="68" t="s">
        <v>229</v>
      </c>
      <c r="F178" s="68">
        <v>1</v>
      </c>
      <c r="G178" s="68">
        <v>1</v>
      </c>
      <c r="H178" s="68">
        <v>0</v>
      </c>
      <c r="I178" s="68">
        <v>4</v>
      </c>
      <c r="J178" s="68">
        <v>0.13969999999999999</v>
      </c>
      <c r="K178" s="68">
        <v>0.38729999999999998</v>
      </c>
      <c r="L178" s="68">
        <v>0.27479999999999999</v>
      </c>
      <c r="M178" s="68">
        <v>0.1981</v>
      </c>
      <c r="O178" s="69">
        <f>VLOOKUP('respostas original'!C178,[1]MATCH!A:B,2,)</f>
        <v>42201</v>
      </c>
    </row>
    <row r="179" spans="1:15">
      <c r="A179" s="68">
        <v>168</v>
      </c>
      <c r="B179" s="68" t="s">
        <v>372</v>
      </c>
      <c r="C179" s="68" t="s">
        <v>369</v>
      </c>
      <c r="D179" s="68" t="s">
        <v>7</v>
      </c>
      <c r="E179" s="68" t="s">
        <v>148</v>
      </c>
      <c r="F179" s="68">
        <v>1</v>
      </c>
      <c r="G179" s="68">
        <v>1</v>
      </c>
      <c r="H179" s="68">
        <v>0</v>
      </c>
      <c r="I179" s="68">
        <v>4</v>
      </c>
      <c r="J179" s="68">
        <v>0.14180000000000001</v>
      </c>
      <c r="K179" s="68">
        <v>0.20019999999999999</v>
      </c>
      <c r="L179" s="68">
        <v>0.32900000000000001</v>
      </c>
      <c r="M179" s="68">
        <v>0.32900000000000001</v>
      </c>
      <c r="O179" s="69">
        <f>VLOOKUP('respostas original'!C179,[1]MATCH!A:B,2,)</f>
        <v>42201</v>
      </c>
    </row>
    <row r="180" spans="1:15">
      <c r="A180" s="68">
        <v>169</v>
      </c>
      <c r="B180" s="68" t="s">
        <v>52</v>
      </c>
      <c r="C180" s="68" t="s">
        <v>369</v>
      </c>
      <c r="D180" s="68" t="s">
        <v>8</v>
      </c>
      <c r="E180" s="68" t="s">
        <v>20</v>
      </c>
      <c r="F180" s="68">
        <v>1</v>
      </c>
      <c r="G180" s="68">
        <v>1</v>
      </c>
      <c r="H180" s="68">
        <v>0</v>
      </c>
      <c r="I180" s="68">
        <v>3</v>
      </c>
      <c r="J180" s="68">
        <v>0.3206</v>
      </c>
      <c r="K180" s="68">
        <v>0.22539999999999999</v>
      </c>
      <c r="L180" s="68">
        <v>0.45400000000000001</v>
      </c>
      <c r="O180" s="69">
        <f>VLOOKUP('respostas original'!C180,[1]MATCH!A:B,2,)</f>
        <v>42201</v>
      </c>
    </row>
    <row r="181" spans="1:15">
      <c r="A181" s="68">
        <v>170</v>
      </c>
      <c r="B181" s="68" t="s">
        <v>22</v>
      </c>
      <c r="C181" s="68" t="s">
        <v>369</v>
      </c>
      <c r="D181" s="68" t="s">
        <v>9</v>
      </c>
      <c r="E181" s="68" t="s">
        <v>17</v>
      </c>
      <c r="F181" s="68">
        <v>1</v>
      </c>
      <c r="G181" s="68">
        <v>1</v>
      </c>
      <c r="H181" s="68">
        <v>0</v>
      </c>
      <c r="I181" s="68">
        <v>3</v>
      </c>
      <c r="J181" s="68">
        <v>0.33329999999999999</v>
      </c>
      <c r="K181" s="68">
        <v>0.33329999999999999</v>
      </c>
      <c r="L181" s="68">
        <v>0.33329999999999999</v>
      </c>
      <c r="O181" s="69">
        <f>VLOOKUP('respostas original'!C181,[1]MATCH!A:B,2,)</f>
        <v>42201</v>
      </c>
    </row>
    <row r="182" spans="1:15">
      <c r="A182" s="68">
        <v>171</v>
      </c>
      <c r="B182" s="68" t="s">
        <v>373</v>
      </c>
      <c r="C182" s="68" t="s">
        <v>374</v>
      </c>
      <c r="D182" s="68" t="s">
        <v>4</v>
      </c>
      <c r="E182" s="68" t="s">
        <v>375</v>
      </c>
      <c r="F182" s="68">
        <v>1</v>
      </c>
      <c r="G182" s="68">
        <v>1</v>
      </c>
      <c r="H182" s="68">
        <v>1</v>
      </c>
      <c r="I182" s="68">
        <v>5</v>
      </c>
      <c r="J182" s="68">
        <v>0.39889999999999998</v>
      </c>
      <c r="K182" s="68">
        <v>0.1343</v>
      </c>
      <c r="L182" s="68">
        <v>0.1036</v>
      </c>
      <c r="M182" s="68">
        <v>0.1343</v>
      </c>
      <c r="N182" s="68">
        <v>0.22889999999999999</v>
      </c>
      <c r="O182" s="69">
        <f>VLOOKUP('respostas original'!C182,[1]MATCH!A:B,2,)</f>
        <v>42201</v>
      </c>
    </row>
    <row r="183" spans="1:15">
      <c r="A183" s="68">
        <v>172</v>
      </c>
      <c r="B183" s="68" t="s">
        <v>376</v>
      </c>
      <c r="C183" s="68" t="s">
        <v>374</v>
      </c>
      <c r="D183" s="68" t="s">
        <v>5</v>
      </c>
      <c r="E183" s="68" t="s">
        <v>377</v>
      </c>
      <c r="F183" s="68">
        <v>0</v>
      </c>
      <c r="G183" s="68">
        <v>1</v>
      </c>
      <c r="H183" s="68">
        <v>1</v>
      </c>
      <c r="I183" s="68">
        <v>4</v>
      </c>
      <c r="J183" s="68">
        <v>7.3099999999999998E-2</v>
      </c>
      <c r="K183" s="68">
        <v>0.26619999999999999</v>
      </c>
      <c r="L183" s="68">
        <v>0.151</v>
      </c>
      <c r="M183" s="68">
        <v>0.50970000000000004</v>
      </c>
      <c r="O183" s="69">
        <f>VLOOKUP('respostas original'!C183,[1]MATCH!A:B,2,)</f>
        <v>42201</v>
      </c>
    </row>
    <row r="184" spans="1:15">
      <c r="A184" s="68">
        <v>173</v>
      </c>
      <c r="B184" s="68" t="s">
        <v>378</v>
      </c>
      <c r="C184" s="68" t="s">
        <v>374</v>
      </c>
      <c r="D184" s="68" t="s">
        <v>6</v>
      </c>
      <c r="E184" s="68" t="s">
        <v>379</v>
      </c>
      <c r="F184" s="68">
        <v>1</v>
      </c>
      <c r="G184" s="68">
        <v>1</v>
      </c>
      <c r="H184" s="68">
        <v>0</v>
      </c>
      <c r="I184" s="68">
        <v>4</v>
      </c>
      <c r="J184" s="68">
        <v>7.4700000000000003E-2</v>
      </c>
      <c r="K184" s="68">
        <v>0.1651</v>
      </c>
      <c r="L184" s="68">
        <v>0.3296</v>
      </c>
      <c r="M184" s="68">
        <v>0.43070000000000003</v>
      </c>
      <c r="O184" s="69">
        <f>VLOOKUP('respostas original'!C184,[1]MATCH!A:B,2,)</f>
        <v>42201</v>
      </c>
    </row>
    <row r="185" spans="1:15">
      <c r="A185" s="68">
        <v>174</v>
      </c>
      <c r="B185" s="68" t="s">
        <v>380</v>
      </c>
      <c r="C185" s="68" t="s">
        <v>374</v>
      </c>
      <c r="D185" s="68" t="s">
        <v>7</v>
      </c>
      <c r="E185" s="68" t="s">
        <v>381</v>
      </c>
      <c r="F185" s="68">
        <v>1</v>
      </c>
      <c r="G185" s="68">
        <v>1</v>
      </c>
      <c r="H185" s="68">
        <v>0</v>
      </c>
      <c r="I185" s="68">
        <v>4</v>
      </c>
      <c r="J185" s="68">
        <v>0.16919999999999999</v>
      </c>
      <c r="K185" s="68">
        <v>0.26129999999999998</v>
      </c>
      <c r="L185" s="68">
        <v>0.41739999999999999</v>
      </c>
      <c r="M185" s="68">
        <v>0.15210000000000001</v>
      </c>
      <c r="O185" s="69">
        <f>VLOOKUP('respostas original'!C185,[1]MATCH!A:B,2,)</f>
        <v>42201</v>
      </c>
    </row>
    <row r="186" spans="1:15">
      <c r="A186" s="68">
        <v>175</v>
      </c>
      <c r="B186" s="68" t="s">
        <v>63</v>
      </c>
      <c r="C186" s="68" t="s">
        <v>374</v>
      </c>
      <c r="D186" s="68" t="s">
        <v>8</v>
      </c>
      <c r="E186" s="68" t="s">
        <v>38</v>
      </c>
      <c r="F186" s="68">
        <v>1</v>
      </c>
      <c r="G186" s="68">
        <v>1</v>
      </c>
      <c r="H186" s="68">
        <v>0</v>
      </c>
      <c r="I186" s="68">
        <v>3</v>
      </c>
      <c r="J186" s="68">
        <v>0.26719999999999999</v>
      </c>
      <c r="K186" s="68">
        <v>0.1085</v>
      </c>
      <c r="L186" s="68">
        <v>0.62429999999999997</v>
      </c>
      <c r="O186" s="69">
        <f>VLOOKUP('respostas original'!C186,[1]MATCH!A:B,2,)</f>
        <v>42201</v>
      </c>
    </row>
    <row r="187" spans="1:15">
      <c r="A187" s="68">
        <v>178</v>
      </c>
      <c r="B187" s="68" t="s">
        <v>382</v>
      </c>
      <c r="C187" s="68" t="s">
        <v>374</v>
      </c>
      <c r="D187" s="68" t="s">
        <v>9</v>
      </c>
      <c r="E187" s="68" t="s">
        <v>18</v>
      </c>
      <c r="F187" s="68">
        <v>1</v>
      </c>
      <c r="G187" s="68">
        <v>1</v>
      </c>
      <c r="H187" s="68">
        <v>0</v>
      </c>
      <c r="I187" s="68">
        <v>3</v>
      </c>
      <c r="J187" s="68">
        <v>0.65510000000000002</v>
      </c>
      <c r="K187" s="68">
        <v>0.2114</v>
      </c>
      <c r="L187" s="68">
        <v>0.13350000000000001</v>
      </c>
      <c r="O187" s="69">
        <f>VLOOKUP('respostas original'!C187,[1]MATCH!A:B,2,)</f>
        <v>42201</v>
      </c>
    </row>
    <row r="188" spans="1:15">
      <c r="A188" s="68">
        <v>184</v>
      </c>
      <c r="B188" s="68" t="s">
        <v>383</v>
      </c>
      <c r="C188" s="68" t="s">
        <v>384</v>
      </c>
      <c r="D188" s="68" t="s">
        <v>4</v>
      </c>
      <c r="E188" s="68" t="s">
        <v>385</v>
      </c>
      <c r="F188" s="68">
        <v>1</v>
      </c>
      <c r="G188" s="68">
        <v>1</v>
      </c>
      <c r="H188" s="68">
        <v>0</v>
      </c>
      <c r="I188" s="68">
        <v>5</v>
      </c>
      <c r="J188" s="68">
        <v>0.35959999999999998</v>
      </c>
      <c r="K188" s="68">
        <v>0.2213</v>
      </c>
      <c r="L188" s="68">
        <v>8.6599999999999996E-2</v>
      </c>
      <c r="M188" s="68">
        <v>0.17219999999999999</v>
      </c>
      <c r="N188" s="68">
        <v>0.1603</v>
      </c>
      <c r="O188" s="69">
        <f>VLOOKUP('respostas original'!C188,[1]MATCH!A:B,2,)</f>
        <v>42201</v>
      </c>
    </row>
    <row r="189" spans="1:15">
      <c r="A189" s="68">
        <v>209</v>
      </c>
      <c r="B189" s="68" t="s">
        <v>386</v>
      </c>
      <c r="C189" s="68" t="s">
        <v>384</v>
      </c>
      <c r="D189" s="68" t="s">
        <v>5</v>
      </c>
      <c r="E189" s="68" t="s">
        <v>387</v>
      </c>
      <c r="F189" s="68">
        <v>1</v>
      </c>
      <c r="G189" s="68">
        <v>1</v>
      </c>
      <c r="H189" s="68">
        <v>0</v>
      </c>
      <c r="I189" s="68">
        <v>4</v>
      </c>
      <c r="J189" s="68">
        <v>0.45860000000000001</v>
      </c>
      <c r="K189" s="68">
        <v>0.1714</v>
      </c>
      <c r="L189" s="68">
        <v>0.14360000000000001</v>
      </c>
      <c r="M189" s="68">
        <v>0.2263</v>
      </c>
      <c r="O189" s="69">
        <f>VLOOKUP('respostas original'!C189,[1]MATCH!A:B,2,)</f>
        <v>42201</v>
      </c>
    </row>
    <row r="190" spans="1:15">
      <c r="A190" s="68">
        <v>224</v>
      </c>
      <c r="B190" s="68" t="s">
        <v>388</v>
      </c>
      <c r="C190" s="68" t="s">
        <v>384</v>
      </c>
      <c r="D190" s="68" t="s">
        <v>6</v>
      </c>
      <c r="E190" s="68" t="s">
        <v>145</v>
      </c>
      <c r="F190" s="68">
        <v>1</v>
      </c>
      <c r="G190" s="68">
        <v>1</v>
      </c>
      <c r="H190" s="68">
        <v>0</v>
      </c>
      <c r="I190" s="68">
        <v>4</v>
      </c>
      <c r="J190" s="68">
        <v>0.20419999999999999</v>
      </c>
      <c r="K190" s="68">
        <v>0.3458</v>
      </c>
      <c r="L190" s="68">
        <v>0.20419999999999999</v>
      </c>
      <c r="M190" s="68">
        <v>0.24579999999999999</v>
      </c>
      <c r="O190" s="69">
        <f>VLOOKUP('respostas original'!C190,[1]MATCH!A:B,2,)</f>
        <v>42201</v>
      </c>
    </row>
    <row r="191" spans="1:15">
      <c r="A191" s="68">
        <v>232</v>
      </c>
      <c r="B191" s="68" t="s">
        <v>389</v>
      </c>
      <c r="C191" s="68" t="s">
        <v>384</v>
      </c>
      <c r="D191" s="68" t="s">
        <v>7</v>
      </c>
      <c r="E191" s="68" t="s">
        <v>148</v>
      </c>
      <c r="F191" s="68">
        <v>1</v>
      </c>
      <c r="G191" s="68">
        <v>1</v>
      </c>
      <c r="H191" s="68">
        <v>0</v>
      </c>
      <c r="I191" s="68">
        <v>4</v>
      </c>
      <c r="J191" s="68">
        <v>0.20019999999999999</v>
      </c>
      <c r="K191" s="68">
        <v>0.14180000000000001</v>
      </c>
      <c r="L191" s="68">
        <v>0.32900000000000001</v>
      </c>
      <c r="M191" s="68">
        <v>0.32900000000000001</v>
      </c>
      <c r="O191" s="69">
        <f>VLOOKUP('respostas original'!C191,[1]MATCH!A:B,2,)</f>
        <v>42201</v>
      </c>
    </row>
    <row r="192" spans="1:15">
      <c r="A192" s="68">
        <v>239</v>
      </c>
      <c r="B192" s="68" t="s">
        <v>40</v>
      </c>
      <c r="C192" s="68" t="s">
        <v>384</v>
      </c>
      <c r="D192" s="68" t="s">
        <v>8</v>
      </c>
      <c r="E192" s="68" t="s">
        <v>17</v>
      </c>
      <c r="F192" s="68">
        <v>1</v>
      </c>
      <c r="G192" s="68">
        <v>1</v>
      </c>
      <c r="H192" s="68">
        <v>0</v>
      </c>
      <c r="I192" s="68">
        <v>3</v>
      </c>
      <c r="J192" s="68">
        <v>0.5</v>
      </c>
      <c r="K192" s="68">
        <v>0.25</v>
      </c>
      <c r="L192" s="68">
        <v>0.25</v>
      </c>
      <c r="O192" s="69">
        <f>VLOOKUP('respostas original'!C192,[1]MATCH!A:B,2,)</f>
        <v>42201</v>
      </c>
    </row>
    <row r="193" spans="1:15">
      <c r="A193" s="68">
        <v>241</v>
      </c>
      <c r="B193" s="68" t="s">
        <v>26</v>
      </c>
      <c r="C193" s="68" t="s">
        <v>384</v>
      </c>
      <c r="D193" s="68" t="s">
        <v>9</v>
      </c>
      <c r="E193" s="68" t="s">
        <v>17</v>
      </c>
      <c r="F193" s="68">
        <v>1</v>
      </c>
      <c r="G193" s="68">
        <v>1</v>
      </c>
      <c r="H193" s="68">
        <v>0</v>
      </c>
      <c r="I193" s="68">
        <v>3</v>
      </c>
      <c r="J193" s="68">
        <v>0.25</v>
      </c>
      <c r="K193" s="68">
        <v>0.25</v>
      </c>
      <c r="L193" s="68">
        <v>0.5</v>
      </c>
      <c r="O193" s="69">
        <f>VLOOKUP('respostas original'!C193,[1]MATCH!A:B,2,)</f>
        <v>42201</v>
      </c>
    </row>
    <row r="194" spans="1:15">
      <c r="A194" s="68">
        <v>181</v>
      </c>
      <c r="B194" s="68" t="s">
        <v>390</v>
      </c>
      <c r="C194" s="68" t="s">
        <v>391</v>
      </c>
      <c r="D194" s="68" t="s">
        <v>4</v>
      </c>
      <c r="E194" s="68" t="s">
        <v>392</v>
      </c>
      <c r="F194" s="68">
        <v>1</v>
      </c>
      <c r="G194" s="68">
        <v>1</v>
      </c>
      <c r="H194" s="68">
        <v>0</v>
      </c>
      <c r="I194" s="68">
        <v>5</v>
      </c>
      <c r="J194" s="68">
        <v>0.15790000000000001</v>
      </c>
      <c r="K194" s="68">
        <v>0.24440000000000001</v>
      </c>
      <c r="L194" s="68">
        <v>0.1089</v>
      </c>
      <c r="M194" s="68">
        <v>0.27110000000000001</v>
      </c>
      <c r="N194" s="68">
        <v>0.2177</v>
      </c>
      <c r="O194" s="69">
        <f>VLOOKUP('respostas original'!C194,[1]MATCH!A:B,2,)</f>
        <v>42201</v>
      </c>
    </row>
    <row r="195" spans="1:15">
      <c r="A195" s="68">
        <v>188</v>
      </c>
      <c r="B195" s="68" t="s">
        <v>393</v>
      </c>
      <c r="C195" s="68" t="s">
        <v>391</v>
      </c>
      <c r="D195" s="68" t="s">
        <v>5</v>
      </c>
      <c r="E195" s="68" t="s">
        <v>43</v>
      </c>
      <c r="F195" s="68">
        <v>1</v>
      </c>
      <c r="G195" s="68">
        <v>1</v>
      </c>
      <c r="H195" s="68">
        <v>0</v>
      </c>
      <c r="I195" s="68">
        <v>4</v>
      </c>
      <c r="J195" s="68">
        <v>0.36749999999999999</v>
      </c>
      <c r="K195" s="68">
        <v>0.2177</v>
      </c>
      <c r="L195" s="68">
        <v>0.13830000000000001</v>
      </c>
      <c r="M195" s="68">
        <v>0.27650000000000002</v>
      </c>
      <c r="O195" s="69">
        <f>VLOOKUP('respostas original'!C195,[1]MATCH!A:B,2,)</f>
        <v>42201</v>
      </c>
    </row>
    <row r="196" spans="1:15">
      <c r="A196" s="68">
        <v>196</v>
      </c>
      <c r="B196" s="68" t="s">
        <v>394</v>
      </c>
      <c r="C196" s="68" t="s">
        <v>391</v>
      </c>
      <c r="D196" s="68" t="s">
        <v>6</v>
      </c>
      <c r="E196" s="68" t="s">
        <v>395</v>
      </c>
      <c r="F196" s="68">
        <v>1</v>
      </c>
      <c r="G196" s="68">
        <v>1</v>
      </c>
      <c r="H196" s="68">
        <v>0</v>
      </c>
      <c r="I196" s="68">
        <v>4</v>
      </c>
      <c r="J196" s="68">
        <v>9.8100000000000007E-2</v>
      </c>
      <c r="K196" s="68">
        <v>0.20810000000000001</v>
      </c>
      <c r="L196" s="68">
        <v>0.28749999999999998</v>
      </c>
      <c r="M196" s="68">
        <v>0.40629999999999999</v>
      </c>
      <c r="O196" s="69">
        <f>VLOOKUP('respostas original'!C196,[1]MATCH!A:B,2,)</f>
        <v>42201</v>
      </c>
    </row>
    <row r="197" spans="1:15">
      <c r="A197" s="68">
        <v>207</v>
      </c>
      <c r="B197" s="68" t="s">
        <v>396</v>
      </c>
      <c r="C197" s="68" t="s">
        <v>391</v>
      </c>
      <c r="D197" s="68" t="s">
        <v>7</v>
      </c>
      <c r="E197" s="68" t="s">
        <v>397</v>
      </c>
      <c r="F197" s="68">
        <v>1</v>
      </c>
      <c r="G197" s="68">
        <v>1</v>
      </c>
      <c r="H197" s="68">
        <v>0</v>
      </c>
      <c r="I197" s="68">
        <v>4</v>
      </c>
      <c r="J197" s="68">
        <v>0.38540000000000002</v>
      </c>
      <c r="K197" s="68">
        <v>0.1699</v>
      </c>
      <c r="L197" s="68">
        <v>0.23810000000000001</v>
      </c>
      <c r="M197" s="68">
        <v>0.20660000000000001</v>
      </c>
      <c r="O197" s="69">
        <f>VLOOKUP('respostas original'!C197,[1]MATCH!A:B,2,)</f>
        <v>42201</v>
      </c>
    </row>
    <row r="198" spans="1:15">
      <c r="A198" s="68">
        <v>215</v>
      </c>
      <c r="B198" s="68" t="s">
        <v>33</v>
      </c>
      <c r="C198" s="68" t="s">
        <v>391</v>
      </c>
      <c r="D198" s="68" t="s">
        <v>8</v>
      </c>
      <c r="E198" s="68" t="s">
        <v>24</v>
      </c>
      <c r="F198" s="68">
        <v>1</v>
      </c>
      <c r="G198" s="68">
        <v>1</v>
      </c>
      <c r="H198" s="68">
        <v>0</v>
      </c>
      <c r="I198" s="68">
        <v>3</v>
      </c>
      <c r="J198" s="68">
        <v>0.49049999999999999</v>
      </c>
      <c r="K198" s="68">
        <v>0.1976</v>
      </c>
      <c r="L198" s="68">
        <v>0.31190000000000001</v>
      </c>
      <c r="O198" s="69">
        <f>VLOOKUP('respostas original'!C198,[1]MATCH!A:B,2,)</f>
        <v>42201</v>
      </c>
    </row>
    <row r="199" spans="1:15">
      <c r="A199" s="68">
        <v>219</v>
      </c>
      <c r="B199" s="68" t="s">
        <v>31</v>
      </c>
      <c r="C199" s="68" t="s">
        <v>391</v>
      </c>
      <c r="D199" s="68" t="s">
        <v>9</v>
      </c>
      <c r="E199" s="68" t="s">
        <v>24</v>
      </c>
      <c r="F199" s="68">
        <v>1</v>
      </c>
      <c r="G199" s="68">
        <v>1</v>
      </c>
      <c r="H199" s="68">
        <v>0</v>
      </c>
      <c r="I199" s="68">
        <v>3</v>
      </c>
      <c r="J199" s="68">
        <v>0.1976</v>
      </c>
      <c r="K199" s="68">
        <v>0.31190000000000001</v>
      </c>
      <c r="L199" s="68">
        <v>0.49049999999999999</v>
      </c>
      <c r="O199" s="69">
        <f>VLOOKUP('respostas original'!C199,[1]MATCH!A:B,2,)</f>
        <v>42201</v>
      </c>
    </row>
    <row r="200" spans="1:15">
      <c r="A200" s="68">
        <v>182</v>
      </c>
      <c r="B200" s="68" t="s">
        <v>398</v>
      </c>
      <c r="C200" s="68" t="s">
        <v>399</v>
      </c>
      <c r="D200" s="68" t="s">
        <v>4</v>
      </c>
      <c r="E200" s="68" t="s">
        <v>400</v>
      </c>
      <c r="F200" s="68">
        <v>1</v>
      </c>
      <c r="G200" s="68">
        <v>1</v>
      </c>
      <c r="H200" s="68">
        <v>0</v>
      </c>
      <c r="I200" s="68">
        <v>5</v>
      </c>
      <c r="J200" s="68">
        <v>9.8299999999999998E-2</v>
      </c>
      <c r="K200" s="68">
        <v>0.26579999999999998</v>
      </c>
      <c r="L200" s="68">
        <v>0.1163</v>
      </c>
      <c r="M200" s="68">
        <v>0.3599</v>
      </c>
      <c r="N200" s="68">
        <v>0.15970000000000001</v>
      </c>
      <c r="O200" s="69">
        <f>VLOOKUP('respostas original'!C200,[1]MATCH!A:B,2,)</f>
        <v>42201</v>
      </c>
    </row>
    <row r="201" spans="1:15">
      <c r="A201" s="68">
        <v>198</v>
      </c>
      <c r="B201" s="68" t="s">
        <v>401</v>
      </c>
      <c r="C201" s="68" t="s">
        <v>399</v>
      </c>
      <c r="D201" s="68" t="s">
        <v>5</v>
      </c>
      <c r="E201" s="68" t="s">
        <v>402</v>
      </c>
      <c r="F201" s="68">
        <v>0</v>
      </c>
      <c r="G201" s="68">
        <v>1</v>
      </c>
      <c r="H201" s="68">
        <v>1</v>
      </c>
      <c r="I201" s="68">
        <v>4</v>
      </c>
      <c r="J201" s="68">
        <v>0.25380000000000003</v>
      </c>
      <c r="K201" s="68">
        <v>0.2117</v>
      </c>
      <c r="L201" s="68">
        <v>0.23949999999999999</v>
      </c>
      <c r="M201" s="68">
        <v>0.29499999999999998</v>
      </c>
      <c r="O201" s="69">
        <f>VLOOKUP('respostas original'!C201,[1]MATCH!A:B,2,)</f>
        <v>42201</v>
      </c>
    </row>
    <row r="202" spans="1:15">
      <c r="A202" s="68">
        <v>213</v>
      </c>
      <c r="B202" s="68" t="s">
        <v>403</v>
      </c>
      <c r="C202" s="68" t="s">
        <v>399</v>
      </c>
      <c r="D202" s="68" t="s">
        <v>6</v>
      </c>
      <c r="E202" s="68" t="s">
        <v>404</v>
      </c>
      <c r="F202" s="68">
        <v>1</v>
      </c>
      <c r="G202" s="68">
        <v>1</v>
      </c>
      <c r="H202" s="68">
        <v>0</v>
      </c>
      <c r="I202" s="68">
        <v>4</v>
      </c>
      <c r="J202" s="68">
        <v>0.43509999999999999</v>
      </c>
      <c r="K202" s="68">
        <v>0.1056</v>
      </c>
      <c r="L202" s="68">
        <v>0.15010000000000001</v>
      </c>
      <c r="M202" s="68">
        <v>0.30919999999999997</v>
      </c>
      <c r="O202" s="69">
        <f>VLOOKUP('respostas original'!C202,[1]MATCH!A:B,2,)</f>
        <v>42201</v>
      </c>
    </row>
    <row r="203" spans="1:15">
      <c r="A203" s="68">
        <v>227</v>
      </c>
      <c r="B203" s="68" t="s">
        <v>405</v>
      </c>
      <c r="C203" s="68" t="s">
        <v>399</v>
      </c>
      <c r="D203" s="68" t="s">
        <v>7</v>
      </c>
      <c r="E203" s="68" t="s">
        <v>406</v>
      </c>
      <c r="F203" s="68">
        <v>1</v>
      </c>
      <c r="G203" s="68">
        <v>1</v>
      </c>
      <c r="H203" s="68">
        <v>0</v>
      </c>
      <c r="I203" s="68">
        <v>4</v>
      </c>
      <c r="J203" s="68">
        <v>0.45590000000000003</v>
      </c>
      <c r="K203" s="68">
        <v>0.14080000000000001</v>
      </c>
      <c r="L203" s="68">
        <v>0.16009999999999999</v>
      </c>
      <c r="M203" s="68">
        <v>0.2432</v>
      </c>
      <c r="O203" s="69">
        <f>VLOOKUP('respostas original'!C203,[1]MATCH!A:B,2,)</f>
        <v>42201</v>
      </c>
    </row>
    <row r="204" spans="1:15">
      <c r="A204" s="68">
        <v>231</v>
      </c>
      <c r="B204" s="68" t="s">
        <v>407</v>
      </c>
      <c r="C204" s="68" t="s">
        <v>399</v>
      </c>
      <c r="D204" s="68" t="s">
        <v>8</v>
      </c>
      <c r="E204" s="68" t="s">
        <v>21</v>
      </c>
      <c r="F204" s="68">
        <v>1</v>
      </c>
      <c r="G204" s="68">
        <v>1</v>
      </c>
      <c r="H204" s="68">
        <v>0</v>
      </c>
      <c r="I204" s="68">
        <v>3</v>
      </c>
      <c r="J204" s="68">
        <v>0.52470000000000006</v>
      </c>
      <c r="K204" s="68">
        <v>0.1416</v>
      </c>
      <c r="L204" s="68">
        <v>0.33379999999999999</v>
      </c>
      <c r="O204" s="69">
        <f>VLOOKUP('respostas original'!C204,[1]MATCH!A:B,2,)</f>
        <v>42201</v>
      </c>
    </row>
    <row r="205" spans="1:15">
      <c r="A205" s="68">
        <v>234</v>
      </c>
      <c r="B205" s="68" t="s">
        <v>22</v>
      </c>
      <c r="C205" s="68" t="s">
        <v>399</v>
      </c>
      <c r="D205" s="68" t="s">
        <v>9</v>
      </c>
      <c r="E205" s="68" t="s">
        <v>17</v>
      </c>
      <c r="F205" s="68">
        <v>1</v>
      </c>
      <c r="G205" s="68">
        <v>1</v>
      </c>
      <c r="H205" s="68">
        <v>0</v>
      </c>
      <c r="I205" s="68">
        <v>3</v>
      </c>
      <c r="J205" s="68">
        <v>0.33329999999999999</v>
      </c>
      <c r="K205" s="68">
        <v>0.33329999999999999</v>
      </c>
      <c r="L205" s="68">
        <v>0.33329999999999999</v>
      </c>
      <c r="O205" s="69">
        <f>VLOOKUP('respostas original'!C205,[1]MATCH!A:B,2,)</f>
        <v>42201</v>
      </c>
    </row>
    <row r="206" spans="1:15">
      <c r="A206" s="68">
        <v>208</v>
      </c>
      <c r="B206" s="68" t="s">
        <v>408</v>
      </c>
      <c r="C206" s="68" t="s">
        <v>409</v>
      </c>
      <c r="E206" s="68" t="s">
        <v>410</v>
      </c>
      <c r="F206" s="68">
        <v>1</v>
      </c>
      <c r="G206" s="68">
        <v>1</v>
      </c>
      <c r="H206" s="68">
        <v>1</v>
      </c>
      <c r="I206" s="68">
        <v>5</v>
      </c>
      <c r="J206" s="68">
        <v>0.23089999999999999</v>
      </c>
      <c r="K206" s="68">
        <v>0.10249999999999999</v>
      </c>
      <c r="L206" s="68">
        <v>7.6399999999999996E-2</v>
      </c>
      <c r="M206" s="68">
        <v>0.39019999999999999</v>
      </c>
      <c r="N206" s="68">
        <v>0.2</v>
      </c>
      <c r="O206" s="69">
        <f>VLOOKUP('respostas original'!C206,[1]MATCH!A:B,2,)</f>
        <v>42201</v>
      </c>
    </row>
    <row r="207" spans="1:15">
      <c r="A207" s="68">
        <v>228</v>
      </c>
      <c r="B207" s="68" t="s">
        <v>411</v>
      </c>
      <c r="C207" s="68" t="s">
        <v>409</v>
      </c>
      <c r="D207" s="68" t="s">
        <v>5</v>
      </c>
      <c r="E207" s="68" t="s">
        <v>412</v>
      </c>
      <c r="F207" s="68">
        <v>1</v>
      </c>
      <c r="G207" s="68">
        <v>1</v>
      </c>
      <c r="H207" s="68">
        <v>0</v>
      </c>
      <c r="I207" s="68">
        <v>4</v>
      </c>
      <c r="J207" s="68">
        <v>0.3584</v>
      </c>
      <c r="K207" s="68">
        <v>0.18099999999999999</v>
      </c>
      <c r="L207" s="68">
        <v>0.14069999999999999</v>
      </c>
      <c r="M207" s="68">
        <v>0.31990000000000002</v>
      </c>
      <c r="O207" s="69">
        <f>VLOOKUP('respostas original'!C207,[1]MATCH!A:B,2,)</f>
        <v>42201</v>
      </c>
    </row>
    <row r="208" spans="1:15">
      <c r="A208" s="68">
        <v>237</v>
      </c>
      <c r="B208" s="68" t="s">
        <v>413</v>
      </c>
      <c r="C208" s="68" t="s">
        <v>409</v>
      </c>
      <c r="D208" s="68" t="s">
        <v>6</v>
      </c>
      <c r="E208" s="68" t="s">
        <v>414</v>
      </c>
      <c r="F208" s="68">
        <v>1</v>
      </c>
      <c r="G208" s="68">
        <v>1</v>
      </c>
      <c r="H208" s="68">
        <v>0</v>
      </c>
      <c r="I208" s="68">
        <v>4</v>
      </c>
      <c r="J208" s="68">
        <v>0.1981</v>
      </c>
      <c r="K208" s="68">
        <v>0.39989999999999998</v>
      </c>
      <c r="L208" s="68">
        <v>0.10929999999999999</v>
      </c>
      <c r="M208" s="68">
        <v>0.2928</v>
      </c>
      <c r="O208" s="69">
        <f>VLOOKUP('respostas original'!C208,[1]MATCH!A:B,2,)</f>
        <v>42201</v>
      </c>
    </row>
    <row r="209" spans="1:15">
      <c r="A209" s="68">
        <v>246</v>
      </c>
      <c r="B209" s="68" t="s">
        <v>415</v>
      </c>
      <c r="C209" s="68" t="s">
        <v>409</v>
      </c>
      <c r="D209" s="68" t="s">
        <v>7</v>
      </c>
      <c r="E209" s="68" t="s">
        <v>416</v>
      </c>
      <c r="F209" s="68">
        <v>1</v>
      </c>
      <c r="G209" s="68">
        <v>1</v>
      </c>
      <c r="H209" s="68">
        <v>0</v>
      </c>
      <c r="I209" s="68">
        <v>4</v>
      </c>
      <c r="J209" s="68">
        <v>0.38119999999999998</v>
      </c>
      <c r="K209" s="68">
        <v>0.26869999999999999</v>
      </c>
      <c r="L209" s="68">
        <v>0.12809999999999999</v>
      </c>
      <c r="M209" s="68">
        <v>0.22189999999999999</v>
      </c>
      <c r="O209" s="69">
        <f>VLOOKUP('respostas original'!C209,[1]MATCH!A:B,2,)</f>
        <v>42201</v>
      </c>
    </row>
    <row r="210" spans="1:15">
      <c r="A210" s="68">
        <v>250</v>
      </c>
      <c r="B210" s="68" t="s">
        <v>47</v>
      </c>
      <c r="C210" s="68" t="s">
        <v>409</v>
      </c>
      <c r="D210" s="68" t="s">
        <v>8</v>
      </c>
      <c r="E210" s="68" t="s">
        <v>30</v>
      </c>
      <c r="F210" s="68">
        <v>1</v>
      </c>
      <c r="G210" s="68">
        <v>1</v>
      </c>
      <c r="H210" s="68">
        <v>0</v>
      </c>
      <c r="I210" s="68">
        <v>3</v>
      </c>
      <c r="J210" s="68">
        <v>0.1399</v>
      </c>
      <c r="K210" s="68">
        <v>0.5736</v>
      </c>
      <c r="L210" s="68">
        <v>0.28639999999999999</v>
      </c>
      <c r="O210" s="69">
        <f>VLOOKUP('respostas original'!C210,[1]MATCH!A:B,2,)</f>
        <v>42201</v>
      </c>
    </row>
    <row r="211" spans="1:15">
      <c r="A211" s="68">
        <v>252</v>
      </c>
      <c r="B211" s="68" t="s">
        <v>48</v>
      </c>
      <c r="C211" s="68" t="s">
        <v>409</v>
      </c>
      <c r="D211" s="68" t="s">
        <v>9</v>
      </c>
      <c r="E211" s="68" t="s">
        <v>45</v>
      </c>
      <c r="F211" s="68">
        <v>1</v>
      </c>
      <c r="G211" s="68">
        <v>1</v>
      </c>
      <c r="H211" s="68">
        <v>0</v>
      </c>
      <c r="I211" s="68">
        <v>3</v>
      </c>
      <c r="J211" s="68">
        <v>0.1638</v>
      </c>
      <c r="K211" s="68">
        <v>0.29730000000000001</v>
      </c>
      <c r="L211" s="68">
        <v>0.53900000000000003</v>
      </c>
      <c r="O211" s="69">
        <f>VLOOKUP('respostas original'!C211,[1]MATCH!A:B,2,)</f>
        <v>42201</v>
      </c>
    </row>
    <row r="212" spans="1:15">
      <c r="A212" s="68">
        <v>191</v>
      </c>
      <c r="B212" s="68" t="s">
        <v>417</v>
      </c>
      <c r="C212" s="68" t="s">
        <v>418</v>
      </c>
      <c r="D212" s="68" t="s">
        <v>4</v>
      </c>
      <c r="E212" s="68" t="s">
        <v>419</v>
      </c>
      <c r="F212" s="68">
        <v>1</v>
      </c>
      <c r="G212" s="68">
        <v>1</v>
      </c>
      <c r="H212" s="68">
        <v>2</v>
      </c>
      <c r="I212" s="68">
        <v>5</v>
      </c>
      <c r="J212" s="68">
        <v>0.12570000000000001</v>
      </c>
      <c r="K212" s="68">
        <v>0.20880000000000001</v>
      </c>
      <c r="L212" s="68">
        <v>0.1265</v>
      </c>
      <c r="M212" s="68">
        <v>0.36370000000000002</v>
      </c>
      <c r="N212" s="68">
        <v>0.17530000000000001</v>
      </c>
      <c r="O212" s="69">
        <f>VLOOKUP('respostas original'!C212,[1]MATCH!A:B,2,)</f>
        <v>42201</v>
      </c>
    </row>
    <row r="213" spans="1:15">
      <c r="A213" s="68">
        <v>201</v>
      </c>
      <c r="B213" s="68" t="s">
        <v>420</v>
      </c>
      <c r="C213" s="68" t="s">
        <v>418</v>
      </c>
      <c r="D213" s="68" t="s">
        <v>5</v>
      </c>
      <c r="E213" s="68" t="s">
        <v>421</v>
      </c>
      <c r="F213" s="68">
        <v>1</v>
      </c>
      <c r="G213" s="68">
        <v>1</v>
      </c>
      <c r="H213" s="68">
        <v>0</v>
      </c>
      <c r="I213" s="68">
        <v>4</v>
      </c>
      <c r="J213" s="68">
        <v>0.25659999999999999</v>
      </c>
      <c r="K213" s="68">
        <v>0.11210000000000001</v>
      </c>
      <c r="L213" s="68">
        <v>0.27289999999999998</v>
      </c>
      <c r="M213" s="68">
        <v>0.3584</v>
      </c>
      <c r="O213" s="69">
        <f>VLOOKUP('respostas original'!C213,[1]MATCH!A:B,2,)</f>
        <v>42201</v>
      </c>
    </row>
    <row r="214" spans="1:15">
      <c r="A214" s="68">
        <v>221</v>
      </c>
      <c r="B214" s="68" t="s">
        <v>422</v>
      </c>
      <c r="C214" s="68" t="s">
        <v>418</v>
      </c>
      <c r="D214" s="68" t="s">
        <v>6</v>
      </c>
      <c r="E214" s="68" t="s">
        <v>423</v>
      </c>
      <c r="F214" s="68">
        <v>0</v>
      </c>
      <c r="G214" s="68">
        <v>1</v>
      </c>
      <c r="H214" s="68">
        <v>1</v>
      </c>
      <c r="I214" s="68">
        <v>4</v>
      </c>
      <c r="J214" s="68">
        <v>0.23530000000000001</v>
      </c>
      <c r="K214" s="68">
        <v>0.2024</v>
      </c>
      <c r="L214" s="68">
        <v>0.26090000000000002</v>
      </c>
      <c r="M214" s="68">
        <v>0.30149999999999999</v>
      </c>
      <c r="O214" s="69">
        <f>VLOOKUP('respostas original'!C214,[1]MATCH!A:B,2,)</f>
        <v>42201</v>
      </c>
    </row>
    <row r="215" spans="1:15">
      <c r="A215" s="68">
        <v>233</v>
      </c>
      <c r="B215" s="68" t="s">
        <v>424</v>
      </c>
      <c r="C215" s="68" t="s">
        <v>418</v>
      </c>
      <c r="D215" s="68" t="s">
        <v>7</v>
      </c>
      <c r="E215" s="68" t="s">
        <v>425</v>
      </c>
      <c r="F215" s="68">
        <v>0</v>
      </c>
      <c r="G215" s="68">
        <v>1</v>
      </c>
      <c r="H215" s="68">
        <v>1</v>
      </c>
      <c r="I215" s="68">
        <v>4</v>
      </c>
      <c r="J215" s="68">
        <v>0.26290000000000002</v>
      </c>
      <c r="K215" s="68">
        <v>0.18240000000000001</v>
      </c>
      <c r="L215" s="68">
        <v>0.32829999999999998</v>
      </c>
      <c r="M215" s="68">
        <v>0.22639999999999999</v>
      </c>
      <c r="O215" s="69">
        <f>VLOOKUP('respostas original'!C215,[1]MATCH!A:B,2,)</f>
        <v>42201</v>
      </c>
    </row>
    <row r="216" spans="1:15">
      <c r="A216" s="68">
        <v>238</v>
      </c>
      <c r="B216" s="68" t="s">
        <v>59</v>
      </c>
      <c r="C216" s="68" t="s">
        <v>418</v>
      </c>
      <c r="D216" s="68" t="s">
        <v>8</v>
      </c>
      <c r="E216" s="68" t="s">
        <v>45</v>
      </c>
      <c r="F216" s="68">
        <v>1</v>
      </c>
      <c r="G216" s="68">
        <v>1</v>
      </c>
      <c r="H216" s="68">
        <v>0</v>
      </c>
      <c r="I216" s="68">
        <v>3</v>
      </c>
      <c r="J216" s="68">
        <v>0.1638</v>
      </c>
      <c r="K216" s="68">
        <v>0.53900000000000003</v>
      </c>
      <c r="L216" s="68">
        <v>0.29730000000000001</v>
      </c>
      <c r="O216" s="69">
        <f>VLOOKUP('respostas original'!C216,[1]MATCH!A:B,2,)</f>
        <v>42201</v>
      </c>
    </row>
    <row r="217" spans="1:15">
      <c r="A217" s="68">
        <v>242</v>
      </c>
      <c r="B217" s="68" t="s">
        <v>47</v>
      </c>
      <c r="C217" s="68" t="s">
        <v>418</v>
      </c>
      <c r="D217" s="68" t="s">
        <v>9</v>
      </c>
      <c r="E217" s="68" t="s">
        <v>30</v>
      </c>
      <c r="F217" s="68">
        <v>1</v>
      </c>
      <c r="G217" s="68">
        <v>1</v>
      </c>
      <c r="H217" s="68">
        <v>0</v>
      </c>
      <c r="I217" s="68">
        <v>3</v>
      </c>
      <c r="J217" s="68">
        <v>0.1399</v>
      </c>
      <c r="K217" s="68">
        <v>0.5736</v>
      </c>
      <c r="L217" s="68">
        <v>0.28639999999999999</v>
      </c>
      <c r="O217" s="69">
        <f>VLOOKUP('respostas original'!C217,[1]MATCH!A:B,2,)</f>
        <v>42201</v>
      </c>
    </row>
    <row r="218" spans="1:15">
      <c r="A218" s="68">
        <v>177</v>
      </c>
      <c r="B218" s="68" t="s">
        <v>426</v>
      </c>
      <c r="C218" s="68" t="s">
        <v>427</v>
      </c>
      <c r="D218" s="68" t="s">
        <v>4</v>
      </c>
      <c r="E218" s="68" t="s">
        <v>428</v>
      </c>
      <c r="F218" s="68">
        <v>1</v>
      </c>
      <c r="G218" s="68">
        <v>1</v>
      </c>
      <c r="H218" s="68">
        <v>0</v>
      </c>
      <c r="I218" s="68">
        <v>5</v>
      </c>
      <c r="J218" s="68">
        <v>0.3473</v>
      </c>
      <c r="K218" s="68">
        <v>0.2097</v>
      </c>
      <c r="L218" s="68">
        <v>0.1225</v>
      </c>
      <c r="M218" s="68">
        <v>0.1108</v>
      </c>
      <c r="N218" s="68">
        <v>0.2097</v>
      </c>
      <c r="O218" s="69">
        <f>VLOOKUP('respostas original'!C218,[1]MATCH!A:B,2,)</f>
        <v>42201</v>
      </c>
    </row>
    <row r="219" spans="1:15">
      <c r="A219" s="68">
        <v>192</v>
      </c>
      <c r="B219" s="68" t="s">
        <v>429</v>
      </c>
      <c r="C219" s="68" t="s">
        <v>427</v>
      </c>
      <c r="D219" s="68" t="s">
        <v>5</v>
      </c>
      <c r="E219" s="68" t="s">
        <v>430</v>
      </c>
      <c r="F219" s="68">
        <v>0</v>
      </c>
      <c r="G219" s="68">
        <v>1</v>
      </c>
      <c r="H219" s="68">
        <v>1</v>
      </c>
      <c r="I219" s="68">
        <v>4</v>
      </c>
      <c r="J219" s="68">
        <v>0.33329999999999999</v>
      </c>
      <c r="K219" s="68">
        <v>0.25</v>
      </c>
      <c r="L219" s="68">
        <v>0.16669999999999999</v>
      </c>
      <c r="M219" s="68">
        <v>0.25</v>
      </c>
      <c r="O219" s="69">
        <f>VLOOKUP('respostas original'!C219,[1]MATCH!A:B,2,)</f>
        <v>42201</v>
      </c>
    </row>
    <row r="220" spans="1:15">
      <c r="A220" s="68">
        <v>205</v>
      </c>
      <c r="B220" s="68" t="s">
        <v>196</v>
      </c>
      <c r="C220" s="68" t="s">
        <v>427</v>
      </c>
      <c r="D220" s="68" t="s">
        <v>6</v>
      </c>
      <c r="E220" s="68" t="s">
        <v>197</v>
      </c>
      <c r="F220" s="68">
        <v>1</v>
      </c>
      <c r="G220" s="68">
        <v>1</v>
      </c>
      <c r="H220" s="68">
        <v>0</v>
      </c>
      <c r="I220" s="68">
        <v>4</v>
      </c>
      <c r="J220" s="68">
        <v>0.20480000000000001</v>
      </c>
      <c r="K220" s="68">
        <v>0.28810000000000002</v>
      </c>
      <c r="L220" s="68">
        <v>0.16900000000000001</v>
      </c>
      <c r="M220" s="68">
        <v>0.33810000000000001</v>
      </c>
      <c r="O220" s="69">
        <f>VLOOKUP('respostas original'!C220,[1]MATCH!A:B,2,)</f>
        <v>42201</v>
      </c>
    </row>
    <row r="221" spans="1:15">
      <c r="A221" s="68">
        <v>222</v>
      </c>
      <c r="B221" s="68" t="s">
        <v>431</v>
      </c>
      <c r="C221" s="68" t="s">
        <v>427</v>
      </c>
      <c r="D221" s="68" t="s">
        <v>7</v>
      </c>
      <c r="E221" s="68" t="s">
        <v>432</v>
      </c>
      <c r="F221" s="68">
        <v>1</v>
      </c>
      <c r="G221" s="68">
        <v>1</v>
      </c>
      <c r="H221" s="68">
        <v>0</v>
      </c>
      <c r="I221" s="68">
        <v>4</v>
      </c>
      <c r="J221" s="68">
        <v>0.36680000000000001</v>
      </c>
      <c r="K221" s="68">
        <v>0.15079999999999999</v>
      </c>
      <c r="L221" s="68">
        <v>0.20130000000000001</v>
      </c>
      <c r="M221" s="68">
        <v>0.28110000000000002</v>
      </c>
      <c r="O221" s="69">
        <f>VLOOKUP('respostas original'!C221,[1]MATCH!A:B,2,)</f>
        <v>42201</v>
      </c>
    </row>
    <row r="222" spans="1:15">
      <c r="A222" s="68">
        <v>229</v>
      </c>
      <c r="B222" s="68" t="s">
        <v>37</v>
      </c>
      <c r="C222" s="68" t="s">
        <v>427</v>
      </c>
      <c r="D222" s="68" t="s">
        <v>8</v>
      </c>
      <c r="E222" s="68" t="s">
        <v>34</v>
      </c>
      <c r="F222" s="68">
        <v>1</v>
      </c>
      <c r="G222" s="68">
        <v>1</v>
      </c>
      <c r="H222" s="68">
        <v>0</v>
      </c>
      <c r="I222" s="68">
        <v>3</v>
      </c>
      <c r="J222" s="68">
        <v>0.35</v>
      </c>
      <c r="K222" s="68">
        <v>0.17219999999999999</v>
      </c>
      <c r="L222" s="68">
        <v>0.4778</v>
      </c>
      <c r="O222" s="69">
        <f>VLOOKUP('respostas original'!C222,[1]MATCH!A:B,2,)</f>
        <v>42201</v>
      </c>
    </row>
    <row r="223" spans="1:15">
      <c r="A223" s="68">
        <v>230</v>
      </c>
      <c r="B223" s="68" t="s">
        <v>62</v>
      </c>
      <c r="C223" s="68" t="s">
        <v>427</v>
      </c>
      <c r="D223" s="68" t="s">
        <v>9</v>
      </c>
      <c r="E223" s="68" t="s">
        <v>17</v>
      </c>
      <c r="F223" s="68">
        <v>1</v>
      </c>
      <c r="G223" s="68">
        <v>1</v>
      </c>
      <c r="H223" s="68">
        <v>0</v>
      </c>
      <c r="I223" s="68">
        <v>3</v>
      </c>
      <c r="J223" s="68">
        <v>0.6</v>
      </c>
      <c r="K223" s="68">
        <v>0.2</v>
      </c>
      <c r="L223" s="68">
        <v>0.2</v>
      </c>
      <c r="O223" s="69">
        <f>VLOOKUP('respostas original'!C223,[1]MATCH!A:B,2,)</f>
        <v>42201</v>
      </c>
    </row>
    <row r="224" spans="1:15">
      <c r="A224" s="68">
        <v>176</v>
      </c>
      <c r="B224" s="68" t="s">
        <v>433</v>
      </c>
      <c r="C224" s="68" t="s">
        <v>434</v>
      </c>
      <c r="D224" s="68" t="s">
        <v>4</v>
      </c>
      <c r="E224" s="68" t="s">
        <v>435</v>
      </c>
      <c r="F224" s="68">
        <v>0</v>
      </c>
      <c r="G224" s="68">
        <v>1</v>
      </c>
      <c r="H224" s="68">
        <v>2</v>
      </c>
      <c r="I224" s="68">
        <v>5</v>
      </c>
      <c r="J224" s="68">
        <v>9.35E-2</v>
      </c>
      <c r="K224" s="68">
        <v>0.23480000000000001</v>
      </c>
      <c r="L224" s="68">
        <v>0.2752</v>
      </c>
      <c r="M224" s="68">
        <v>9.6799999999999997E-2</v>
      </c>
      <c r="N224" s="68">
        <v>0.29959999999999998</v>
      </c>
      <c r="O224" s="69">
        <f>VLOOKUP('respostas original'!C224,[1]MATCH!A:B,2,)</f>
        <v>42201</v>
      </c>
    </row>
    <row r="225" spans="1:15">
      <c r="A225" s="68">
        <v>183</v>
      </c>
      <c r="B225" s="68" t="s">
        <v>277</v>
      </c>
      <c r="C225" s="68" t="s">
        <v>434</v>
      </c>
      <c r="D225" s="68" t="s">
        <v>5</v>
      </c>
      <c r="E225" s="68" t="s">
        <v>17</v>
      </c>
      <c r="F225" s="68">
        <v>1</v>
      </c>
      <c r="G225" s="68">
        <v>1</v>
      </c>
      <c r="H225" s="68">
        <v>0</v>
      </c>
      <c r="I225" s="68">
        <v>4</v>
      </c>
      <c r="J225" s="68">
        <v>0.25</v>
      </c>
      <c r="K225" s="68">
        <v>0.25</v>
      </c>
      <c r="L225" s="68">
        <v>0.25</v>
      </c>
      <c r="M225" s="68">
        <v>0.25</v>
      </c>
      <c r="O225" s="69">
        <f>VLOOKUP('respostas original'!C225,[1]MATCH!A:B,2,)</f>
        <v>42201</v>
      </c>
    </row>
    <row r="226" spans="1:15">
      <c r="A226" s="68">
        <v>186</v>
      </c>
      <c r="B226" s="68" t="s">
        <v>436</v>
      </c>
      <c r="C226" s="68" t="s">
        <v>434</v>
      </c>
      <c r="D226" s="68" t="s">
        <v>6</v>
      </c>
      <c r="E226" s="68" t="s">
        <v>437</v>
      </c>
      <c r="F226" s="68">
        <v>1</v>
      </c>
      <c r="G226" s="68">
        <v>1</v>
      </c>
      <c r="H226" s="68">
        <v>0</v>
      </c>
      <c r="I226" s="68">
        <v>4</v>
      </c>
      <c r="J226" s="68">
        <v>0.126</v>
      </c>
      <c r="K226" s="68">
        <v>0.31630000000000003</v>
      </c>
      <c r="L226" s="68">
        <v>0.31630000000000003</v>
      </c>
      <c r="M226" s="68">
        <v>0.24129999999999999</v>
      </c>
      <c r="O226" s="69">
        <f>VLOOKUP('respostas original'!C226,[1]MATCH!A:B,2,)</f>
        <v>42201</v>
      </c>
    </row>
    <row r="227" spans="1:15">
      <c r="A227" s="68">
        <v>194</v>
      </c>
      <c r="B227" s="68" t="s">
        <v>438</v>
      </c>
      <c r="C227" s="68" t="s">
        <v>434</v>
      </c>
      <c r="D227" s="68" t="s">
        <v>7</v>
      </c>
      <c r="E227" s="68" t="s">
        <v>439</v>
      </c>
      <c r="F227" s="68">
        <v>0</v>
      </c>
      <c r="G227" s="68">
        <v>1</v>
      </c>
      <c r="H227" s="68">
        <v>1</v>
      </c>
      <c r="I227" s="68">
        <v>4</v>
      </c>
      <c r="J227" s="68">
        <v>0.23760000000000001</v>
      </c>
      <c r="K227" s="68">
        <v>0.3448</v>
      </c>
      <c r="L227" s="68">
        <v>0.23760000000000001</v>
      </c>
      <c r="M227" s="68">
        <v>0.1799</v>
      </c>
      <c r="O227" s="69">
        <f>VLOOKUP('respostas original'!C227,[1]MATCH!A:B,2,)</f>
        <v>42201</v>
      </c>
    </row>
    <row r="228" spans="1:15">
      <c r="A228" s="68">
        <v>195</v>
      </c>
      <c r="B228" s="68" t="s">
        <v>22</v>
      </c>
      <c r="C228" s="68" t="s">
        <v>434</v>
      </c>
      <c r="D228" s="68" t="s">
        <v>8</v>
      </c>
      <c r="E228" s="68" t="s">
        <v>17</v>
      </c>
      <c r="F228" s="68">
        <v>1</v>
      </c>
      <c r="G228" s="68">
        <v>1</v>
      </c>
      <c r="H228" s="68">
        <v>0</v>
      </c>
      <c r="I228" s="68">
        <v>3</v>
      </c>
      <c r="J228" s="68">
        <v>0.33329999999999999</v>
      </c>
      <c r="K228" s="68">
        <v>0.33329999999999999</v>
      </c>
      <c r="L228" s="68">
        <v>0.33329999999999999</v>
      </c>
      <c r="O228" s="69">
        <f>VLOOKUP('respostas original'!C228,[1]MATCH!A:B,2,)</f>
        <v>42201</v>
      </c>
    </row>
    <row r="229" spans="1:15">
      <c r="A229" s="68">
        <v>199</v>
      </c>
      <c r="B229" s="68" t="s">
        <v>22</v>
      </c>
      <c r="C229" s="68" t="s">
        <v>434</v>
      </c>
      <c r="D229" s="68" t="s">
        <v>9</v>
      </c>
      <c r="E229" s="68" t="s">
        <v>17</v>
      </c>
      <c r="F229" s="68">
        <v>1</v>
      </c>
      <c r="G229" s="68">
        <v>1</v>
      </c>
      <c r="H229" s="68">
        <v>0</v>
      </c>
      <c r="I229" s="68">
        <v>3</v>
      </c>
      <c r="J229" s="68">
        <v>0.33329999999999999</v>
      </c>
      <c r="K229" s="68">
        <v>0.33329999999999999</v>
      </c>
      <c r="L229" s="68">
        <v>0.33329999999999999</v>
      </c>
      <c r="O229" s="69">
        <f>VLOOKUP('respostas original'!C229,[1]MATCH!A:B,2,)</f>
        <v>42201</v>
      </c>
    </row>
    <row r="230" spans="1:15">
      <c r="A230" s="68">
        <v>190</v>
      </c>
      <c r="B230" s="68" t="s">
        <v>440</v>
      </c>
      <c r="C230" s="68" t="s">
        <v>441</v>
      </c>
      <c r="E230" s="68" t="s">
        <v>73</v>
      </c>
      <c r="F230" s="68">
        <v>1</v>
      </c>
      <c r="G230" s="68">
        <v>1</v>
      </c>
      <c r="H230" s="68">
        <v>0</v>
      </c>
      <c r="I230" s="68">
        <v>5</v>
      </c>
      <c r="J230" s="68">
        <v>0.31559999999999999</v>
      </c>
      <c r="K230" s="68">
        <v>9.2499999999999999E-2</v>
      </c>
      <c r="L230" s="68">
        <v>0.22750000000000001</v>
      </c>
      <c r="M230" s="68">
        <v>0.18690000000000001</v>
      </c>
      <c r="N230" s="68">
        <v>0.17749999999999999</v>
      </c>
      <c r="O230" s="69">
        <f>VLOOKUP('respostas original'!C230,[1]MATCH!A:B,2,)</f>
        <v>42201</v>
      </c>
    </row>
    <row r="231" spans="1:15">
      <c r="A231" s="68">
        <v>200</v>
      </c>
      <c r="B231" s="68" t="s">
        <v>442</v>
      </c>
      <c r="C231" s="68" t="s">
        <v>441</v>
      </c>
      <c r="D231" s="68" t="s">
        <v>5</v>
      </c>
      <c r="E231" s="68" t="s">
        <v>17</v>
      </c>
      <c r="F231" s="68">
        <v>1</v>
      </c>
      <c r="G231" s="68">
        <v>1</v>
      </c>
      <c r="H231" s="68">
        <v>0</v>
      </c>
      <c r="I231" s="68">
        <v>4</v>
      </c>
      <c r="J231" s="68">
        <v>0.33329999999999999</v>
      </c>
      <c r="K231" s="68">
        <v>0.33329999999999999</v>
      </c>
      <c r="L231" s="68">
        <v>0.16669999999999999</v>
      </c>
      <c r="M231" s="68">
        <v>0.16669999999999999</v>
      </c>
      <c r="O231" s="69">
        <f>VLOOKUP('respostas original'!C231,[1]MATCH!A:B,2,)</f>
        <v>42201</v>
      </c>
    </row>
    <row r="232" spans="1:15">
      <c r="A232" s="68">
        <v>203</v>
      </c>
      <c r="B232" s="68" t="s">
        <v>443</v>
      </c>
      <c r="C232" s="68" t="s">
        <v>441</v>
      </c>
      <c r="D232" s="68" t="s">
        <v>6</v>
      </c>
      <c r="E232" s="68" t="s">
        <v>444</v>
      </c>
      <c r="F232" s="68">
        <v>1</v>
      </c>
      <c r="G232" s="68">
        <v>1</v>
      </c>
      <c r="H232" s="68">
        <v>0</v>
      </c>
      <c r="I232" s="68">
        <v>4</v>
      </c>
      <c r="J232" s="68">
        <v>0.13450000000000001</v>
      </c>
      <c r="K232" s="68">
        <v>0.32550000000000001</v>
      </c>
      <c r="L232" s="68">
        <v>0.29780000000000001</v>
      </c>
      <c r="M232" s="68">
        <v>0.2422</v>
      </c>
      <c r="O232" s="69">
        <f>VLOOKUP('respostas original'!C232,[1]MATCH!A:B,2,)</f>
        <v>42201</v>
      </c>
    </row>
    <row r="233" spans="1:15">
      <c r="A233" s="68">
        <v>210</v>
      </c>
      <c r="B233" s="68" t="s">
        <v>445</v>
      </c>
      <c r="C233" s="68" t="s">
        <v>441</v>
      </c>
      <c r="D233" s="68" t="s">
        <v>7</v>
      </c>
      <c r="E233" s="68" t="s">
        <v>199</v>
      </c>
      <c r="F233" s="68">
        <v>0</v>
      </c>
      <c r="G233" s="68">
        <v>1</v>
      </c>
      <c r="H233" s="68">
        <v>1</v>
      </c>
      <c r="I233" s="68">
        <v>4</v>
      </c>
      <c r="J233" s="68">
        <v>0.2964</v>
      </c>
      <c r="K233" s="68">
        <v>0.24640000000000001</v>
      </c>
      <c r="L233" s="68">
        <v>0.2107</v>
      </c>
      <c r="M233" s="68">
        <v>0.24640000000000001</v>
      </c>
      <c r="O233" s="69">
        <f>VLOOKUP('respostas original'!C233,[1]MATCH!A:B,2,)</f>
        <v>42201</v>
      </c>
    </row>
    <row r="234" spans="1:15">
      <c r="A234" s="68">
        <v>212</v>
      </c>
      <c r="B234" s="68" t="s">
        <v>22</v>
      </c>
      <c r="C234" s="68" t="s">
        <v>441</v>
      </c>
      <c r="D234" s="68" t="s">
        <v>8</v>
      </c>
      <c r="E234" s="68" t="s">
        <v>17</v>
      </c>
      <c r="F234" s="68">
        <v>1</v>
      </c>
      <c r="G234" s="68">
        <v>1</v>
      </c>
      <c r="H234" s="68">
        <v>0</v>
      </c>
      <c r="I234" s="68">
        <v>3</v>
      </c>
      <c r="J234" s="68">
        <v>0.33329999999999999</v>
      </c>
      <c r="K234" s="68">
        <v>0.33329999999999999</v>
      </c>
      <c r="L234" s="68">
        <v>0.33329999999999999</v>
      </c>
      <c r="O234" s="69">
        <f>VLOOKUP('respostas original'!C234,[1]MATCH!A:B,2,)</f>
        <v>42201</v>
      </c>
    </row>
    <row r="235" spans="1:15">
      <c r="A235" s="68">
        <v>218</v>
      </c>
      <c r="B235" s="68" t="s">
        <v>62</v>
      </c>
      <c r="C235" s="68" t="s">
        <v>441</v>
      </c>
      <c r="D235" s="68" t="s">
        <v>9</v>
      </c>
      <c r="E235" s="68" t="s">
        <v>17</v>
      </c>
      <c r="F235" s="68">
        <v>1</v>
      </c>
      <c r="G235" s="68">
        <v>1</v>
      </c>
      <c r="H235" s="68">
        <v>0</v>
      </c>
      <c r="I235" s="68">
        <v>3</v>
      </c>
      <c r="J235" s="68">
        <v>0.6</v>
      </c>
      <c r="K235" s="68">
        <v>0.2</v>
      </c>
      <c r="L235" s="68">
        <v>0.2</v>
      </c>
      <c r="O235" s="69">
        <f>VLOOKUP('respostas original'!C235,[1]MATCH!A:B,2,)</f>
        <v>42201</v>
      </c>
    </row>
    <row r="236" spans="1:15">
      <c r="A236" s="68">
        <v>189</v>
      </c>
      <c r="B236" s="68" t="s">
        <v>446</v>
      </c>
      <c r="C236" s="68" t="s">
        <v>447</v>
      </c>
      <c r="D236" s="68" t="s">
        <v>4</v>
      </c>
      <c r="E236" s="68" t="s">
        <v>448</v>
      </c>
      <c r="F236" s="68">
        <v>1</v>
      </c>
      <c r="G236" s="68">
        <v>1</v>
      </c>
      <c r="H236" s="68">
        <v>0</v>
      </c>
      <c r="I236" s="68">
        <v>5</v>
      </c>
      <c r="J236" s="68">
        <v>0.41889999999999999</v>
      </c>
      <c r="K236" s="68">
        <v>0.128</v>
      </c>
      <c r="L236" s="68">
        <v>7.2900000000000006E-2</v>
      </c>
      <c r="M236" s="68">
        <v>0.20899999999999999</v>
      </c>
      <c r="N236" s="68">
        <v>0.17119999999999999</v>
      </c>
      <c r="O236" s="69">
        <f>VLOOKUP('respostas original'!C236,[1]MATCH!A:B,2,)</f>
        <v>42201</v>
      </c>
    </row>
    <row r="237" spans="1:15">
      <c r="A237" s="68">
        <v>204</v>
      </c>
      <c r="B237" s="68" t="s">
        <v>449</v>
      </c>
      <c r="C237" s="68" t="s">
        <v>447</v>
      </c>
      <c r="D237" s="68" t="s">
        <v>5</v>
      </c>
      <c r="E237" s="68" t="s">
        <v>174</v>
      </c>
      <c r="F237" s="68">
        <v>1</v>
      </c>
      <c r="G237" s="68">
        <v>1</v>
      </c>
      <c r="H237" s="68">
        <v>0</v>
      </c>
      <c r="I237" s="68">
        <v>4</v>
      </c>
      <c r="J237" s="68">
        <v>0.40749999999999997</v>
      </c>
      <c r="K237" s="68">
        <v>0.27010000000000001</v>
      </c>
      <c r="L237" s="68">
        <v>0.22819999999999999</v>
      </c>
      <c r="M237" s="68">
        <v>9.4200000000000006E-2</v>
      </c>
      <c r="O237" s="69">
        <f>VLOOKUP('respostas original'!C237,[1]MATCH!A:B,2,)</f>
        <v>42201</v>
      </c>
    </row>
    <row r="238" spans="1:15">
      <c r="A238" s="68">
        <v>226</v>
      </c>
      <c r="B238" s="68" t="s">
        <v>386</v>
      </c>
      <c r="C238" s="68" t="s">
        <v>447</v>
      </c>
      <c r="D238" s="68" t="s">
        <v>6</v>
      </c>
      <c r="E238" s="68" t="s">
        <v>387</v>
      </c>
      <c r="F238" s="68">
        <v>1</v>
      </c>
      <c r="G238" s="68">
        <v>1</v>
      </c>
      <c r="H238" s="68">
        <v>0</v>
      </c>
      <c r="I238" s="68">
        <v>4</v>
      </c>
      <c r="J238" s="68">
        <v>0.45860000000000001</v>
      </c>
      <c r="K238" s="68">
        <v>0.1714</v>
      </c>
      <c r="L238" s="68">
        <v>0.14360000000000001</v>
      </c>
      <c r="M238" s="68">
        <v>0.2263</v>
      </c>
      <c r="O238" s="69">
        <f>VLOOKUP('respostas original'!C238,[1]MATCH!A:B,2,)</f>
        <v>42201</v>
      </c>
    </row>
    <row r="239" spans="1:15">
      <c r="A239" s="68">
        <v>245</v>
      </c>
      <c r="B239" s="68" t="s">
        <v>450</v>
      </c>
      <c r="C239" s="68" t="s">
        <v>447</v>
      </c>
      <c r="D239" s="68" t="s">
        <v>7</v>
      </c>
      <c r="E239" s="68" t="s">
        <v>451</v>
      </c>
      <c r="F239" s="68">
        <v>1</v>
      </c>
      <c r="G239" s="68">
        <v>1</v>
      </c>
      <c r="H239" s="68">
        <v>0</v>
      </c>
      <c r="I239" s="68">
        <v>4</v>
      </c>
      <c r="J239" s="68">
        <v>0.39979999999999999</v>
      </c>
      <c r="K239" s="68">
        <v>0.21060000000000001</v>
      </c>
      <c r="L239" s="68">
        <v>0.1522</v>
      </c>
      <c r="M239" s="68">
        <v>0.2374</v>
      </c>
      <c r="O239" s="69">
        <f>VLOOKUP('respostas original'!C239,[1]MATCH!A:B,2,)</f>
        <v>42201</v>
      </c>
    </row>
    <row r="240" spans="1:15">
      <c r="A240" s="68">
        <v>248</v>
      </c>
      <c r="B240" s="68" t="s">
        <v>67</v>
      </c>
      <c r="C240" s="68" t="s">
        <v>447</v>
      </c>
      <c r="D240" s="68" t="s">
        <v>8</v>
      </c>
      <c r="E240" s="68" t="s">
        <v>36</v>
      </c>
      <c r="F240" s="68">
        <v>1</v>
      </c>
      <c r="G240" s="68">
        <v>1</v>
      </c>
      <c r="H240" s="68">
        <v>0</v>
      </c>
      <c r="I240" s="68">
        <v>3</v>
      </c>
      <c r="J240" s="68">
        <v>0.16980000000000001</v>
      </c>
      <c r="K240" s="68">
        <v>0.44290000000000002</v>
      </c>
      <c r="L240" s="68">
        <v>0.38729999999999998</v>
      </c>
      <c r="O240" s="69">
        <f>VLOOKUP('respostas original'!C240,[1]MATCH!A:B,2,)</f>
        <v>42201</v>
      </c>
    </row>
    <row r="241" spans="1:15">
      <c r="A241" s="68">
        <v>251</v>
      </c>
      <c r="B241" s="68" t="s">
        <v>452</v>
      </c>
      <c r="C241" s="68" t="s">
        <v>447</v>
      </c>
      <c r="D241" s="68" t="s">
        <v>9</v>
      </c>
      <c r="E241" s="68" t="s">
        <v>74</v>
      </c>
      <c r="F241" s="68">
        <v>1</v>
      </c>
      <c r="G241" s="68">
        <v>1</v>
      </c>
      <c r="H241" s="68">
        <v>0</v>
      </c>
      <c r="I241" s="68">
        <v>3</v>
      </c>
      <c r="J241" s="68">
        <v>0.41599999999999998</v>
      </c>
      <c r="K241" s="68">
        <v>0.4577</v>
      </c>
      <c r="L241" s="68">
        <v>0.1263</v>
      </c>
      <c r="O241" s="69">
        <f>VLOOKUP('respostas original'!C241,[1]MATCH!A:B,2,)</f>
        <v>42201</v>
      </c>
    </row>
    <row r="242" spans="1:15">
      <c r="A242" s="68">
        <v>179</v>
      </c>
      <c r="B242" s="68" t="s">
        <v>453</v>
      </c>
      <c r="C242" s="68" t="s">
        <v>454</v>
      </c>
      <c r="D242" s="68" t="s">
        <v>4</v>
      </c>
      <c r="E242" s="68" t="s">
        <v>455</v>
      </c>
      <c r="F242" s="68">
        <v>1</v>
      </c>
      <c r="G242" s="68">
        <v>1</v>
      </c>
      <c r="H242" s="68">
        <v>1</v>
      </c>
      <c r="I242" s="68">
        <v>5</v>
      </c>
      <c r="J242" s="68">
        <v>0.26179999999999998</v>
      </c>
      <c r="K242" s="68">
        <v>0.1212</v>
      </c>
      <c r="L242" s="68">
        <v>0.1699</v>
      </c>
      <c r="M242" s="68">
        <v>7.4200000000000002E-2</v>
      </c>
      <c r="N242" s="68">
        <v>0.37290000000000001</v>
      </c>
      <c r="O242" s="69">
        <f>VLOOKUP('respostas original'!C242,[1]MATCH!A:B,2,)</f>
        <v>42201</v>
      </c>
    </row>
    <row r="243" spans="1:15">
      <c r="A243" s="68">
        <v>185</v>
      </c>
      <c r="B243" s="68" t="s">
        <v>456</v>
      </c>
      <c r="C243" s="68" t="s">
        <v>454</v>
      </c>
      <c r="D243" s="68" t="s">
        <v>5</v>
      </c>
      <c r="E243" s="68" t="s">
        <v>457</v>
      </c>
      <c r="F243" s="68">
        <v>0</v>
      </c>
      <c r="G243" s="68">
        <v>1</v>
      </c>
      <c r="H243" s="68">
        <v>1</v>
      </c>
      <c r="I243" s="68">
        <v>4</v>
      </c>
      <c r="J243" s="68">
        <v>0.24729999999999999</v>
      </c>
      <c r="K243" s="68">
        <v>0.19850000000000001</v>
      </c>
      <c r="L243" s="68">
        <v>0.27560000000000001</v>
      </c>
      <c r="M243" s="68">
        <v>0.27860000000000001</v>
      </c>
      <c r="O243" s="69">
        <f>VLOOKUP('respostas original'!C243,[1]MATCH!A:B,2,)</f>
        <v>42201</v>
      </c>
    </row>
    <row r="244" spans="1:15">
      <c r="A244" s="68">
        <v>193</v>
      </c>
      <c r="B244" s="68" t="s">
        <v>458</v>
      </c>
      <c r="C244" s="68" t="s">
        <v>454</v>
      </c>
      <c r="D244" s="68" t="s">
        <v>6</v>
      </c>
      <c r="E244" s="68" t="s">
        <v>219</v>
      </c>
      <c r="F244" s="68">
        <v>1</v>
      </c>
      <c r="G244" s="68">
        <v>1</v>
      </c>
      <c r="H244" s="68">
        <v>1</v>
      </c>
      <c r="I244" s="68">
        <v>4</v>
      </c>
      <c r="J244" s="68">
        <v>0.26750000000000002</v>
      </c>
      <c r="K244" s="68">
        <v>0.1636</v>
      </c>
      <c r="L244" s="68">
        <v>0.48430000000000001</v>
      </c>
      <c r="M244" s="68">
        <v>8.4599999999999995E-2</v>
      </c>
      <c r="O244" s="69">
        <f>VLOOKUP('respostas original'!C244,[1]MATCH!A:B,2,)</f>
        <v>42201</v>
      </c>
    </row>
    <row r="245" spans="1:15">
      <c r="A245" s="68">
        <v>202</v>
      </c>
      <c r="B245" s="68" t="s">
        <v>458</v>
      </c>
      <c r="C245" s="68" t="s">
        <v>454</v>
      </c>
      <c r="D245" s="68" t="s">
        <v>7</v>
      </c>
      <c r="E245" s="68" t="s">
        <v>219</v>
      </c>
      <c r="F245" s="68">
        <v>1</v>
      </c>
      <c r="G245" s="68">
        <v>1</v>
      </c>
      <c r="H245" s="68">
        <v>1</v>
      </c>
      <c r="I245" s="68">
        <v>4</v>
      </c>
      <c r="J245" s="68">
        <v>0.26750000000000002</v>
      </c>
      <c r="K245" s="68">
        <v>0.1636</v>
      </c>
      <c r="L245" s="68">
        <v>0.48430000000000001</v>
      </c>
      <c r="M245" s="68">
        <v>8.4599999999999995E-2</v>
      </c>
      <c r="O245" s="69">
        <f>VLOOKUP('respostas original'!C245,[1]MATCH!A:B,2,)</f>
        <v>42201</v>
      </c>
    </row>
    <row r="246" spans="1:15">
      <c r="A246" s="68">
        <v>206</v>
      </c>
      <c r="B246" s="68" t="s">
        <v>459</v>
      </c>
      <c r="C246" s="68" t="s">
        <v>454</v>
      </c>
      <c r="D246" s="68" t="s">
        <v>8</v>
      </c>
      <c r="E246" s="68" t="s">
        <v>460</v>
      </c>
      <c r="F246" s="68">
        <v>1</v>
      </c>
      <c r="G246" s="68">
        <v>1</v>
      </c>
      <c r="H246" s="68">
        <v>1</v>
      </c>
      <c r="I246" s="68">
        <v>3</v>
      </c>
      <c r="J246" s="68">
        <v>0.11990000000000001</v>
      </c>
      <c r="K246" s="68">
        <v>0.60799999999999998</v>
      </c>
      <c r="L246" s="68">
        <v>0.27210000000000001</v>
      </c>
      <c r="O246" s="69">
        <f>VLOOKUP('respostas original'!C246,[1]MATCH!A:B,2,)</f>
        <v>42201</v>
      </c>
    </row>
    <row r="247" spans="1:15">
      <c r="A247" s="68">
        <v>216</v>
      </c>
      <c r="B247" s="68" t="s">
        <v>69</v>
      </c>
      <c r="C247" s="68" t="s">
        <v>454</v>
      </c>
      <c r="D247" s="68" t="s">
        <v>9</v>
      </c>
      <c r="E247" s="68" t="s">
        <v>74</v>
      </c>
      <c r="F247" s="68">
        <v>1</v>
      </c>
      <c r="G247" s="68">
        <v>1</v>
      </c>
      <c r="H247" s="68">
        <v>1</v>
      </c>
      <c r="I247" s="68">
        <v>3</v>
      </c>
      <c r="J247" s="68">
        <v>0.63270000000000004</v>
      </c>
      <c r="K247" s="68">
        <v>0.19239999999999999</v>
      </c>
      <c r="L247" s="68">
        <v>0.1749</v>
      </c>
      <c r="O247" s="69">
        <f>VLOOKUP('respostas original'!C247,[1]MATCH!A:B,2,)</f>
        <v>42201</v>
      </c>
    </row>
    <row r="248" spans="1:15">
      <c r="A248" s="68">
        <v>214</v>
      </c>
      <c r="B248" s="68" t="s">
        <v>461</v>
      </c>
      <c r="C248" s="68" t="s">
        <v>462</v>
      </c>
      <c r="D248" s="68" t="s">
        <v>4</v>
      </c>
      <c r="E248" s="68" t="s">
        <v>463</v>
      </c>
      <c r="F248" s="68">
        <v>0</v>
      </c>
      <c r="G248" s="68">
        <v>1</v>
      </c>
      <c r="H248" s="68">
        <v>2</v>
      </c>
      <c r="I248" s="68">
        <v>5</v>
      </c>
      <c r="J248" s="68">
        <v>0.1479</v>
      </c>
      <c r="K248" s="68">
        <v>0.26629999999999998</v>
      </c>
      <c r="L248" s="68">
        <v>7.0499999999999993E-2</v>
      </c>
      <c r="M248" s="68">
        <v>0.107</v>
      </c>
      <c r="N248" s="68">
        <v>0.4083</v>
      </c>
      <c r="O248" s="69">
        <f>VLOOKUP('respostas original'!C248,[1]MATCH!A:B,2,)</f>
        <v>42201</v>
      </c>
    </row>
    <row r="249" spans="1:15">
      <c r="A249" s="68">
        <v>235</v>
      </c>
      <c r="B249" s="68" t="s">
        <v>464</v>
      </c>
      <c r="C249" s="68" t="s">
        <v>462</v>
      </c>
      <c r="D249" s="68" t="s">
        <v>5</v>
      </c>
      <c r="E249" s="68" t="s">
        <v>465</v>
      </c>
      <c r="F249" s="68">
        <v>1</v>
      </c>
      <c r="G249" s="68">
        <v>1</v>
      </c>
      <c r="H249" s="68">
        <v>1</v>
      </c>
      <c r="I249" s="68">
        <v>4</v>
      </c>
      <c r="J249" s="68">
        <v>0.52010000000000001</v>
      </c>
      <c r="K249" s="68">
        <v>0.15790000000000001</v>
      </c>
      <c r="L249" s="68">
        <v>0.24829999999999999</v>
      </c>
      <c r="M249" s="68">
        <v>7.3700000000000002E-2</v>
      </c>
      <c r="O249" s="69">
        <f>VLOOKUP('respostas original'!C249,[1]MATCH!A:B,2,)</f>
        <v>42201</v>
      </c>
    </row>
    <row r="250" spans="1:15">
      <c r="A250" s="68">
        <v>244</v>
      </c>
      <c r="B250" s="68" t="s">
        <v>466</v>
      </c>
      <c r="C250" s="68" t="s">
        <v>462</v>
      </c>
      <c r="D250" s="68" t="s">
        <v>6</v>
      </c>
      <c r="E250" s="68" t="s">
        <v>467</v>
      </c>
      <c r="F250" s="68">
        <v>1</v>
      </c>
      <c r="G250" s="68">
        <v>1</v>
      </c>
      <c r="H250" s="68">
        <v>0</v>
      </c>
      <c r="I250" s="68">
        <v>4</v>
      </c>
      <c r="J250" s="68">
        <v>9.5399999999999999E-2</v>
      </c>
      <c r="K250" s="68">
        <v>0.35139999999999999</v>
      </c>
      <c r="L250" s="68">
        <v>0.29970000000000002</v>
      </c>
      <c r="M250" s="68">
        <v>0.2535</v>
      </c>
      <c r="O250" s="69">
        <f>VLOOKUP('respostas original'!C250,[1]MATCH!A:B,2,)</f>
        <v>42201</v>
      </c>
    </row>
    <row r="251" spans="1:15">
      <c r="A251" s="68">
        <v>249</v>
      </c>
      <c r="B251" s="68" t="s">
        <v>242</v>
      </c>
      <c r="C251" s="68" t="s">
        <v>462</v>
      </c>
      <c r="D251" s="68" t="s">
        <v>7</v>
      </c>
      <c r="E251" s="68" t="s">
        <v>229</v>
      </c>
      <c r="F251" s="68">
        <v>1</v>
      </c>
      <c r="G251" s="68">
        <v>1</v>
      </c>
      <c r="H251" s="68">
        <v>0</v>
      </c>
      <c r="I251" s="68">
        <v>4</v>
      </c>
      <c r="J251" s="68">
        <v>0.27479999999999999</v>
      </c>
      <c r="K251" s="68">
        <v>0.38729999999999998</v>
      </c>
      <c r="L251" s="68">
        <v>0.1981</v>
      </c>
      <c r="M251" s="68">
        <v>0.13969999999999999</v>
      </c>
      <c r="O251" s="69">
        <f>VLOOKUP('respostas original'!C251,[1]MATCH!A:B,2,)</f>
        <v>42201</v>
      </c>
    </row>
    <row r="252" spans="1:15">
      <c r="A252" s="68">
        <v>253</v>
      </c>
      <c r="B252" s="68" t="s">
        <v>33</v>
      </c>
      <c r="C252" s="68" t="s">
        <v>462</v>
      </c>
      <c r="D252" s="68" t="s">
        <v>8</v>
      </c>
      <c r="E252" s="68" t="s">
        <v>24</v>
      </c>
      <c r="F252" s="68">
        <v>1</v>
      </c>
      <c r="G252" s="68">
        <v>1</v>
      </c>
      <c r="H252" s="68">
        <v>0</v>
      </c>
      <c r="I252" s="68">
        <v>3</v>
      </c>
      <c r="J252" s="68">
        <v>0.49049999999999999</v>
      </c>
      <c r="K252" s="68">
        <v>0.1976</v>
      </c>
      <c r="L252" s="68">
        <v>0.31190000000000001</v>
      </c>
      <c r="O252" s="69">
        <f>VLOOKUP('respostas original'!C252,[1]MATCH!A:B,2,)</f>
        <v>42201</v>
      </c>
    </row>
    <row r="253" spans="1:15">
      <c r="A253" s="68">
        <v>255</v>
      </c>
      <c r="B253" s="68" t="s">
        <v>468</v>
      </c>
      <c r="C253" s="68" t="s">
        <v>462</v>
      </c>
      <c r="D253" s="68" t="s">
        <v>9</v>
      </c>
      <c r="E253" s="68" t="s">
        <v>56</v>
      </c>
      <c r="F253" s="68">
        <v>1</v>
      </c>
      <c r="G253" s="68">
        <v>1</v>
      </c>
      <c r="H253" s="68">
        <v>0</v>
      </c>
      <c r="I253" s="68">
        <v>3</v>
      </c>
      <c r="J253" s="68">
        <v>0.26800000000000002</v>
      </c>
      <c r="K253" s="68">
        <v>0.53739999999999999</v>
      </c>
      <c r="L253" s="68">
        <v>0.1946</v>
      </c>
      <c r="O253" s="69">
        <f>VLOOKUP('respostas original'!C253,[1]MATCH!A:B,2,)</f>
        <v>42201</v>
      </c>
    </row>
    <row r="254" spans="1:15">
      <c r="A254" s="68">
        <v>217</v>
      </c>
      <c r="B254" s="68" t="s">
        <v>469</v>
      </c>
      <c r="C254" s="68" t="s">
        <v>470</v>
      </c>
      <c r="D254" s="68" t="s">
        <v>4</v>
      </c>
      <c r="E254" s="68" t="s">
        <v>471</v>
      </c>
      <c r="F254" s="68">
        <v>1</v>
      </c>
      <c r="G254" s="68">
        <v>1</v>
      </c>
      <c r="H254" s="68">
        <v>1</v>
      </c>
      <c r="I254" s="68">
        <v>5</v>
      </c>
      <c r="J254" s="68">
        <v>0.2291</v>
      </c>
      <c r="K254" s="68">
        <v>8.0600000000000005E-2</v>
      </c>
      <c r="L254" s="68">
        <v>0.159</v>
      </c>
      <c r="M254" s="68">
        <v>0.21490000000000001</v>
      </c>
      <c r="N254" s="68">
        <v>0.31640000000000001</v>
      </c>
      <c r="O254" s="69">
        <f>VLOOKUP('respostas original'!C254,[1]MATCH!A:B,2,)</f>
        <v>42201</v>
      </c>
    </row>
    <row r="255" spans="1:15">
      <c r="A255" s="68">
        <v>236</v>
      </c>
      <c r="B255" s="68" t="s">
        <v>472</v>
      </c>
      <c r="C255" s="68" t="s">
        <v>470</v>
      </c>
      <c r="D255" s="68" t="s">
        <v>5</v>
      </c>
      <c r="E255" s="68" t="s">
        <v>473</v>
      </c>
      <c r="F255" s="68">
        <v>1</v>
      </c>
      <c r="G255" s="68">
        <v>1</v>
      </c>
      <c r="H255" s="68">
        <v>1</v>
      </c>
      <c r="I255" s="68">
        <v>4</v>
      </c>
      <c r="J255" s="68">
        <v>0.38840000000000002</v>
      </c>
      <c r="K255" s="68">
        <v>0.10680000000000001</v>
      </c>
      <c r="L255" s="68">
        <v>0.29749999999999999</v>
      </c>
      <c r="M255" s="68">
        <v>0.20730000000000001</v>
      </c>
      <c r="O255" s="69">
        <f>VLOOKUP('respostas original'!C255,[1]MATCH!A:B,2,)</f>
        <v>42201</v>
      </c>
    </row>
    <row r="256" spans="1:15">
      <c r="A256" s="68">
        <v>243</v>
      </c>
      <c r="B256" s="68" t="s">
        <v>474</v>
      </c>
      <c r="C256" s="68" t="s">
        <v>470</v>
      </c>
      <c r="D256" s="68" t="s">
        <v>6</v>
      </c>
      <c r="E256" s="68" t="s">
        <v>475</v>
      </c>
      <c r="F256" s="68">
        <v>1</v>
      </c>
      <c r="G256" s="68">
        <v>1</v>
      </c>
      <c r="H256" s="68">
        <v>0</v>
      </c>
      <c r="I256" s="68">
        <v>4</v>
      </c>
      <c r="J256" s="68">
        <v>0.1898</v>
      </c>
      <c r="K256" s="68">
        <v>0.33589999999999998</v>
      </c>
      <c r="L256" s="68">
        <v>0.37540000000000001</v>
      </c>
      <c r="M256" s="68">
        <v>9.8799999999999999E-2</v>
      </c>
      <c r="O256" s="69">
        <f>VLOOKUP('respostas original'!C256,[1]MATCH!A:B,2,)</f>
        <v>42201</v>
      </c>
    </row>
    <row r="257" spans="1:15">
      <c r="A257" s="68">
        <v>258</v>
      </c>
      <c r="B257" s="68" t="s">
        <v>476</v>
      </c>
      <c r="C257" s="68" t="s">
        <v>470</v>
      </c>
      <c r="D257" s="68" t="s">
        <v>7</v>
      </c>
      <c r="E257" s="68" t="s">
        <v>324</v>
      </c>
      <c r="F257" s="68">
        <v>1</v>
      </c>
      <c r="G257" s="68">
        <v>1</v>
      </c>
      <c r="H257" s="68">
        <v>1</v>
      </c>
      <c r="I257" s="68">
        <v>4</v>
      </c>
      <c r="J257" s="68">
        <v>0.1225</v>
      </c>
      <c r="K257" s="68">
        <v>0.22720000000000001</v>
      </c>
      <c r="L257" s="68">
        <v>0.22720000000000001</v>
      </c>
      <c r="M257" s="68">
        <v>0.42309999999999998</v>
      </c>
      <c r="O257" s="69">
        <f>VLOOKUP('respostas original'!C257,[1]MATCH!A:B,2,)</f>
        <v>42201</v>
      </c>
    </row>
    <row r="258" spans="1:15">
      <c r="A258" s="68">
        <v>259</v>
      </c>
      <c r="B258" s="68" t="s">
        <v>31</v>
      </c>
      <c r="C258" s="68" t="s">
        <v>470</v>
      </c>
      <c r="D258" s="68" t="s">
        <v>8</v>
      </c>
      <c r="E258" s="68" t="s">
        <v>24</v>
      </c>
      <c r="F258" s="68">
        <v>1</v>
      </c>
      <c r="G258" s="68">
        <v>1</v>
      </c>
      <c r="H258" s="68">
        <v>1</v>
      </c>
      <c r="I258" s="68">
        <v>3</v>
      </c>
      <c r="J258" s="68">
        <v>0.1976</v>
      </c>
      <c r="K258" s="68">
        <v>0.31190000000000001</v>
      </c>
      <c r="L258" s="68">
        <v>0.49049999999999999</v>
      </c>
      <c r="O258" s="69">
        <f>VLOOKUP('respostas original'!C258,[1]MATCH!A:B,2,)</f>
        <v>42201</v>
      </c>
    </row>
    <row r="259" spans="1:15">
      <c r="A259" s="68">
        <v>260</v>
      </c>
      <c r="B259" s="68" t="s">
        <v>477</v>
      </c>
      <c r="C259" s="68" t="s">
        <v>470</v>
      </c>
      <c r="D259" s="68" t="s">
        <v>9</v>
      </c>
      <c r="E259" s="68" t="s">
        <v>36</v>
      </c>
      <c r="F259" s="68">
        <v>1</v>
      </c>
      <c r="G259" s="68">
        <v>1</v>
      </c>
      <c r="H259" s="68">
        <v>0</v>
      </c>
      <c r="I259" s="68">
        <v>3</v>
      </c>
      <c r="J259" s="68">
        <v>0.38729999999999998</v>
      </c>
      <c r="K259" s="68">
        <v>0.16980000000000001</v>
      </c>
      <c r="L259" s="68">
        <v>0.44290000000000002</v>
      </c>
      <c r="O259" s="69">
        <f>VLOOKUP('respostas original'!C259,[1]MATCH!A:B,2,)</f>
        <v>42201</v>
      </c>
    </row>
    <row r="260" spans="1:15" ht="15">
      <c r="F260" s="71">
        <f>ABS(SUM(F2:F259)/COUNT(F2:F259)-1)</f>
        <v>7.7519379844961267E-2</v>
      </c>
      <c r="G260" s="71"/>
      <c r="H260" s="71">
        <f>COUNTIF(H2:H259,"&lt;&gt;0")/COUNT(H2:H259)</f>
        <v>0.20155038759689922</v>
      </c>
    </row>
  </sheetData>
  <autoFilter ref="A1:P260" xr:uid="{00000000-0009-0000-0000-000000000000}"/>
  <pageMargins left="0" right="0" top="0.39370078740157483" bottom="0.39370078740157483" header="0" footer="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A175"/>
  <sheetViews>
    <sheetView tabSelected="1" zoomScale="85" zoomScaleNormal="85" workbookViewId="0">
      <selection activeCell="Y108" sqref="Y108"/>
    </sheetView>
  </sheetViews>
  <sheetFormatPr defaultRowHeight="15"/>
  <cols>
    <col min="1" max="1" width="5.140625" style="4" customWidth="1"/>
    <col min="2" max="2" width="32" style="4" customWidth="1"/>
    <col min="3" max="12" width="6.7109375" style="4" customWidth="1"/>
    <col min="13" max="13" width="6.7109375" style="5" customWidth="1"/>
    <col min="14" max="20" width="6.7109375" style="4" customWidth="1"/>
    <col min="21" max="21" width="10.5703125" style="6" customWidth="1"/>
    <col min="22" max="22" width="10" style="6" customWidth="1"/>
    <col min="23" max="23" width="8" style="4" customWidth="1"/>
    <col min="24" max="24" width="8.28515625" style="4" customWidth="1"/>
    <col min="25" max="25" width="8.7109375" style="7" bestFit="1" customWidth="1"/>
    <col min="26" max="16384" width="9.140625" style="4"/>
  </cols>
  <sheetData>
    <row r="1" spans="2:22" ht="6.75" customHeight="1" thickBot="1"/>
    <row r="2" spans="2:22" ht="15.75" thickBot="1">
      <c r="B2" s="73" t="s">
        <v>57</v>
      </c>
      <c r="C2" s="8"/>
      <c r="D2" s="8"/>
      <c r="E2" s="8"/>
      <c r="F2" s="8"/>
      <c r="G2" s="8"/>
      <c r="H2" s="8"/>
      <c r="I2" s="8"/>
      <c r="J2" s="8"/>
      <c r="K2" s="8"/>
      <c r="L2" s="8"/>
      <c r="M2" s="9"/>
      <c r="N2" s="8"/>
      <c r="O2" s="8"/>
      <c r="P2" s="8"/>
      <c r="Q2" s="8"/>
      <c r="R2" s="8"/>
      <c r="S2" s="8"/>
      <c r="T2" s="8"/>
    </row>
    <row r="3" spans="2:22" ht="15" customHeight="1" thickBot="1">
      <c r="B3" s="74"/>
      <c r="C3" s="76"/>
      <c r="D3" s="76"/>
      <c r="E3" s="76"/>
      <c r="F3" s="76"/>
      <c r="G3" s="77" t="s">
        <v>82</v>
      </c>
      <c r="H3" s="77"/>
      <c r="I3" s="77"/>
      <c r="J3" s="78"/>
      <c r="K3" s="79" t="s">
        <v>83</v>
      </c>
      <c r="L3" s="79"/>
      <c r="M3" s="79"/>
      <c r="N3" s="80"/>
      <c r="O3" s="81" t="s">
        <v>84</v>
      </c>
      <c r="P3" s="81"/>
      <c r="Q3" s="82"/>
      <c r="R3" s="81" t="s">
        <v>85</v>
      </c>
      <c r="S3" s="81"/>
      <c r="T3" s="81"/>
    </row>
    <row r="4" spans="2:22" ht="129.75" customHeight="1" thickBot="1">
      <c r="B4" s="75"/>
      <c r="C4" s="10" t="s">
        <v>86</v>
      </c>
      <c r="D4" s="10" t="s">
        <v>87</v>
      </c>
      <c r="E4" s="10" t="s">
        <v>88</v>
      </c>
      <c r="F4" s="11" t="s">
        <v>89</v>
      </c>
      <c r="G4" s="12" t="s">
        <v>90</v>
      </c>
      <c r="H4" s="13" t="s">
        <v>91</v>
      </c>
      <c r="I4" s="13" t="s">
        <v>92</v>
      </c>
      <c r="J4" s="14" t="s">
        <v>93</v>
      </c>
      <c r="K4" s="15" t="s">
        <v>94</v>
      </c>
      <c r="L4" s="16" t="s">
        <v>95</v>
      </c>
      <c r="M4" s="17" t="s">
        <v>96</v>
      </c>
      <c r="N4" s="18" t="s">
        <v>97</v>
      </c>
      <c r="O4" s="19" t="s">
        <v>98</v>
      </c>
      <c r="P4" s="20" t="s">
        <v>99</v>
      </c>
      <c r="Q4" s="21" t="s">
        <v>100</v>
      </c>
      <c r="R4" s="19" t="s">
        <v>101</v>
      </c>
      <c r="S4" s="20" t="s">
        <v>102</v>
      </c>
      <c r="T4" s="21" t="s">
        <v>103</v>
      </c>
    </row>
    <row r="5" spans="2:22" ht="15.75" customHeight="1">
      <c r="B5" s="22"/>
      <c r="C5" s="23" t="s">
        <v>104</v>
      </c>
      <c r="D5" s="23" t="s">
        <v>104</v>
      </c>
      <c r="E5" s="23" t="s">
        <v>104</v>
      </c>
      <c r="F5" s="23" t="s">
        <v>104</v>
      </c>
      <c r="G5" s="23" t="s">
        <v>104</v>
      </c>
      <c r="H5" s="23" t="s">
        <v>104</v>
      </c>
      <c r="I5" s="23" t="s">
        <v>104</v>
      </c>
      <c r="J5" s="23" t="s">
        <v>104</v>
      </c>
      <c r="K5" s="23" t="s">
        <v>104</v>
      </c>
      <c r="L5" s="23" t="s">
        <v>104</v>
      </c>
      <c r="M5" s="24" t="s">
        <v>104</v>
      </c>
      <c r="N5" s="23" t="s">
        <v>104</v>
      </c>
      <c r="O5" s="23" t="s">
        <v>104</v>
      </c>
      <c r="P5" s="23" t="s">
        <v>104</v>
      </c>
      <c r="Q5" s="23" t="s">
        <v>104</v>
      </c>
      <c r="R5" s="23" t="s">
        <v>104</v>
      </c>
      <c r="S5" s="23" t="s">
        <v>104</v>
      </c>
      <c r="T5" s="23" t="s">
        <v>104</v>
      </c>
    </row>
    <row r="6" spans="2:22" ht="28.5">
      <c r="B6" s="1" t="s">
        <v>75</v>
      </c>
      <c r="C6" s="25">
        <f>[2]IMPACTOS_matriz!$E$6</f>
        <v>3.3333333333333335</v>
      </c>
      <c r="D6" s="26">
        <f>[2]IMPACTOS_matriz!H6</f>
        <v>2.6666666666666665</v>
      </c>
      <c r="E6" s="26">
        <f>[2]IMPACTOS_matriz!K6</f>
        <v>3.3333333333333335</v>
      </c>
      <c r="F6" s="26">
        <f>[2]IMPACTOS_matriz!N6</f>
        <v>4.666666666666667</v>
      </c>
      <c r="G6" s="26">
        <f>[2]IMPACTOS_matriz!Q6</f>
        <v>0.66666666666666663</v>
      </c>
      <c r="H6" s="26">
        <f>[2]IMPACTOS_matriz!T6</f>
        <v>0.33333333333333331</v>
      </c>
      <c r="I6" s="26">
        <f>[2]IMPACTOS_matriz!W6</f>
        <v>0.33333333333333331</v>
      </c>
      <c r="J6" s="26">
        <f>[2]IMPACTOS_matriz!Z6</f>
        <v>1</v>
      </c>
      <c r="K6" s="26">
        <f>[2]IMPACTOS_matriz!AC6</f>
        <v>2.3333333333333335</v>
      </c>
      <c r="L6" s="26">
        <f>[2]IMPACTOS_matriz!AF6</f>
        <v>1.3333333333333333</v>
      </c>
      <c r="M6" s="26">
        <f>[2]IMPACTOS_matriz!AI6</f>
        <v>0</v>
      </c>
      <c r="N6" s="26">
        <f>[2]IMPACTOS_matriz!AL6</f>
        <v>1</v>
      </c>
      <c r="O6" s="26">
        <f>[2]IMPACTOS_matriz!AO6</f>
        <v>0.33333333333333331</v>
      </c>
      <c r="P6" s="26">
        <f>[2]IMPACTOS_matriz!AR6</f>
        <v>1</v>
      </c>
      <c r="Q6" s="26">
        <f>[2]IMPACTOS_matriz!AU6</f>
        <v>3.3333333333333335</v>
      </c>
      <c r="R6" s="26">
        <f>[2]IMPACTOS_matriz!AX6</f>
        <v>0</v>
      </c>
      <c r="S6" s="26">
        <f>[2]IMPACTOS_matriz!BA6</f>
        <v>0.66666666666666663</v>
      </c>
      <c r="T6" s="26">
        <f>[2]IMPACTOS_matriz!BD6</f>
        <v>0.33333333333333331</v>
      </c>
      <c r="U6" s="27"/>
      <c r="V6" s="27"/>
    </row>
    <row r="7" spans="2:22" ht="30">
      <c r="B7" s="28" t="s">
        <v>105</v>
      </c>
      <c r="C7" s="23">
        <f>[2]IMPACTOS_matriz!E7</f>
        <v>6</v>
      </c>
      <c r="D7" s="23">
        <f>[2]IMPACTOS_matriz!H7</f>
        <v>2</v>
      </c>
      <c r="E7" s="23">
        <f>[2]IMPACTOS_matriz!K7</f>
        <v>2</v>
      </c>
      <c r="F7" s="23">
        <f>[2]IMPACTOS_matriz!N7</f>
        <v>4</v>
      </c>
      <c r="G7" s="23">
        <f>[2]IMPACTOS_matriz!Q7</f>
        <v>1</v>
      </c>
      <c r="H7" s="23">
        <f>[2]IMPACTOS_matriz!T7</f>
        <v>0</v>
      </c>
      <c r="I7" s="23">
        <f>[2]IMPACTOS_matriz!W7</f>
        <v>0</v>
      </c>
      <c r="J7" s="23">
        <f>[2]IMPACTOS_matriz!Z7</f>
        <v>1</v>
      </c>
      <c r="K7" s="23">
        <f>[2]IMPACTOS_matriz!AC7</f>
        <v>2</v>
      </c>
      <c r="L7" s="23">
        <f>[2]IMPACTOS_matriz!AF7</f>
        <v>1</v>
      </c>
      <c r="M7" s="23">
        <f>[2]IMPACTOS_matriz!AI7</f>
        <v>0</v>
      </c>
      <c r="N7" s="23">
        <f>[2]IMPACTOS_matriz!AL7</f>
        <v>1</v>
      </c>
      <c r="O7" s="23">
        <f>[2]IMPACTOS_matriz!AO7</f>
        <v>1</v>
      </c>
      <c r="P7" s="23">
        <f>[2]IMPACTOS_matriz!AR7</f>
        <v>1</v>
      </c>
      <c r="Q7" s="23">
        <f>[2]IMPACTOS_matriz!AU7</f>
        <v>2</v>
      </c>
      <c r="R7" s="23">
        <f>[2]IMPACTOS_matriz!AX7</f>
        <v>0</v>
      </c>
      <c r="S7" s="23">
        <f>[2]IMPACTOS_matriz!BA7</f>
        <v>0</v>
      </c>
      <c r="T7" s="23">
        <f>[2]IMPACTOS_matriz!BD7</f>
        <v>1</v>
      </c>
      <c r="U7" s="29"/>
    </row>
    <row r="8" spans="2:22" ht="30">
      <c r="B8" s="28" t="s">
        <v>106</v>
      </c>
      <c r="C8" s="23">
        <f>[2]IMPACTOS_matriz!E8</f>
        <v>2</v>
      </c>
      <c r="D8" s="23">
        <f>[2]IMPACTOS_matriz!H8</f>
        <v>4</v>
      </c>
      <c r="E8" s="23">
        <f>[2]IMPACTOS_matriz!K8</f>
        <v>4</v>
      </c>
      <c r="F8" s="23">
        <f>[2]IMPACTOS_matriz!N8</f>
        <v>6</v>
      </c>
      <c r="G8" s="23">
        <f>[2]IMPACTOS_matriz!Q8</f>
        <v>0</v>
      </c>
      <c r="H8" s="23">
        <f>[2]IMPACTOS_matriz!T8</f>
        <v>0</v>
      </c>
      <c r="I8" s="23">
        <f>[2]IMPACTOS_matriz!W8</f>
        <v>0</v>
      </c>
      <c r="J8" s="23">
        <f>[2]IMPACTOS_matriz!Z8</f>
        <v>0</v>
      </c>
      <c r="K8" s="23">
        <f>[2]IMPACTOS_matriz!AC8</f>
        <v>4</v>
      </c>
      <c r="L8" s="23">
        <f>[2]IMPACTOS_matriz!AF8</f>
        <v>1</v>
      </c>
      <c r="M8" s="23">
        <f>[2]IMPACTOS_matriz!AI8</f>
        <v>0</v>
      </c>
      <c r="N8" s="23">
        <f>[2]IMPACTOS_matriz!AL8</f>
        <v>1</v>
      </c>
      <c r="O8" s="23">
        <f>[2]IMPACTOS_matriz!AO8</f>
        <v>0</v>
      </c>
      <c r="P8" s="23">
        <f>[2]IMPACTOS_matriz!AR8</f>
        <v>1</v>
      </c>
      <c r="Q8" s="23">
        <f>[2]IMPACTOS_matriz!AU8</f>
        <v>4</v>
      </c>
      <c r="R8" s="23">
        <f>[2]IMPACTOS_matriz!AX8</f>
        <v>0</v>
      </c>
      <c r="S8" s="23">
        <f>[2]IMPACTOS_matriz!BA8</f>
        <v>0</v>
      </c>
      <c r="T8" s="23">
        <f>[2]IMPACTOS_matriz!BD8</f>
        <v>0</v>
      </c>
      <c r="U8" s="29"/>
    </row>
    <row r="9" spans="2:22" ht="30">
      <c r="B9" s="28" t="s">
        <v>107</v>
      </c>
      <c r="C9" s="23">
        <f>[2]IMPACTOS_matriz!E9</f>
        <v>2</v>
      </c>
      <c r="D9" s="23">
        <f>[2]IMPACTOS_matriz!H9</f>
        <v>2</v>
      </c>
      <c r="E9" s="23">
        <f>[2]IMPACTOS_matriz!K9</f>
        <v>4</v>
      </c>
      <c r="F9" s="23">
        <f>[2]IMPACTOS_matriz!N9</f>
        <v>4</v>
      </c>
      <c r="G9" s="23">
        <f>[2]IMPACTOS_matriz!Q9</f>
        <v>1</v>
      </c>
      <c r="H9" s="23">
        <f>[2]IMPACTOS_matriz!T9</f>
        <v>1</v>
      </c>
      <c r="I9" s="23">
        <f>[2]IMPACTOS_matriz!W9</f>
        <v>1</v>
      </c>
      <c r="J9" s="23">
        <f>[2]IMPACTOS_matriz!Z9</f>
        <v>2</v>
      </c>
      <c r="K9" s="23">
        <f>[2]IMPACTOS_matriz!AC9</f>
        <v>1</v>
      </c>
      <c r="L9" s="23">
        <f>[2]IMPACTOS_matriz!AF9</f>
        <v>2</v>
      </c>
      <c r="M9" s="23">
        <f>[2]IMPACTOS_matriz!AI9</f>
        <v>0</v>
      </c>
      <c r="N9" s="23">
        <f>[2]IMPACTOS_matriz!AL9</f>
        <v>1</v>
      </c>
      <c r="O9" s="23">
        <f>[2]IMPACTOS_matriz!AO9</f>
        <v>0</v>
      </c>
      <c r="P9" s="23">
        <f>[2]IMPACTOS_matriz!AR9</f>
        <v>1</v>
      </c>
      <c r="Q9" s="23">
        <f>[2]IMPACTOS_matriz!AU9</f>
        <v>4</v>
      </c>
      <c r="R9" s="23">
        <f>[2]IMPACTOS_matriz!AX9</f>
        <v>0</v>
      </c>
      <c r="S9" s="23">
        <f>[2]IMPACTOS_matriz!BA9</f>
        <v>2</v>
      </c>
      <c r="T9" s="23">
        <f>[2]IMPACTOS_matriz!BD9</f>
        <v>0</v>
      </c>
      <c r="U9" s="29"/>
    </row>
    <row r="10" spans="2:22">
      <c r="B10" s="2" t="s">
        <v>76</v>
      </c>
      <c r="C10" s="25">
        <f>[2]IMPACTOS_matriz!E10</f>
        <v>1</v>
      </c>
      <c r="D10" s="26">
        <f>[2]IMPACTOS_matriz!H10</f>
        <v>0</v>
      </c>
      <c r="E10" s="26">
        <f>[2]IMPACTOS_matriz!K10</f>
        <v>1.5</v>
      </c>
      <c r="F10" s="26">
        <f>[2]IMPACTOS_matriz!N10</f>
        <v>1</v>
      </c>
      <c r="G10" s="26">
        <f>[2]IMPACTOS_matriz!Q10</f>
        <v>0</v>
      </c>
      <c r="H10" s="26">
        <f>[2]IMPACTOS_matriz!T10</f>
        <v>1</v>
      </c>
      <c r="I10" s="26">
        <f>[2]IMPACTOS_matriz!W10</f>
        <v>1.5</v>
      </c>
      <c r="J10" s="26">
        <f>[2]IMPACTOS_matriz!Z10</f>
        <v>1</v>
      </c>
      <c r="K10" s="26">
        <f>[2]IMPACTOS_matriz!AC10</f>
        <v>2</v>
      </c>
      <c r="L10" s="26">
        <f>[2]IMPACTOS_matriz!AF10</f>
        <v>3</v>
      </c>
      <c r="M10" s="26">
        <f>[2]IMPACTOS_matriz!AI10</f>
        <v>5</v>
      </c>
      <c r="N10" s="26">
        <f>[2]IMPACTOS_matriz!AL10</f>
        <v>6</v>
      </c>
      <c r="O10" s="26">
        <f>[2]IMPACTOS_matriz!AO10</f>
        <v>1</v>
      </c>
      <c r="P10" s="26">
        <f>[2]IMPACTOS_matriz!AR10</f>
        <v>2</v>
      </c>
      <c r="Q10" s="26">
        <f>[2]IMPACTOS_matriz!AU10</f>
        <v>0</v>
      </c>
      <c r="R10" s="26">
        <f>[2]IMPACTOS_matriz!AX10</f>
        <v>1.5</v>
      </c>
      <c r="S10" s="26">
        <f>[2]IMPACTOS_matriz!BA10</f>
        <v>3</v>
      </c>
      <c r="T10" s="26">
        <f>[2]IMPACTOS_matriz!BD10</f>
        <v>1</v>
      </c>
      <c r="U10" s="27"/>
      <c r="V10" s="27"/>
    </row>
    <row r="11" spans="2:22" ht="45">
      <c r="B11" s="30" t="s">
        <v>108</v>
      </c>
      <c r="C11" s="23">
        <f>[2]IMPACTOS_matriz!E11</f>
        <v>1</v>
      </c>
      <c r="D11" s="23">
        <f>[2]IMPACTOS_matriz!H11</f>
        <v>0</v>
      </c>
      <c r="E11" s="23">
        <f>[2]IMPACTOS_matriz!K11</f>
        <v>2</v>
      </c>
      <c r="F11" s="23">
        <f>[2]IMPACTOS_matriz!N11</f>
        <v>1</v>
      </c>
      <c r="G11" s="23">
        <f>[2]IMPACTOS_matriz!Q11</f>
        <v>0</v>
      </c>
      <c r="H11" s="23">
        <f>[2]IMPACTOS_matriz!T11</f>
        <v>1</v>
      </c>
      <c r="I11" s="23">
        <f>[2]IMPACTOS_matriz!W11</f>
        <v>2</v>
      </c>
      <c r="J11" s="23">
        <f>[2]IMPACTOS_matriz!Z11</f>
        <v>1</v>
      </c>
      <c r="K11" s="23">
        <f>[2]IMPACTOS_matriz!AC11</f>
        <v>2</v>
      </c>
      <c r="L11" s="23">
        <f>[2]IMPACTOS_matriz!AF11</f>
        <v>4</v>
      </c>
      <c r="M11" s="23">
        <f>[2]IMPACTOS_matriz!AI11</f>
        <v>6</v>
      </c>
      <c r="N11" s="23">
        <f>[2]IMPACTOS_matriz!AL11</f>
        <v>6</v>
      </c>
      <c r="O11" s="23">
        <f>[2]IMPACTOS_matriz!AO11</f>
        <v>1</v>
      </c>
      <c r="P11" s="23">
        <f>[2]IMPACTOS_matriz!AR11</f>
        <v>2</v>
      </c>
      <c r="Q11" s="23">
        <f>[2]IMPACTOS_matriz!AU11</f>
        <v>0</v>
      </c>
      <c r="R11" s="23">
        <f>[2]IMPACTOS_matriz!AX11</f>
        <v>2</v>
      </c>
      <c r="S11" s="23">
        <f>[2]IMPACTOS_matriz!BA11</f>
        <v>4</v>
      </c>
      <c r="T11" s="23">
        <f>[2]IMPACTOS_matriz!BD11</f>
        <v>1</v>
      </c>
      <c r="U11" s="29"/>
    </row>
    <row r="12" spans="2:22" ht="30">
      <c r="B12" s="28" t="s">
        <v>109</v>
      </c>
      <c r="C12" s="23">
        <f>[2]IMPACTOS_matriz!E12</f>
        <v>1</v>
      </c>
      <c r="D12" s="23">
        <f>[2]IMPACTOS_matriz!H12</f>
        <v>0</v>
      </c>
      <c r="E12" s="23">
        <f>[2]IMPACTOS_matriz!K12</f>
        <v>1</v>
      </c>
      <c r="F12" s="23">
        <f>[2]IMPACTOS_matriz!N12</f>
        <v>1</v>
      </c>
      <c r="G12" s="23">
        <f>[2]IMPACTOS_matriz!Q12</f>
        <v>0</v>
      </c>
      <c r="H12" s="23">
        <f>[2]IMPACTOS_matriz!T12</f>
        <v>1</v>
      </c>
      <c r="I12" s="23">
        <f>[2]IMPACTOS_matriz!W12</f>
        <v>1</v>
      </c>
      <c r="J12" s="23">
        <f>[2]IMPACTOS_matriz!Z12</f>
        <v>1</v>
      </c>
      <c r="K12" s="23">
        <f>[2]IMPACTOS_matriz!AC12</f>
        <v>2</v>
      </c>
      <c r="L12" s="23">
        <f>[2]IMPACTOS_matriz!AF12</f>
        <v>2</v>
      </c>
      <c r="M12" s="23">
        <f>[2]IMPACTOS_matriz!AI12</f>
        <v>4</v>
      </c>
      <c r="N12" s="23">
        <f>[2]IMPACTOS_matriz!AL12</f>
        <v>6</v>
      </c>
      <c r="O12" s="23">
        <f>[2]IMPACTOS_matriz!AO12</f>
        <v>1</v>
      </c>
      <c r="P12" s="23">
        <f>[2]IMPACTOS_matriz!AR12</f>
        <v>2</v>
      </c>
      <c r="Q12" s="23">
        <f>[2]IMPACTOS_matriz!AU12</f>
        <v>0</v>
      </c>
      <c r="R12" s="23">
        <f>[2]IMPACTOS_matriz!AX12</f>
        <v>1</v>
      </c>
      <c r="S12" s="23">
        <f>[2]IMPACTOS_matriz!BA12</f>
        <v>2</v>
      </c>
      <c r="T12" s="23">
        <f>[2]IMPACTOS_matriz!BD12</f>
        <v>1</v>
      </c>
      <c r="U12" s="29"/>
    </row>
    <row r="13" spans="2:22" ht="28.5">
      <c r="B13" s="2" t="s">
        <v>77</v>
      </c>
      <c r="C13" s="25">
        <f>[2]IMPACTOS_matriz!E13</f>
        <v>0.75</v>
      </c>
      <c r="D13" s="26">
        <f>[2]IMPACTOS_matriz!H13</f>
        <v>1.75</v>
      </c>
      <c r="E13" s="26">
        <f>[2]IMPACTOS_matriz!K13</f>
        <v>0.5</v>
      </c>
      <c r="F13" s="26">
        <f>[2]IMPACTOS_matriz!N13</f>
        <v>0.75</v>
      </c>
      <c r="G13" s="26">
        <f>[2]IMPACTOS_matriz!Q13</f>
        <v>0.25</v>
      </c>
      <c r="H13" s="26">
        <f>[2]IMPACTOS_matriz!T13</f>
        <v>0</v>
      </c>
      <c r="I13" s="26">
        <f>[2]IMPACTOS_matriz!W13</f>
        <v>0.5</v>
      </c>
      <c r="J13" s="26">
        <f>[2]IMPACTOS_matriz!Z13</f>
        <v>0.5</v>
      </c>
      <c r="K13" s="26">
        <f>[2]IMPACTOS_matriz!AC13</f>
        <v>2</v>
      </c>
      <c r="L13" s="26">
        <f>[2]IMPACTOS_matriz!AF13</f>
        <v>0.25</v>
      </c>
      <c r="M13" s="26">
        <f>[2]IMPACTOS_matriz!AI13</f>
        <v>0</v>
      </c>
      <c r="N13" s="26">
        <f>[2]IMPACTOS_matriz!AL13</f>
        <v>1</v>
      </c>
      <c r="O13" s="26">
        <f>[2]IMPACTOS_matriz!AO13</f>
        <v>4.5</v>
      </c>
      <c r="P13" s="26">
        <f>[2]IMPACTOS_matriz!AR13</f>
        <v>3.5</v>
      </c>
      <c r="Q13" s="26">
        <f>[2]IMPACTOS_matriz!AU13</f>
        <v>1</v>
      </c>
      <c r="R13" s="26">
        <f>[2]IMPACTOS_matriz!AX13</f>
        <v>1.5</v>
      </c>
      <c r="S13" s="26">
        <f>[2]IMPACTOS_matriz!BA13</f>
        <v>1.25</v>
      </c>
      <c r="T13" s="26">
        <f>[2]IMPACTOS_matriz!BD13</f>
        <v>1</v>
      </c>
      <c r="U13" s="27"/>
      <c r="V13" s="27"/>
    </row>
    <row r="14" spans="2:22" ht="30">
      <c r="B14" s="28" t="s">
        <v>110</v>
      </c>
      <c r="C14" s="23">
        <f>[2]IMPACTOS_matriz!E14</f>
        <v>1</v>
      </c>
      <c r="D14" s="23">
        <f>[2]IMPACTOS_matriz!H14</f>
        <v>1</v>
      </c>
      <c r="E14" s="23">
        <f>[2]IMPACTOS_matriz!K14</f>
        <v>1</v>
      </c>
      <c r="F14" s="23">
        <f>[2]IMPACTOS_matriz!N14</f>
        <v>1</v>
      </c>
      <c r="G14" s="23">
        <f>[2]IMPACTOS_matriz!Q14</f>
        <v>0</v>
      </c>
      <c r="H14" s="23">
        <f>[2]IMPACTOS_matriz!T14</f>
        <v>0</v>
      </c>
      <c r="I14" s="23">
        <f>[2]IMPACTOS_matriz!W14</f>
        <v>1</v>
      </c>
      <c r="J14" s="23">
        <f>[2]IMPACTOS_matriz!Z14</f>
        <v>0</v>
      </c>
      <c r="K14" s="23">
        <f>[2]IMPACTOS_matriz!AC14</f>
        <v>2</v>
      </c>
      <c r="L14" s="23">
        <f>[2]IMPACTOS_matriz!AF14</f>
        <v>0</v>
      </c>
      <c r="M14" s="23">
        <f>[2]IMPACTOS_matriz!AI14</f>
        <v>0</v>
      </c>
      <c r="N14" s="23">
        <f>[2]IMPACTOS_matriz!AL14</f>
        <v>1</v>
      </c>
      <c r="O14" s="23">
        <f>[2]IMPACTOS_matriz!AO14</f>
        <v>6</v>
      </c>
      <c r="P14" s="23">
        <f>[2]IMPACTOS_matriz!AR14</f>
        <v>2</v>
      </c>
      <c r="Q14" s="23">
        <f>[2]IMPACTOS_matriz!AU14</f>
        <v>0</v>
      </c>
      <c r="R14" s="23">
        <f>[2]IMPACTOS_matriz!AX14</f>
        <v>1</v>
      </c>
      <c r="S14" s="23">
        <f>[2]IMPACTOS_matriz!BA14</f>
        <v>0</v>
      </c>
      <c r="T14" s="23">
        <f>[2]IMPACTOS_matriz!BD14</f>
        <v>1</v>
      </c>
      <c r="U14" s="29"/>
    </row>
    <row r="15" spans="2:22" ht="30">
      <c r="B15" s="28" t="s">
        <v>111</v>
      </c>
      <c r="C15" s="23">
        <f>[2]IMPACTOS_matriz!E15</f>
        <v>2</v>
      </c>
      <c r="D15" s="23">
        <f>[2]IMPACTOS_matriz!H15</f>
        <v>4</v>
      </c>
      <c r="E15" s="23">
        <f>[2]IMPACTOS_matriz!K15</f>
        <v>1</v>
      </c>
      <c r="F15" s="23">
        <f>[2]IMPACTOS_matriz!N15</f>
        <v>1</v>
      </c>
      <c r="G15" s="23">
        <f>[2]IMPACTOS_matriz!Q15</f>
        <v>1</v>
      </c>
      <c r="H15" s="23">
        <f>[2]IMPACTOS_matriz!T15</f>
        <v>0</v>
      </c>
      <c r="I15" s="23">
        <f>[2]IMPACTOS_matriz!W15</f>
        <v>1</v>
      </c>
      <c r="J15" s="23">
        <f>[2]IMPACTOS_matriz!Z15</f>
        <v>2</v>
      </c>
      <c r="K15" s="23">
        <f>[2]IMPACTOS_matriz!AC15</f>
        <v>2</v>
      </c>
      <c r="L15" s="23">
        <f>[2]IMPACTOS_matriz!AF15</f>
        <v>1</v>
      </c>
      <c r="M15" s="23">
        <f>[2]IMPACTOS_matriz!AI15</f>
        <v>0</v>
      </c>
      <c r="N15" s="23">
        <f>[2]IMPACTOS_matriz!AL15</f>
        <v>1</v>
      </c>
      <c r="O15" s="23">
        <f>[2]IMPACTOS_matriz!AO15</f>
        <v>6</v>
      </c>
      <c r="P15" s="23">
        <f>[2]IMPACTOS_matriz!AR15</f>
        <v>2</v>
      </c>
      <c r="Q15" s="23">
        <f>[2]IMPACTOS_matriz!AU15</f>
        <v>2</v>
      </c>
      <c r="R15" s="23">
        <f>[2]IMPACTOS_matriz!AX15</f>
        <v>4</v>
      </c>
      <c r="S15" s="23">
        <f>[2]IMPACTOS_matriz!BA15</f>
        <v>2</v>
      </c>
      <c r="T15" s="23">
        <f>[2]IMPACTOS_matriz!BD15</f>
        <v>1</v>
      </c>
      <c r="U15" s="29"/>
    </row>
    <row r="16" spans="2:22">
      <c r="B16" s="28" t="s">
        <v>112</v>
      </c>
      <c r="C16" s="23">
        <f>[2]IMPACTOS_matriz!E16</f>
        <v>0</v>
      </c>
      <c r="D16" s="23">
        <f>[2]IMPACTOS_matriz!H16</f>
        <v>1</v>
      </c>
      <c r="E16" s="23">
        <f>[2]IMPACTOS_matriz!K16</f>
        <v>0</v>
      </c>
      <c r="F16" s="23">
        <f>[2]IMPACTOS_matriz!N16</f>
        <v>1</v>
      </c>
      <c r="G16" s="23">
        <f>[2]IMPACTOS_matriz!Q16</f>
        <v>0</v>
      </c>
      <c r="H16" s="23">
        <f>[2]IMPACTOS_matriz!T16</f>
        <v>0</v>
      </c>
      <c r="I16" s="23">
        <f>[2]IMPACTOS_matriz!W16</f>
        <v>0</v>
      </c>
      <c r="J16" s="23">
        <f>[2]IMPACTOS_matriz!Z16</f>
        <v>0</v>
      </c>
      <c r="K16" s="23">
        <f>[2]IMPACTOS_matriz!AC16</f>
        <v>2</v>
      </c>
      <c r="L16" s="23">
        <f>[2]IMPACTOS_matriz!AF16</f>
        <v>0</v>
      </c>
      <c r="M16" s="23">
        <f>[2]IMPACTOS_matriz!AI16</f>
        <v>0</v>
      </c>
      <c r="N16" s="23">
        <f>[2]IMPACTOS_matriz!AL16</f>
        <v>1</v>
      </c>
      <c r="O16" s="23">
        <f>[2]IMPACTOS_matriz!AO16</f>
        <v>4</v>
      </c>
      <c r="P16" s="23">
        <f>[2]IMPACTOS_matriz!AR16</f>
        <v>6</v>
      </c>
      <c r="Q16" s="23">
        <f>[2]IMPACTOS_matriz!AU16</f>
        <v>1</v>
      </c>
      <c r="R16" s="23">
        <f>[2]IMPACTOS_matriz!AX16</f>
        <v>1</v>
      </c>
      <c r="S16" s="23">
        <f>[2]IMPACTOS_matriz!BA16</f>
        <v>2</v>
      </c>
      <c r="T16" s="23">
        <f>[2]IMPACTOS_matriz!BD16</f>
        <v>1</v>
      </c>
      <c r="U16" s="29"/>
    </row>
    <row r="17" spans="2:22" ht="45">
      <c r="B17" s="28" t="s">
        <v>113</v>
      </c>
      <c r="C17" s="23">
        <f>[2]IMPACTOS_matriz!E17</f>
        <v>0</v>
      </c>
      <c r="D17" s="23">
        <f>[2]IMPACTOS_matriz!H17</f>
        <v>1</v>
      </c>
      <c r="E17" s="23">
        <f>[2]IMPACTOS_matriz!K17</f>
        <v>0</v>
      </c>
      <c r="F17" s="23">
        <f>[2]IMPACTOS_matriz!N17</f>
        <v>0</v>
      </c>
      <c r="G17" s="23">
        <f>[2]IMPACTOS_matriz!Q17</f>
        <v>0</v>
      </c>
      <c r="H17" s="23">
        <f>[2]IMPACTOS_matriz!T17</f>
        <v>0</v>
      </c>
      <c r="I17" s="23">
        <f>[2]IMPACTOS_matriz!W17</f>
        <v>0</v>
      </c>
      <c r="J17" s="23">
        <f>[2]IMPACTOS_matriz!Z17</f>
        <v>0</v>
      </c>
      <c r="K17" s="23">
        <f>[2]IMPACTOS_matriz!AC17</f>
        <v>2</v>
      </c>
      <c r="L17" s="23">
        <f>[2]IMPACTOS_matriz!AF17</f>
        <v>0</v>
      </c>
      <c r="M17" s="23">
        <f>[2]IMPACTOS_matriz!AI17</f>
        <v>0</v>
      </c>
      <c r="N17" s="23">
        <f>[2]IMPACTOS_matriz!AL17</f>
        <v>1</v>
      </c>
      <c r="O17" s="23">
        <f>[2]IMPACTOS_matriz!AO17</f>
        <v>2</v>
      </c>
      <c r="P17" s="23">
        <f>[2]IMPACTOS_matriz!AR17</f>
        <v>4</v>
      </c>
      <c r="Q17" s="23">
        <f>[2]IMPACTOS_matriz!AU17</f>
        <v>1</v>
      </c>
      <c r="R17" s="23">
        <f>[2]IMPACTOS_matriz!AX17</f>
        <v>0</v>
      </c>
      <c r="S17" s="23">
        <f>[2]IMPACTOS_matriz!BA17</f>
        <v>1</v>
      </c>
      <c r="T17" s="23">
        <f>[2]IMPACTOS_matriz!BD17</f>
        <v>1</v>
      </c>
      <c r="U17" s="29"/>
    </row>
    <row r="18" spans="2:22">
      <c r="B18" s="2" t="s">
        <v>78</v>
      </c>
      <c r="C18" s="25">
        <f>[2]IMPACTOS_matriz!E18</f>
        <v>2</v>
      </c>
      <c r="D18" s="26">
        <f>[2]IMPACTOS_matriz!H18</f>
        <v>0.66666666666666663</v>
      </c>
      <c r="E18" s="26">
        <f>[2]IMPACTOS_matriz!K18</f>
        <v>2</v>
      </c>
      <c r="F18" s="26">
        <f>[2]IMPACTOS_matriz!N18</f>
        <v>1.6666666666666667</v>
      </c>
      <c r="G18" s="26">
        <f>[2]IMPACTOS_matriz!Q18</f>
        <v>0.33333333333333331</v>
      </c>
      <c r="H18" s="26">
        <f>[2]IMPACTOS_matriz!T18</f>
        <v>0.66666666666666663</v>
      </c>
      <c r="I18" s="26">
        <f>[2]IMPACTOS_matriz!W18</f>
        <v>0.33333333333333331</v>
      </c>
      <c r="J18" s="26">
        <f>[2]IMPACTOS_matriz!Z18</f>
        <v>0</v>
      </c>
      <c r="K18" s="26">
        <f>[2]IMPACTOS_matriz!AC18</f>
        <v>4</v>
      </c>
      <c r="L18" s="26">
        <f>[2]IMPACTOS_matriz!AF18</f>
        <v>1.6666666666666667</v>
      </c>
      <c r="M18" s="26">
        <f>[2]IMPACTOS_matriz!AI18</f>
        <v>0</v>
      </c>
      <c r="N18" s="26">
        <f>[2]IMPACTOS_matriz!AL18</f>
        <v>2</v>
      </c>
      <c r="O18" s="26">
        <f>[2]IMPACTOS_matriz!AO18</f>
        <v>4</v>
      </c>
      <c r="P18" s="26">
        <f>[2]IMPACTOS_matriz!AR18</f>
        <v>1.3333333333333333</v>
      </c>
      <c r="Q18" s="26">
        <f>[2]IMPACTOS_matriz!AU18</f>
        <v>0</v>
      </c>
      <c r="R18" s="26">
        <f>[2]IMPACTOS_matriz!AX18</f>
        <v>0.33333333333333331</v>
      </c>
      <c r="S18" s="26">
        <f>[2]IMPACTOS_matriz!BA18</f>
        <v>0</v>
      </c>
      <c r="T18" s="26">
        <f>[2]IMPACTOS_matriz!BD18</f>
        <v>2.6666666666666665</v>
      </c>
      <c r="U18" s="27"/>
      <c r="V18" s="27"/>
    </row>
    <row r="19" spans="2:22" ht="30">
      <c r="B19" s="28" t="s">
        <v>114</v>
      </c>
      <c r="C19" s="23">
        <f>[2]IMPACTOS_matriz!E19</f>
        <v>2</v>
      </c>
      <c r="D19" s="23">
        <f>[2]IMPACTOS_matriz!H19</f>
        <v>1</v>
      </c>
      <c r="E19" s="23">
        <f>[2]IMPACTOS_matriz!K19</f>
        <v>1</v>
      </c>
      <c r="F19" s="23">
        <f>[2]IMPACTOS_matriz!N19</f>
        <v>0</v>
      </c>
      <c r="G19" s="23">
        <f>[2]IMPACTOS_matriz!Q19</f>
        <v>1</v>
      </c>
      <c r="H19" s="23">
        <f>[2]IMPACTOS_matriz!T19</f>
        <v>1</v>
      </c>
      <c r="I19" s="23">
        <f>[2]IMPACTOS_matriz!W19</f>
        <v>0</v>
      </c>
      <c r="J19" s="23">
        <f>[2]IMPACTOS_matriz!Z19</f>
        <v>0</v>
      </c>
      <c r="K19" s="23">
        <f>[2]IMPACTOS_matriz!AC19</f>
        <v>2</v>
      </c>
      <c r="L19" s="23">
        <f>[2]IMPACTOS_matriz!AF19</f>
        <v>1</v>
      </c>
      <c r="M19" s="23">
        <f>[2]IMPACTOS_matriz!AI19</f>
        <v>0</v>
      </c>
      <c r="N19" s="23">
        <f>[2]IMPACTOS_matriz!AL19</f>
        <v>1</v>
      </c>
      <c r="O19" s="23">
        <f>[2]IMPACTOS_matriz!AO19</f>
        <v>2</v>
      </c>
      <c r="P19" s="23">
        <f>[2]IMPACTOS_matriz!AR19</f>
        <v>1</v>
      </c>
      <c r="Q19" s="23">
        <f>[2]IMPACTOS_matriz!AU19</f>
        <v>0</v>
      </c>
      <c r="R19" s="23">
        <f>[2]IMPACTOS_matriz!AX19</f>
        <v>1</v>
      </c>
      <c r="S19" s="23">
        <f>[2]IMPACTOS_matriz!BA19</f>
        <v>0</v>
      </c>
      <c r="T19" s="23">
        <f>[2]IMPACTOS_matriz!BD19</f>
        <v>2</v>
      </c>
      <c r="U19" s="29"/>
    </row>
    <row r="20" spans="2:22" ht="30">
      <c r="B20" s="28" t="s">
        <v>115</v>
      </c>
      <c r="C20" s="23">
        <f>[2]IMPACTOS_matriz!E20</f>
        <v>2</v>
      </c>
      <c r="D20" s="23">
        <f>[2]IMPACTOS_matriz!H20</f>
        <v>1</v>
      </c>
      <c r="E20" s="23">
        <f>[2]IMPACTOS_matriz!K20</f>
        <v>3</v>
      </c>
      <c r="F20" s="23">
        <f>[2]IMPACTOS_matriz!N20</f>
        <v>1</v>
      </c>
      <c r="G20" s="23">
        <f>[2]IMPACTOS_matriz!Q20</f>
        <v>0</v>
      </c>
      <c r="H20" s="23">
        <f>[2]IMPACTOS_matriz!T20</f>
        <v>0</v>
      </c>
      <c r="I20" s="23">
        <f>[2]IMPACTOS_matriz!W20</f>
        <v>0</v>
      </c>
      <c r="J20" s="23">
        <f>[2]IMPACTOS_matriz!Z20</f>
        <v>0</v>
      </c>
      <c r="K20" s="23">
        <f>[2]IMPACTOS_matriz!AC20</f>
        <v>4</v>
      </c>
      <c r="L20" s="23">
        <f>[2]IMPACTOS_matriz!AF20</f>
        <v>2</v>
      </c>
      <c r="M20" s="23">
        <f>[2]IMPACTOS_matriz!AI20</f>
        <v>0</v>
      </c>
      <c r="N20" s="23">
        <f>[2]IMPACTOS_matriz!AL20</f>
        <v>1</v>
      </c>
      <c r="O20" s="23">
        <f>[2]IMPACTOS_matriz!AO20</f>
        <v>4</v>
      </c>
      <c r="P20" s="23">
        <f>[2]IMPACTOS_matriz!AR20</f>
        <v>1</v>
      </c>
      <c r="Q20" s="23">
        <f>[2]IMPACTOS_matriz!AU20</f>
        <v>0</v>
      </c>
      <c r="R20" s="23">
        <f>[2]IMPACTOS_matriz!AX20</f>
        <v>0</v>
      </c>
      <c r="S20" s="23">
        <f>[2]IMPACTOS_matriz!BA20</f>
        <v>0</v>
      </c>
      <c r="T20" s="23">
        <f>[2]IMPACTOS_matriz!BD20</f>
        <v>6</v>
      </c>
      <c r="U20" s="29"/>
    </row>
    <row r="21" spans="2:22">
      <c r="B21" s="28" t="s">
        <v>116</v>
      </c>
      <c r="C21" s="23">
        <f>[2]IMPACTOS_matriz!E21</f>
        <v>2</v>
      </c>
      <c r="D21" s="23">
        <f>[2]IMPACTOS_matriz!H21</f>
        <v>0</v>
      </c>
      <c r="E21" s="23">
        <f>[2]IMPACTOS_matriz!K21</f>
        <v>2</v>
      </c>
      <c r="F21" s="23">
        <f>[2]IMPACTOS_matriz!N21</f>
        <v>4</v>
      </c>
      <c r="G21" s="23">
        <f>[2]IMPACTOS_matriz!Q21</f>
        <v>0</v>
      </c>
      <c r="H21" s="23">
        <f>[2]IMPACTOS_matriz!T21</f>
        <v>1</v>
      </c>
      <c r="I21" s="23">
        <f>[2]IMPACTOS_matriz!W21</f>
        <v>1</v>
      </c>
      <c r="J21" s="23">
        <f>[2]IMPACTOS_matriz!Z21</f>
        <v>0</v>
      </c>
      <c r="K21" s="23">
        <f>[2]IMPACTOS_matriz!AC21</f>
        <v>6</v>
      </c>
      <c r="L21" s="23">
        <f>[2]IMPACTOS_matriz!AF21</f>
        <v>2</v>
      </c>
      <c r="M21" s="23">
        <f>[2]IMPACTOS_matriz!AI21</f>
        <v>0</v>
      </c>
      <c r="N21" s="23">
        <f>[2]IMPACTOS_matriz!AL21</f>
        <v>4</v>
      </c>
      <c r="O21" s="23">
        <f>[2]IMPACTOS_matriz!AO21</f>
        <v>6</v>
      </c>
      <c r="P21" s="23">
        <f>[2]IMPACTOS_matriz!AR21</f>
        <v>2</v>
      </c>
      <c r="Q21" s="23">
        <f>[2]IMPACTOS_matriz!AU21</f>
        <v>0</v>
      </c>
      <c r="R21" s="23">
        <f>[2]IMPACTOS_matriz!AX21</f>
        <v>0</v>
      </c>
      <c r="S21" s="23">
        <f>[2]IMPACTOS_matriz!BA21</f>
        <v>0</v>
      </c>
      <c r="T21" s="23">
        <f>[2]IMPACTOS_matriz!BD21</f>
        <v>0</v>
      </c>
      <c r="U21" s="29"/>
    </row>
    <row r="22" spans="2:22">
      <c r="B22" s="2" t="s">
        <v>79</v>
      </c>
      <c r="C22" s="25">
        <f>[2]IMPACTOS_matriz!E22</f>
        <v>1</v>
      </c>
      <c r="D22" s="26">
        <f>[2]IMPACTOS_matriz!H22</f>
        <v>0.66666666666666663</v>
      </c>
      <c r="E22" s="26">
        <f>[2]IMPACTOS_matriz!K22</f>
        <v>1.3333333333333333</v>
      </c>
      <c r="F22" s="26">
        <f>[2]IMPACTOS_matriz!N22</f>
        <v>1</v>
      </c>
      <c r="G22" s="26">
        <f>[2]IMPACTOS_matriz!Q22</f>
        <v>4</v>
      </c>
      <c r="H22" s="26">
        <f>[2]IMPACTOS_matriz!T22</f>
        <v>1</v>
      </c>
      <c r="I22" s="26">
        <f>[2]IMPACTOS_matriz!W22</f>
        <v>1</v>
      </c>
      <c r="J22" s="26">
        <f>[2]IMPACTOS_matriz!Z22</f>
        <v>4.666666666666667</v>
      </c>
      <c r="K22" s="26">
        <f>[2]IMPACTOS_matriz!AC22</f>
        <v>0.33333333333333331</v>
      </c>
      <c r="L22" s="26">
        <f>[2]IMPACTOS_matriz!AF22</f>
        <v>2.6666666666666665</v>
      </c>
      <c r="M22" s="26">
        <f>[2]IMPACTOS_matriz!AI22</f>
        <v>0</v>
      </c>
      <c r="N22" s="26">
        <f>[2]IMPACTOS_matriz!AL22</f>
        <v>2.6666666666666665</v>
      </c>
      <c r="O22" s="26">
        <f>[2]IMPACTOS_matriz!AO22</f>
        <v>0</v>
      </c>
      <c r="P22" s="26">
        <f>[2]IMPACTOS_matriz!AR22</f>
        <v>0</v>
      </c>
      <c r="Q22" s="26">
        <f>[2]IMPACTOS_matriz!AU22</f>
        <v>1.3333333333333333</v>
      </c>
      <c r="R22" s="26">
        <f>[2]IMPACTOS_matriz!AX22</f>
        <v>2</v>
      </c>
      <c r="S22" s="26">
        <f>[2]IMPACTOS_matriz!BA22</f>
        <v>0</v>
      </c>
      <c r="T22" s="26">
        <f>[2]IMPACTOS_matriz!BD22</f>
        <v>1</v>
      </c>
      <c r="U22" s="27"/>
      <c r="V22" s="27"/>
    </row>
    <row r="23" spans="2:22">
      <c r="B23" s="30" t="s">
        <v>117</v>
      </c>
      <c r="C23" s="23">
        <f>[2]IMPACTOS_matriz!E23</f>
        <v>1</v>
      </c>
      <c r="D23" s="23">
        <f>[2]IMPACTOS_matriz!H23</f>
        <v>0</v>
      </c>
      <c r="E23" s="23">
        <f>[2]IMPACTOS_matriz!K23</f>
        <v>1</v>
      </c>
      <c r="F23" s="23">
        <f>[2]IMPACTOS_matriz!N23</f>
        <v>1</v>
      </c>
      <c r="G23" s="23">
        <f>[2]IMPACTOS_matriz!Q23</f>
        <v>6</v>
      </c>
      <c r="H23" s="23">
        <f>[2]IMPACTOS_matriz!T23</f>
        <v>1</v>
      </c>
      <c r="I23" s="23">
        <f>[2]IMPACTOS_matriz!W23</f>
        <v>1</v>
      </c>
      <c r="J23" s="23">
        <f>[2]IMPACTOS_matriz!Z23</f>
        <v>4</v>
      </c>
      <c r="K23" s="23">
        <f>[2]IMPACTOS_matriz!AC23</f>
        <v>0</v>
      </c>
      <c r="L23" s="23">
        <f>[2]IMPACTOS_matriz!AF23</f>
        <v>2</v>
      </c>
      <c r="M23" s="23">
        <f>[2]IMPACTOS_matriz!AI23</f>
        <v>0</v>
      </c>
      <c r="N23" s="23">
        <f>[2]IMPACTOS_matriz!AL23</f>
        <v>2</v>
      </c>
      <c r="O23" s="23">
        <f>[2]IMPACTOS_matriz!AO23</f>
        <v>0</v>
      </c>
      <c r="P23" s="23">
        <f>[2]IMPACTOS_matriz!AR23</f>
        <v>0</v>
      </c>
      <c r="Q23" s="23">
        <f>[2]IMPACTOS_matriz!AU23</f>
        <v>1</v>
      </c>
      <c r="R23" s="23">
        <f>[2]IMPACTOS_matriz!AX23</f>
        <v>1</v>
      </c>
      <c r="S23" s="23">
        <f>[2]IMPACTOS_matriz!BA23</f>
        <v>0</v>
      </c>
      <c r="T23" s="23">
        <f>[2]IMPACTOS_matriz!BD23</f>
        <v>1</v>
      </c>
      <c r="U23" s="29"/>
    </row>
    <row r="24" spans="2:22" ht="30">
      <c r="B24" s="28" t="s">
        <v>118</v>
      </c>
      <c r="C24" s="23">
        <f>[2]IMPACTOS_matriz!E24</f>
        <v>1</v>
      </c>
      <c r="D24" s="23">
        <f>[2]IMPACTOS_matriz!H24</f>
        <v>0</v>
      </c>
      <c r="E24" s="23">
        <f>[2]IMPACTOS_matriz!K24</f>
        <v>1</v>
      </c>
      <c r="F24" s="23">
        <f>[2]IMPACTOS_matriz!N24</f>
        <v>1</v>
      </c>
      <c r="G24" s="23">
        <f>[2]IMPACTOS_matriz!Q24</f>
        <v>4</v>
      </c>
      <c r="H24" s="23">
        <f>[2]IMPACTOS_matriz!T24</f>
        <v>1</v>
      </c>
      <c r="I24" s="23">
        <f>[2]IMPACTOS_matriz!W24</f>
        <v>1</v>
      </c>
      <c r="J24" s="23">
        <f>[2]IMPACTOS_matriz!Z24</f>
        <v>4</v>
      </c>
      <c r="K24" s="23">
        <f>[2]IMPACTOS_matriz!AC24</f>
        <v>1</v>
      </c>
      <c r="L24" s="23">
        <f>[2]IMPACTOS_matriz!AF24</f>
        <v>4</v>
      </c>
      <c r="M24" s="23">
        <f>[2]IMPACTOS_matriz!AI24</f>
        <v>0</v>
      </c>
      <c r="N24" s="23">
        <f>[2]IMPACTOS_matriz!AL24</f>
        <v>4</v>
      </c>
      <c r="O24" s="23">
        <f>[2]IMPACTOS_matriz!AO24</f>
        <v>0</v>
      </c>
      <c r="P24" s="23">
        <f>[2]IMPACTOS_matriz!AR24</f>
        <v>0</v>
      </c>
      <c r="Q24" s="23">
        <f>[2]IMPACTOS_matriz!AU24</f>
        <v>1</v>
      </c>
      <c r="R24" s="23">
        <f>[2]IMPACTOS_matriz!AX24</f>
        <v>4</v>
      </c>
      <c r="S24" s="23">
        <f>[2]IMPACTOS_matriz!BA24</f>
        <v>0</v>
      </c>
      <c r="T24" s="23">
        <f>[2]IMPACTOS_matriz!BD24</f>
        <v>0</v>
      </c>
      <c r="U24" s="29"/>
    </row>
    <row r="25" spans="2:22" ht="30">
      <c r="B25" s="28" t="s">
        <v>119</v>
      </c>
      <c r="C25" s="23">
        <f>[2]IMPACTOS_matriz!E25</f>
        <v>1</v>
      </c>
      <c r="D25" s="23">
        <f>[2]IMPACTOS_matriz!H25</f>
        <v>2</v>
      </c>
      <c r="E25" s="23">
        <f>[2]IMPACTOS_matriz!K25</f>
        <v>2</v>
      </c>
      <c r="F25" s="23">
        <f>[2]IMPACTOS_matriz!N25</f>
        <v>1</v>
      </c>
      <c r="G25" s="23">
        <f>[2]IMPACTOS_matriz!Q25</f>
        <v>2</v>
      </c>
      <c r="H25" s="23">
        <f>[2]IMPACTOS_matriz!T25</f>
        <v>1</v>
      </c>
      <c r="I25" s="23">
        <f>[2]IMPACTOS_matriz!W25</f>
        <v>1</v>
      </c>
      <c r="J25" s="23">
        <f>[2]IMPACTOS_matriz!Z25</f>
        <v>6</v>
      </c>
      <c r="K25" s="23">
        <f>[2]IMPACTOS_matriz!AC25</f>
        <v>0</v>
      </c>
      <c r="L25" s="23">
        <f>[2]IMPACTOS_matriz!AF25</f>
        <v>2</v>
      </c>
      <c r="M25" s="23">
        <f>[2]IMPACTOS_matriz!AI25</f>
        <v>0</v>
      </c>
      <c r="N25" s="23">
        <f>[2]IMPACTOS_matriz!AL25</f>
        <v>2</v>
      </c>
      <c r="O25" s="23">
        <f>[2]IMPACTOS_matriz!AO25</f>
        <v>0</v>
      </c>
      <c r="P25" s="23">
        <f>[2]IMPACTOS_matriz!AR25</f>
        <v>0</v>
      </c>
      <c r="Q25" s="23">
        <f>[2]IMPACTOS_matriz!AU25</f>
        <v>2</v>
      </c>
      <c r="R25" s="23">
        <f>[2]IMPACTOS_matriz!AX25</f>
        <v>1</v>
      </c>
      <c r="S25" s="23">
        <f>[2]IMPACTOS_matriz!BA25</f>
        <v>0</v>
      </c>
      <c r="T25" s="23">
        <f>[2]IMPACTOS_matriz!BD25</f>
        <v>2</v>
      </c>
      <c r="U25" s="29"/>
    </row>
    <row r="26" spans="2:22">
      <c r="B26" s="2" t="s">
        <v>80</v>
      </c>
      <c r="C26" s="25">
        <f>[2]IMPACTOS_matriz!E26</f>
        <v>3.3333333333333335</v>
      </c>
      <c r="D26" s="26">
        <f>[2]IMPACTOS_matriz!H26</f>
        <v>2.6666666666666665</v>
      </c>
      <c r="E26" s="26">
        <f>[2]IMPACTOS_matriz!K26</f>
        <v>3.3333333333333335</v>
      </c>
      <c r="F26" s="26">
        <f>[2]IMPACTOS_matriz!N26</f>
        <v>2</v>
      </c>
      <c r="G26" s="26">
        <f>[2]IMPACTOS_matriz!Q26</f>
        <v>0</v>
      </c>
      <c r="H26" s="26">
        <f>[2]IMPACTOS_matriz!T26</f>
        <v>4.666666666666667</v>
      </c>
      <c r="I26" s="26">
        <f>[2]IMPACTOS_matriz!W26</f>
        <v>4</v>
      </c>
      <c r="J26" s="26">
        <f>[2]IMPACTOS_matriz!Z26</f>
        <v>1</v>
      </c>
      <c r="K26" s="26">
        <f>[2]IMPACTOS_matriz!AC26</f>
        <v>1.3333333333333333</v>
      </c>
      <c r="L26" s="26">
        <f>[2]IMPACTOS_matriz!AF26</f>
        <v>2</v>
      </c>
      <c r="M26" s="26">
        <f>[2]IMPACTOS_matriz!AI26</f>
        <v>1.6666666666666667</v>
      </c>
      <c r="N26" s="26">
        <f>[2]IMPACTOS_matriz!AL26</f>
        <v>1.6666666666666667</v>
      </c>
      <c r="O26" s="26">
        <f>[2]IMPACTOS_matriz!AO26</f>
        <v>0</v>
      </c>
      <c r="P26" s="26">
        <f>[2]IMPACTOS_matriz!AR26</f>
        <v>0</v>
      </c>
      <c r="Q26" s="26">
        <f>[2]IMPACTOS_matriz!AU26</f>
        <v>1</v>
      </c>
      <c r="R26" s="26">
        <f>[2]IMPACTOS_matriz!AX26</f>
        <v>2.6666666666666665</v>
      </c>
      <c r="S26" s="26">
        <f>[2]IMPACTOS_matriz!BA26</f>
        <v>2</v>
      </c>
      <c r="T26" s="26">
        <f>[2]IMPACTOS_matriz!BD26</f>
        <v>0</v>
      </c>
      <c r="U26" s="27"/>
      <c r="V26" s="27"/>
    </row>
    <row r="27" spans="2:22" ht="30">
      <c r="B27" s="30" t="s">
        <v>120</v>
      </c>
      <c r="C27" s="23">
        <f>[2]IMPACTOS_matriz!E27</f>
        <v>4</v>
      </c>
      <c r="D27" s="23">
        <f>[2]IMPACTOS_matriz!H27</f>
        <v>2</v>
      </c>
      <c r="E27" s="23">
        <f>[2]IMPACTOS_matriz!K27</f>
        <v>4</v>
      </c>
      <c r="F27" s="23">
        <f>[2]IMPACTOS_matriz!N27</f>
        <v>2</v>
      </c>
      <c r="G27" s="23">
        <f>[2]IMPACTOS_matriz!Q27</f>
        <v>0</v>
      </c>
      <c r="H27" s="23">
        <f>[2]IMPACTOS_matriz!T27</f>
        <v>4</v>
      </c>
      <c r="I27" s="23">
        <f>[2]IMPACTOS_matriz!W27</f>
        <v>4</v>
      </c>
      <c r="J27" s="23">
        <f>[2]IMPACTOS_matriz!Z27</f>
        <v>1</v>
      </c>
      <c r="K27" s="23">
        <f>[2]IMPACTOS_matriz!AC27</f>
        <v>2</v>
      </c>
      <c r="L27" s="23">
        <f>[2]IMPACTOS_matriz!AF27</f>
        <v>2</v>
      </c>
      <c r="M27" s="23">
        <f>[2]IMPACTOS_matriz!AI27</f>
        <v>1</v>
      </c>
      <c r="N27" s="23">
        <f>[2]IMPACTOS_matriz!AL27</f>
        <v>2</v>
      </c>
      <c r="O27" s="23">
        <f>[2]IMPACTOS_matriz!AO27</f>
        <v>0</v>
      </c>
      <c r="P27" s="23">
        <f>[2]IMPACTOS_matriz!AR27</f>
        <v>0</v>
      </c>
      <c r="Q27" s="23">
        <f>[2]IMPACTOS_matriz!AU27</f>
        <v>1</v>
      </c>
      <c r="R27" s="23">
        <f>[2]IMPACTOS_matriz!AX27</f>
        <v>2</v>
      </c>
      <c r="S27" s="23">
        <f>[2]IMPACTOS_matriz!BA27</f>
        <v>2</v>
      </c>
      <c r="T27" s="23">
        <f>[2]IMPACTOS_matriz!BD27</f>
        <v>0</v>
      </c>
      <c r="U27" s="29"/>
    </row>
    <row r="28" spans="2:22">
      <c r="B28" s="28" t="s">
        <v>121</v>
      </c>
      <c r="C28" s="23">
        <f>[2]IMPACTOS_matriz!E28</f>
        <v>2</v>
      </c>
      <c r="D28" s="23">
        <f>[2]IMPACTOS_matriz!H28</f>
        <v>4</v>
      </c>
      <c r="E28" s="23">
        <f>[2]IMPACTOS_matriz!K28</f>
        <v>4</v>
      </c>
      <c r="F28" s="23">
        <f>[2]IMPACTOS_matriz!N28</f>
        <v>2</v>
      </c>
      <c r="G28" s="23">
        <f>[2]IMPACTOS_matriz!Q28</f>
        <v>0</v>
      </c>
      <c r="H28" s="23">
        <f>[2]IMPACTOS_matriz!T28</f>
        <v>4</v>
      </c>
      <c r="I28" s="23">
        <f>[2]IMPACTOS_matriz!W28</f>
        <v>4</v>
      </c>
      <c r="J28" s="23">
        <f>[2]IMPACTOS_matriz!Z28</f>
        <v>1</v>
      </c>
      <c r="K28" s="23">
        <f>[2]IMPACTOS_matriz!AC28</f>
        <v>0</v>
      </c>
      <c r="L28" s="23">
        <f>[2]IMPACTOS_matriz!AF28</f>
        <v>2</v>
      </c>
      <c r="M28" s="23">
        <f>[2]IMPACTOS_matriz!AI28</f>
        <v>2</v>
      </c>
      <c r="N28" s="23">
        <f>[2]IMPACTOS_matriz!AL28</f>
        <v>1</v>
      </c>
      <c r="O28" s="23">
        <f>[2]IMPACTOS_matriz!AO28</f>
        <v>0</v>
      </c>
      <c r="P28" s="23">
        <f>[2]IMPACTOS_matriz!AR28</f>
        <v>0</v>
      </c>
      <c r="Q28" s="23">
        <f>[2]IMPACTOS_matriz!AU28</f>
        <v>1</v>
      </c>
      <c r="R28" s="23">
        <f>[2]IMPACTOS_matriz!AX28</f>
        <v>2</v>
      </c>
      <c r="S28" s="23">
        <f>[2]IMPACTOS_matriz!BA28</f>
        <v>2</v>
      </c>
      <c r="T28" s="23">
        <f>[2]IMPACTOS_matriz!BD28</f>
        <v>0</v>
      </c>
      <c r="U28" s="29"/>
    </row>
    <row r="29" spans="2:22">
      <c r="B29" s="28" t="s">
        <v>122</v>
      </c>
      <c r="C29" s="23">
        <f>[2]IMPACTOS_matriz!E29</f>
        <v>4</v>
      </c>
      <c r="D29" s="23">
        <f>[2]IMPACTOS_matriz!H29</f>
        <v>2</v>
      </c>
      <c r="E29" s="23">
        <f>[2]IMPACTOS_matriz!K29</f>
        <v>2</v>
      </c>
      <c r="F29" s="23">
        <f>[2]IMPACTOS_matriz!N29</f>
        <v>2</v>
      </c>
      <c r="G29" s="23">
        <f>[2]IMPACTOS_matriz!Q29</f>
        <v>0</v>
      </c>
      <c r="H29" s="23">
        <f>[2]IMPACTOS_matriz!T29</f>
        <v>6</v>
      </c>
      <c r="I29" s="23">
        <f>[2]IMPACTOS_matriz!W29</f>
        <v>4</v>
      </c>
      <c r="J29" s="23">
        <f>[2]IMPACTOS_matriz!Z29</f>
        <v>1</v>
      </c>
      <c r="K29" s="23">
        <f>[2]IMPACTOS_matriz!AC29</f>
        <v>2</v>
      </c>
      <c r="L29" s="23">
        <f>[2]IMPACTOS_matriz!AF29</f>
        <v>2</v>
      </c>
      <c r="M29" s="23">
        <f>[2]IMPACTOS_matriz!AI29</f>
        <v>2</v>
      </c>
      <c r="N29" s="23">
        <f>[2]IMPACTOS_matriz!AL29</f>
        <v>2</v>
      </c>
      <c r="O29" s="23">
        <f>[2]IMPACTOS_matriz!AO29</f>
        <v>0</v>
      </c>
      <c r="P29" s="23">
        <f>[2]IMPACTOS_matriz!AR29</f>
        <v>0</v>
      </c>
      <c r="Q29" s="23">
        <f>[2]IMPACTOS_matriz!AU29</f>
        <v>1</v>
      </c>
      <c r="R29" s="23">
        <f>[2]IMPACTOS_matriz!AX29</f>
        <v>4</v>
      </c>
      <c r="S29" s="23">
        <f>[2]IMPACTOS_matriz!BA29</f>
        <v>2</v>
      </c>
      <c r="T29" s="23">
        <f>[2]IMPACTOS_matriz!BD29</f>
        <v>0</v>
      </c>
      <c r="U29" s="29"/>
    </row>
    <row r="30" spans="2:22">
      <c r="B30" s="3" t="s">
        <v>81</v>
      </c>
      <c r="C30" s="25">
        <f>[2]IMPACTOS_matriz!E30</f>
        <v>1.5</v>
      </c>
      <c r="D30" s="26">
        <f>[2]IMPACTOS_matriz!H30</f>
        <v>0.5</v>
      </c>
      <c r="E30" s="26">
        <f>[2]IMPACTOS_matriz!K30</f>
        <v>1.5</v>
      </c>
      <c r="F30" s="26">
        <f>[2]IMPACTOS_matriz!N30</f>
        <v>0</v>
      </c>
      <c r="G30" s="26">
        <f>[2]IMPACTOS_matriz!Q30</f>
        <v>0</v>
      </c>
      <c r="H30" s="26">
        <f>[2]IMPACTOS_matriz!T30</f>
        <v>3</v>
      </c>
      <c r="I30" s="26">
        <f>[2]IMPACTOS_matriz!W30</f>
        <v>2</v>
      </c>
      <c r="J30" s="26">
        <f>[2]IMPACTOS_matriz!Z30</f>
        <v>0</v>
      </c>
      <c r="K30" s="26">
        <f>[2]IMPACTOS_matriz!AC30</f>
        <v>0</v>
      </c>
      <c r="L30" s="26">
        <f>[2]IMPACTOS_matriz!AF30</f>
        <v>6</v>
      </c>
      <c r="M30" s="26">
        <f>[2]IMPACTOS_matriz!AI30</f>
        <v>1</v>
      </c>
      <c r="N30" s="26">
        <f>[2]IMPACTOS_matriz!AL30</f>
        <v>2</v>
      </c>
      <c r="O30" s="26">
        <f>[2]IMPACTOS_matriz!AO30</f>
        <v>0</v>
      </c>
      <c r="P30" s="26">
        <f>[2]IMPACTOS_matriz!AR30</f>
        <v>1</v>
      </c>
      <c r="Q30" s="26">
        <f>[2]IMPACTOS_matriz!AU30</f>
        <v>1</v>
      </c>
      <c r="R30" s="26">
        <f>[2]IMPACTOS_matriz!AX30</f>
        <v>3</v>
      </c>
      <c r="S30" s="26">
        <f>[2]IMPACTOS_matriz!BA30</f>
        <v>5</v>
      </c>
      <c r="T30" s="26">
        <f>[2]IMPACTOS_matriz!BD30</f>
        <v>1</v>
      </c>
      <c r="U30" s="27"/>
      <c r="V30" s="27"/>
    </row>
    <row r="31" spans="2:22" ht="30">
      <c r="B31" s="28" t="s">
        <v>123</v>
      </c>
      <c r="C31" s="23">
        <f>[2]IMPACTOS_matriz!E31</f>
        <v>1</v>
      </c>
      <c r="D31" s="23">
        <f>[2]IMPACTOS_matriz!H31</f>
        <v>1</v>
      </c>
      <c r="E31" s="23">
        <f>[2]IMPACTOS_matriz!K31</f>
        <v>1</v>
      </c>
      <c r="F31" s="23">
        <f>[2]IMPACTOS_matriz!N31</f>
        <v>0</v>
      </c>
      <c r="G31" s="23">
        <f>[2]IMPACTOS_matriz!Q31</f>
        <v>0</v>
      </c>
      <c r="H31" s="23">
        <f>[2]IMPACTOS_matriz!T31</f>
        <v>2</v>
      </c>
      <c r="I31" s="23">
        <f>[2]IMPACTOS_matriz!W31</f>
        <v>2</v>
      </c>
      <c r="J31" s="23">
        <f>[2]IMPACTOS_matriz!Z31</f>
        <v>0</v>
      </c>
      <c r="K31" s="23">
        <f>[2]IMPACTOS_matriz!AC31</f>
        <v>0</v>
      </c>
      <c r="L31" s="23">
        <f>[2]IMPACTOS_matriz!AF31</f>
        <v>6</v>
      </c>
      <c r="M31" s="23">
        <f>[2]IMPACTOS_matriz!AI31</f>
        <v>2</v>
      </c>
      <c r="N31" s="23">
        <f>[2]IMPACTOS_matriz!AL31</f>
        <v>4</v>
      </c>
      <c r="O31" s="23">
        <f>[2]IMPACTOS_matriz!AO31</f>
        <v>0</v>
      </c>
      <c r="P31" s="23">
        <f>[2]IMPACTOS_matriz!AR31</f>
        <v>2</v>
      </c>
      <c r="Q31" s="23">
        <f>[2]IMPACTOS_matriz!AU31</f>
        <v>2</v>
      </c>
      <c r="R31" s="23">
        <f>[2]IMPACTOS_matriz!AX31</f>
        <v>4</v>
      </c>
      <c r="S31" s="23">
        <f>[2]IMPACTOS_matriz!BA31</f>
        <v>6</v>
      </c>
      <c r="T31" s="23">
        <f>[2]IMPACTOS_matriz!BD31</f>
        <v>2</v>
      </c>
      <c r="U31" s="29"/>
    </row>
    <row r="32" spans="2:22" ht="30">
      <c r="B32" s="28" t="s">
        <v>124</v>
      </c>
      <c r="C32" s="23">
        <f>[2]IMPACTOS_matriz!E32</f>
        <v>2</v>
      </c>
      <c r="D32" s="23">
        <f>[2]IMPACTOS_matriz!H32</f>
        <v>0</v>
      </c>
      <c r="E32" s="23">
        <f>[2]IMPACTOS_matriz!K32</f>
        <v>2</v>
      </c>
      <c r="F32" s="23">
        <f>[2]IMPACTOS_matriz!N32</f>
        <v>0</v>
      </c>
      <c r="G32" s="23">
        <f>[2]IMPACTOS_matriz!Q32</f>
        <v>0</v>
      </c>
      <c r="H32" s="23">
        <f>[2]IMPACTOS_matriz!T32</f>
        <v>4</v>
      </c>
      <c r="I32" s="23">
        <f>[2]IMPACTOS_matriz!W32</f>
        <v>2</v>
      </c>
      <c r="J32" s="23">
        <f>[2]IMPACTOS_matriz!Z32</f>
        <v>0</v>
      </c>
      <c r="K32" s="23">
        <f>[2]IMPACTOS_matriz!AC32</f>
        <v>0</v>
      </c>
      <c r="L32" s="23">
        <f>[2]IMPACTOS_matriz!AF32</f>
        <v>6</v>
      </c>
      <c r="M32" s="23">
        <f>[2]IMPACTOS_matriz!AI32</f>
        <v>0</v>
      </c>
      <c r="N32" s="23">
        <f>[2]IMPACTOS_matriz!AL32</f>
        <v>0</v>
      </c>
      <c r="O32" s="23">
        <f>[2]IMPACTOS_matriz!AO32</f>
        <v>0</v>
      </c>
      <c r="P32" s="23">
        <f>[2]IMPACTOS_matriz!AR32</f>
        <v>0</v>
      </c>
      <c r="Q32" s="23">
        <f>[2]IMPACTOS_matriz!AU32</f>
        <v>0</v>
      </c>
      <c r="R32" s="23">
        <f>[2]IMPACTOS_matriz!AX32</f>
        <v>2</v>
      </c>
      <c r="S32" s="23">
        <f>[2]IMPACTOS_matriz!BA32</f>
        <v>4</v>
      </c>
      <c r="T32" s="23">
        <f>[2]IMPACTOS_matriz!BD32</f>
        <v>0</v>
      </c>
      <c r="U32" s="29"/>
    </row>
    <row r="33" spans="2:24"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27"/>
      <c r="V33" s="32"/>
      <c r="W33" s="33"/>
      <c r="X33" s="33"/>
    </row>
    <row r="34" spans="2:24">
      <c r="C34" s="4">
        <v>4</v>
      </c>
      <c r="D34" s="4">
        <f>C34</f>
        <v>4</v>
      </c>
      <c r="E34" s="4">
        <f>D34</f>
        <v>4</v>
      </c>
      <c r="F34" s="4">
        <f>E34</f>
        <v>4</v>
      </c>
      <c r="G34" s="4">
        <v>4</v>
      </c>
      <c r="H34" s="4">
        <f t="shared" ref="H34:N34" si="0">G34</f>
        <v>4</v>
      </c>
      <c r="I34" s="4">
        <f t="shared" si="0"/>
        <v>4</v>
      </c>
      <c r="J34" s="4">
        <f t="shared" si="0"/>
        <v>4</v>
      </c>
      <c r="K34" s="4">
        <f t="shared" si="0"/>
        <v>4</v>
      </c>
      <c r="L34" s="4">
        <f t="shared" si="0"/>
        <v>4</v>
      </c>
      <c r="M34" s="4">
        <f t="shared" si="0"/>
        <v>4</v>
      </c>
      <c r="N34" s="4">
        <f t="shared" si="0"/>
        <v>4</v>
      </c>
      <c r="O34" s="4">
        <v>3</v>
      </c>
      <c r="P34" s="4">
        <f>O34</f>
        <v>3</v>
      </c>
      <c r="Q34" s="4">
        <f>P34</f>
        <v>3</v>
      </c>
      <c r="R34" s="4">
        <f>Q34</f>
        <v>3</v>
      </c>
      <c r="S34" s="4">
        <f>R34</f>
        <v>3</v>
      </c>
      <c r="T34" s="4">
        <f>S34</f>
        <v>3</v>
      </c>
      <c r="U34" s="34"/>
    </row>
    <row r="35" spans="2:24" ht="21.75" customHeight="1">
      <c r="B35" s="1" t="s">
        <v>75</v>
      </c>
      <c r="C35" s="35">
        <f>IF(C6=0,"",C6/C$34)</f>
        <v>0.83333333333333337</v>
      </c>
      <c r="D35" s="35">
        <f t="shared" ref="C35:T49" si="1">IF(D6=0,"",D6/D$34)</f>
        <v>0.66666666666666663</v>
      </c>
      <c r="E35" s="35">
        <f t="shared" si="1"/>
        <v>0.83333333333333337</v>
      </c>
      <c r="F35" s="35">
        <f t="shared" si="1"/>
        <v>1.1666666666666667</v>
      </c>
      <c r="G35" s="35">
        <f t="shared" si="1"/>
        <v>0.16666666666666666</v>
      </c>
      <c r="H35" s="35">
        <f t="shared" si="1"/>
        <v>8.3333333333333329E-2</v>
      </c>
      <c r="I35" s="35">
        <f t="shared" si="1"/>
        <v>8.3333333333333329E-2</v>
      </c>
      <c r="J35" s="35">
        <f t="shared" si="1"/>
        <v>0.25</v>
      </c>
      <c r="K35" s="35">
        <f t="shared" si="1"/>
        <v>0.58333333333333337</v>
      </c>
      <c r="L35" s="35">
        <f t="shared" si="1"/>
        <v>0.33333333333333331</v>
      </c>
      <c r="M35" s="35" t="str">
        <f t="shared" si="1"/>
        <v/>
      </c>
      <c r="N35" s="35">
        <f t="shared" si="1"/>
        <v>0.25</v>
      </c>
      <c r="O35" s="35">
        <f t="shared" si="1"/>
        <v>0.1111111111111111</v>
      </c>
      <c r="P35" s="35">
        <f t="shared" si="1"/>
        <v>0.33333333333333331</v>
      </c>
      <c r="Q35" s="35">
        <f t="shared" si="1"/>
        <v>1.1111111111111112</v>
      </c>
      <c r="R35" s="35" t="str">
        <f t="shared" si="1"/>
        <v/>
      </c>
      <c r="S35" s="35">
        <f t="shared" si="1"/>
        <v>0.22222222222222221</v>
      </c>
      <c r="T35" s="35">
        <f t="shared" si="1"/>
        <v>0.1111111111111111</v>
      </c>
      <c r="U35" s="1">
        <f>SUM(C35:T35)/18</f>
        <v>0.39660493827160492</v>
      </c>
      <c r="W35" s="36">
        <f>AVERAGE(U35,U39,U42,U47,U51,U55,U59)</f>
        <v>0.41286375661375657</v>
      </c>
    </row>
    <row r="36" spans="2:24" ht="15" customHeight="1">
      <c r="B36" s="28" t="s">
        <v>105</v>
      </c>
      <c r="C36" s="35">
        <f t="shared" si="1"/>
        <v>1.5</v>
      </c>
      <c r="D36" s="35">
        <f t="shared" si="1"/>
        <v>0.5</v>
      </c>
      <c r="E36" s="35">
        <f t="shared" si="1"/>
        <v>0.5</v>
      </c>
      <c r="F36" s="35">
        <f t="shared" si="1"/>
        <v>1</v>
      </c>
      <c r="G36" s="35">
        <f t="shared" si="1"/>
        <v>0.25</v>
      </c>
      <c r="H36" s="35" t="str">
        <f t="shared" si="1"/>
        <v/>
      </c>
      <c r="I36" s="35" t="str">
        <f t="shared" si="1"/>
        <v/>
      </c>
      <c r="J36" s="35">
        <f t="shared" si="1"/>
        <v>0.25</v>
      </c>
      <c r="K36" s="35">
        <f t="shared" si="1"/>
        <v>0.5</v>
      </c>
      <c r="L36" s="35">
        <f t="shared" si="1"/>
        <v>0.25</v>
      </c>
      <c r="M36" s="35" t="str">
        <f t="shared" si="1"/>
        <v/>
      </c>
      <c r="N36" s="35">
        <f t="shared" si="1"/>
        <v>0.25</v>
      </c>
      <c r="O36" s="35">
        <f t="shared" si="1"/>
        <v>0.33333333333333331</v>
      </c>
      <c r="P36" s="35">
        <f t="shared" si="1"/>
        <v>0.33333333333333331</v>
      </c>
      <c r="Q36" s="35">
        <f t="shared" si="1"/>
        <v>0.66666666666666663</v>
      </c>
      <c r="R36" s="35" t="str">
        <f t="shared" si="1"/>
        <v/>
      </c>
      <c r="S36" s="35" t="str">
        <f t="shared" si="1"/>
        <v/>
      </c>
      <c r="T36" s="35">
        <f t="shared" si="1"/>
        <v>0.33333333333333331</v>
      </c>
      <c r="U36" s="28">
        <f>SUM(C36:T36)/18</f>
        <v>0.37037037037037035</v>
      </c>
      <c r="V36" s="37">
        <f>AVERAGE($U$36:$U$38)</f>
        <v>0.39660493827160498</v>
      </c>
      <c r="W36" s="38">
        <f>SUM(C36:T36)</f>
        <v>6.6666666666666661</v>
      </c>
      <c r="X36" s="4">
        <f>W36/$W$62*10</f>
        <v>9.148084619782729</v>
      </c>
    </row>
    <row r="37" spans="2:24" ht="15" customHeight="1">
      <c r="B37" s="28" t="s">
        <v>106</v>
      </c>
      <c r="C37" s="35">
        <f t="shared" si="1"/>
        <v>0.5</v>
      </c>
      <c r="D37" s="35">
        <f t="shared" si="1"/>
        <v>1</v>
      </c>
      <c r="E37" s="35">
        <f t="shared" si="1"/>
        <v>1</v>
      </c>
      <c r="F37" s="35">
        <f t="shared" si="1"/>
        <v>1.5</v>
      </c>
      <c r="G37" s="35" t="str">
        <f t="shared" si="1"/>
        <v/>
      </c>
      <c r="H37" s="35" t="str">
        <f t="shared" si="1"/>
        <v/>
      </c>
      <c r="I37" s="35" t="str">
        <f t="shared" si="1"/>
        <v/>
      </c>
      <c r="J37" s="35" t="str">
        <f t="shared" si="1"/>
        <v/>
      </c>
      <c r="K37" s="35">
        <f t="shared" si="1"/>
        <v>1</v>
      </c>
      <c r="L37" s="35">
        <f t="shared" si="1"/>
        <v>0.25</v>
      </c>
      <c r="M37" s="35" t="str">
        <f t="shared" si="1"/>
        <v/>
      </c>
      <c r="N37" s="35">
        <f t="shared" si="1"/>
        <v>0.25</v>
      </c>
      <c r="O37" s="35" t="str">
        <f t="shared" si="1"/>
        <v/>
      </c>
      <c r="P37" s="35">
        <f t="shared" si="1"/>
        <v>0.33333333333333331</v>
      </c>
      <c r="Q37" s="35">
        <f t="shared" si="1"/>
        <v>1.3333333333333333</v>
      </c>
      <c r="R37" s="35" t="str">
        <f t="shared" si="1"/>
        <v/>
      </c>
      <c r="S37" s="35" t="str">
        <f t="shared" si="1"/>
        <v/>
      </c>
      <c r="T37" s="35" t="str">
        <f t="shared" si="1"/>
        <v/>
      </c>
      <c r="U37" s="28">
        <f t="shared" ref="U37:U61" si="2">SUM(C37:T37)/18</f>
        <v>0.39814814814814814</v>
      </c>
      <c r="V37" s="37">
        <f t="shared" ref="V37:V38" si="3">AVERAGE($U$36:$U$38)</f>
        <v>0.39660493827160498</v>
      </c>
      <c r="W37" s="38">
        <f t="shared" ref="W37:W61" si="4">SUM(C37:T37)</f>
        <v>7.1666666666666661</v>
      </c>
      <c r="X37" s="4">
        <f t="shared" ref="X37:X62" si="5">W37/$W$62*10</f>
        <v>9.8341909662664335</v>
      </c>
    </row>
    <row r="38" spans="2:24" ht="15" customHeight="1">
      <c r="B38" s="28" t="s">
        <v>107</v>
      </c>
      <c r="C38" s="35">
        <f t="shared" si="1"/>
        <v>0.5</v>
      </c>
      <c r="D38" s="35">
        <f t="shared" si="1"/>
        <v>0.5</v>
      </c>
      <c r="E38" s="35">
        <f t="shared" si="1"/>
        <v>1</v>
      </c>
      <c r="F38" s="35">
        <f t="shared" si="1"/>
        <v>1</v>
      </c>
      <c r="G38" s="35">
        <f t="shared" si="1"/>
        <v>0.25</v>
      </c>
      <c r="H38" s="35">
        <f t="shared" si="1"/>
        <v>0.25</v>
      </c>
      <c r="I38" s="35">
        <f t="shared" si="1"/>
        <v>0.25</v>
      </c>
      <c r="J38" s="35">
        <f t="shared" si="1"/>
        <v>0.5</v>
      </c>
      <c r="K38" s="35">
        <f t="shared" si="1"/>
        <v>0.25</v>
      </c>
      <c r="L38" s="35">
        <f t="shared" si="1"/>
        <v>0.5</v>
      </c>
      <c r="M38" s="35" t="str">
        <f t="shared" si="1"/>
        <v/>
      </c>
      <c r="N38" s="35">
        <f t="shared" si="1"/>
        <v>0.25</v>
      </c>
      <c r="O38" s="35" t="str">
        <f t="shared" si="1"/>
        <v/>
      </c>
      <c r="P38" s="35">
        <f t="shared" si="1"/>
        <v>0.33333333333333331</v>
      </c>
      <c r="Q38" s="35">
        <f t="shared" si="1"/>
        <v>1.3333333333333333</v>
      </c>
      <c r="R38" s="35" t="str">
        <f t="shared" si="1"/>
        <v/>
      </c>
      <c r="S38" s="35">
        <f t="shared" si="1"/>
        <v>0.66666666666666663</v>
      </c>
      <c r="T38" s="35" t="str">
        <f t="shared" si="1"/>
        <v/>
      </c>
      <c r="U38" s="28">
        <f t="shared" si="2"/>
        <v>0.42129629629629628</v>
      </c>
      <c r="V38" s="37">
        <f t="shared" si="3"/>
        <v>0.39660493827160498</v>
      </c>
      <c r="W38" s="38">
        <f t="shared" si="4"/>
        <v>7.583333333333333</v>
      </c>
      <c r="X38" s="4">
        <f t="shared" si="5"/>
        <v>10.405946255002853</v>
      </c>
    </row>
    <row r="39" spans="2:24" ht="15" customHeight="1">
      <c r="B39" s="2" t="s">
        <v>76</v>
      </c>
      <c r="C39" s="35">
        <f t="shared" si="1"/>
        <v>0.25</v>
      </c>
      <c r="D39" s="35" t="str">
        <f t="shared" si="1"/>
        <v/>
      </c>
      <c r="E39" s="35">
        <f t="shared" si="1"/>
        <v>0.375</v>
      </c>
      <c r="F39" s="35">
        <f t="shared" si="1"/>
        <v>0.25</v>
      </c>
      <c r="G39" s="35" t="str">
        <f t="shared" si="1"/>
        <v/>
      </c>
      <c r="H39" s="35">
        <f t="shared" si="1"/>
        <v>0.25</v>
      </c>
      <c r="I39" s="35">
        <f t="shared" si="1"/>
        <v>0.375</v>
      </c>
      <c r="J39" s="35">
        <f t="shared" si="1"/>
        <v>0.25</v>
      </c>
      <c r="K39" s="35">
        <f t="shared" si="1"/>
        <v>0.5</v>
      </c>
      <c r="L39" s="35">
        <f t="shared" si="1"/>
        <v>0.75</v>
      </c>
      <c r="M39" s="35">
        <f t="shared" si="1"/>
        <v>1.25</v>
      </c>
      <c r="N39" s="35">
        <f t="shared" si="1"/>
        <v>1.5</v>
      </c>
      <c r="O39" s="35">
        <f t="shared" si="1"/>
        <v>0.33333333333333331</v>
      </c>
      <c r="P39" s="35">
        <f t="shared" si="1"/>
        <v>0.66666666666666663</v>
      </c>
      <c r="Q39" s="35" t="str">
        <f t="shared" si="1"/>
        <v/>
      </c>
      <c r="R39" s="35">
        <f t="shared" si="1"/>
        <v>0.5</v>
      </c>
      <c r="S39" s="35">
        <f t="shared" si="1"/>
        <v>1</v>
      </c>
      <c r="T39" s="35">
        <f t="shared" si="1"/>
        <v>0.33333333333333331</v>
      </c>
      <c r="U39" s="2">
        <f>SUM(C39:T39)/18</f>
        <v>0.47685185185185186</v>
      </c>
      <c r="W39" s="38"/>
      <c r="X39" s="4">
        <f t="shared" si="5"/>
        <v>0</v>
      </c>
    </row>
    <row r="40" spans="2:24" ht="15" customHeight="1">
      <c r="B40" s="30" t="s">
        <v>108</v>
      </c>
      <c r="C40" s="35">
        <f t="shared" si="1"/>
        <v>0.25</v>
      </c>
      <c r="D40" s="35" t="str">
        <f t="shared" si="1"/>
        <v/>
      </c>
      <c r="E40" s="35">
        <f t="shared" si="1"/>
        <v>0.5</v>
      </c>
      <c r="F40" s="35">
        <f t="shared" si="1"/>
        <v>0.25</v>
      </c>
      <c r="G40" s="35" t="str">
        <f t="shared" si="1"/>
        <v/>
      </c>
      <c r="H40" s="35">
        <f t="shared" si="1"/>
        <v>0.25</v>
      </c>
      <c r="I40" s="35">
        <f t="shared" si="1"/>
        <v>0.5</v>
      </c>
      <c r="J40" s="35">
        <f t="shared" si="1"/>
        <v>0.25</v>
      </c>
      <c r="K40" s="35">
        <f t="shared" si="1"/>
        <v>0.5</v>
      </c>
      <c r="L40" s="35">
        <f t="shared" si="1"/>
        <v>1</v>
      </c>
      <c r="M40" s="35">
        <f t="shared" si="1"/>
        <v>1.5</v>
      </c>
      <c r="N40" s="35">
        <f t="shared" si="1"/>
        <v>1.5</v>
      </c>
      <c r="O40" s="35">
        <f t="shared" si="1"/>
        <v>0.33333333333333331</v>
      </c>
      <c r="P40" s="35">
        <f t="shared" si="1"/>
        <v>0.66666666666666663</v>
      </c>
      <c r="Q40" s="35" t="str">
        <f t="shared" si="1"/>
        <v/>
      </c>
      <c r="R40" s="35">
        <f t="shared" si="1"/>
        <v>0.66666666666666663</v>
      </c>
      <c r="S40" s="35">
        <f t="shared" si="1"/>
        <v>1.3333333333333333</v>
      </c>
      <c r="T40" s="35">
        <f t="shared" si="1"/>
        <v>0.33333333333333331</v>
      </c>
      <c r="U40" s="30">
        <f>SUM(C40:T40)/18</f>
        <v>0.54629629629629628</v>
      </c>
      <c r="V40" s="37">
        <f>AVERAGE($U$40:$U$41)</f>
        <v>0.47685185185185186</v>
      </c>
      <c r="W40" s="38">
        <f t="shared" si="4"/>
        <v>9.8333333333333339</v>
      </c>
      <c r="X40" s="4">
        <f t="shared" si="5"/>
        <v>13.493424814179527</v>
      </c>
    </row>
    <row r="41" spans="2:24" ht="15" customHeight="1">
      <c r="B41" s="28" t="s">
        <v>109</v>
      </c>
      <c r="C41" s="35">
        <f t="shared" si="1"/>
        <v>0.25</v>
      </c>
      <c r="D41" s="35" t="str">
        <f t="shared" si="1"/>
        <v/>
      </c>
      <c r="E41" s="35">
        <f t="shared" si="1"/>
        <v>0.25</v>
      </c>
      <c r="F41" s="35">
        <f t="shared" si="1"/>
        <v>0.25</v>
      </c>
      <c r="G41" s="35" t="str">
        <f t="shared" si="1"/>
        <v/>
      </c>
      <c r="H41" s="35">
        <f t="shared" si="1"/>
        <v>0.25</v>
      </c>
      <c r="I41" s="35">
        <f t="shared" si="1"/>
        <v>0.25</v>
      </c>
      <c r="J41" s="35">
        <f t="shared" si="1"/>
        <v>0.25</v>
      </c>
      <c r="K41" s="35">
        <f t="shared" si="1"/>
        <v>0.5</v>
      </c>
      <c r="L41" s="35">
        <f t="shared" si="1"/>
        <v>0.5</v>
      </c>
      <c r="M41" s="35">
        <f t="shared" si="1"/>
        <v>1</v>
      </c>
      <c r="N41" s="35">
        <f t="shared" si="1"/>
        <v>1.5</v>
      </c>
      <c r="O41" s="35">
        <f t="shared" si="1"/>
        <v>0.33333333333333331</v>
      </c>
      <c r="P41" s="35">
        <f t="shared" si="1"/>
        <v>0.66666666666666663</v>
      </c>
      <c r="Q41" s="35" t="str">
        <f t="shared" si="1"/>
        <v/>
      </c>
      <c r="R41" s="35">
        <f t="shared" si="1"/>
        <v>0.33333333333333331</v>
      </c>
      <c r="S41" s="35">
        <f t="shared" si="1"/>
        <v>0.66666666666666663</v>
      </c>
      <c r="T41" s="35">
        <f t="shared" si="1"/>
        <v>0.33333333333333331</v>
      </c>
      <c r="U41" s="28">
        <f t="shared" si="2"/>
        <v>0.40740740740740738</v>
      </c>
      <c r="V41" s="37">
        <f>AVERAGE($U$40:$U$41)</f>
        <v>0.47685185185185186</v>
      </c>
      <c r="W41" s="38">
        <f t="shared" si="4"/>
        <v>7.333333333333333</v>
      </c>
      <c r="X41" s="4">
        <f t="shared" si="5"/>
        <v>10.062893081761002</v>
      </c>
    </row>
    <row r="42" spans="2:24" ht="15" customHeight="1">
      <c r="B42" s="2" t="s">
        <v>77</v>
      </c>
      <c r="C42" s="35">
        <f t="shared" si="1"/>
        <v>0.1875</v>
      </c>
      <c r="D42" s="35">
        <f t="shared" si="1"/>
        <v>0.4375</v>
      </c>
      <c r="E42" s="35">
        <f t="shared" si="1"/>
        <v>0.125</v>
      </c>
      <c r="F42" s="35">
        <f t="shared" si="1"/>
        <v>0.1875</v>
      </c>
      <c r="G42" s="35">
        <f t="shared" si="1"/>
        <v>6.25E-2</v>
      </c>
      <c r="H42" s="35" t="str">
        <f t="shared" si="1"/>
        <v/>
      </c>
      <c r="I42" s="35">
        <f t="shared" si="1"/>
        <v>0.125</v>
      </c>
      <c r="J42" s="35">
        <f t="shared" si="1"/>
        <v>0.125</v>
      </c>
      <c r="K42" s="35">
        <f t="shared" si="1"/>
        <v>0.5</v>
      </c>
      <c r="L42" s="35">
        <f t="shared" si="1"/>
        <v>6.25E-2</v>
      </c>
      <c r="M42" s="35" t="str">
        <f t="shared" si="1"/>
        <v/>
      </c>
      <c r="N42" s="35">
        <f t="shared" si="1"/>
        <v>0.25</v>
      </c>
      <c r="O42" s="35">
        <f t="shared" si="1"/>
        <v>1.5</v>
      </c>
      <c r="P42" s="35">
        <f t="shared" si="1"/>
        <v>1.1666666666666667</v>
      </c>
      <c r="Q42" s="35">
        <f t="shared" si="1"/>
        <v>0.33333333333333331</v>
      </c>
      <c r="R42" s="35">
        <f t="shared" si="1"/>
        <v>0.5</v>
      </c>
      <c r="S42" s="35">
        <f t="shared" si="1"/>
        <v>0.41666666666666669</v>
      </c>
      <c r="T42" s="35">
        <f t="shared" si="1"/>
        <v>0.33333333333333331</v>
      </c>
      <c r="U42" s="2">
        <f t="shared" si="2"/>
        <v>0.35069444444444442</v>
      </c>
      <c r="W42" s="38"/>
      <c r="X42" s="4">
        <f t="shared" si="5"/>
        <v>0</v>
      </c>
    </row>
    <row r="43" spans="2:24" ht="15" customHeight="1">
      <c r="B43" s="28" t="s">
        <v>110</v>
      </c>
      <c r="C43" s="35">
        <f t="shared" si="1"/>
        <v>0.25</v>
      </c>
      <c r="D43" s="35">
        <f t="shared" si="1"/>
        <v>0.25</v>
      </c>
      <c r="E43" s="35">
        <f t="shared" si="1"/>
        <v>0.25</v>
      </c>
      <c r="F43" s="35">
        <f t="shared" si="1"/>
        <v>0.25</v>
      </c>
      <c r="G43" s="35" t="str">
        <f t="shared" si="1"/>
        <v/>
      </c>
      <c r="H43" s="35" t="str">
        <f t="shared" si="1"/>
        <v/>
      </c>
      <c r="I43" s="35">
        <f t="shared" si="1"/>
        <v>0.25</v>
      </c>
      <c r="J43" s="35" t="str">
        <f t="shared" si="1"/>
        <v/>
      </c>
      <c r="K43" s="35">
        <f t="shared" si="1"/>
        <v>0.5</v>
      </c>
      <c r="L43" s="35" t="str">
        <f t="shared" si="1"/>
        <v/>
      </c>
      <c r="M43" s="35" t="str">
        <f t="shared" si="1"/>
        <v/>
      </c>
      <c r="N43" s="35">
        <f t="shared" si="1"/>
        <v>0.25</v>
      </c>
      <c r="O43" s="35">
        <f t="shared" si="1"/>
        <v>2</v>
      </c>
      <c r="P43" s="35">
        <f t="shared" si="1"/>
        <v>0.66666666666666663</v>
      </c>
      <c r="Q43" s="35" t="str">
        <f t="shared" si="1"/>
        <v/>
      </c>
      <c r="R43" s="35">
        <f t="shared" si="1"/>
        <v>0.33333333333333331</v>
      </c>
      <c r="S43" s="35" t="str">
        <f t="shared" si="1"/>
        <v/>
      </c>
      <c r="T43" s="35">
        <f t="shared" si="1"/>
        <v>0.33333333333333331</v>
      </c>
      <c r="U43" s="28">
        <f t="shared" si="2"/>
        <v>0.29629629629629628</v>
      </c>
      <c r="V43" s="37">
        <f>AVERAGE($U$43:$U$46)</f>
        <v>0.35069444444444442</v>
      </c>
      <c r="W43" s="38">
        <f t="shared" si="4"/>
        <v>5.333333333333333</v>
      </c>
      <c r="X43" s="4">
        <f t="shared" si="5"/>
        <v>7.3184676958261825</v>
      </c>
    </row>
    <row r="44" spans="2:24" ht="15" customHeight="1">
      <c r="B44" s="28" t="s">
        <v>111</v>
      </c>
      <c r="C44" s="35">
        <f t="shared" si="1"/>
        <v>0.5</v>
      </c>
      <c r="D44" s="35">
        <f t="shared" si="1"/>
        <v>1</v>
      </c>
      <c r="E44" s="35">
        <f t="shared" si="1"/>
        <v>0.25</v>
      </c>
      <c r="F44" s="35">
        <f t="shared" si="1"/>
        <v>0.25</v>
      </c>
      <c r="G44" s="35">
        <f t="shared" si="1"/>
        <v>0.25</v>
      </c>
      <c r="H44" s="35" t="str">
        <f t="shared" si="1"/>
        <v/>
      </c>
      <c r="I44" s="35">
        <f t="shared" si="1"/>
        <v>0.25</v>
      </c>
      <c r="J44" s="35">
        <f t="shared" si="1"/>
        <v>0.5</v>
      </c>
      <c r="K44" s="35">
        <f t="shared" si="1"/>
        <v>0.5</v>
      </c>
      <c r="L44" s="35">
        <f t="shared" si="1"/>
        <v>0.25</v>
      </c>
      <c r="M44" s="35" t="str">
        <f t="shared" si="1"/>
        <v/>
      </c>
      <c r="N44" s="35">
        <f t="shared" si="1"/>
        <v>0.25</v>
      </c>
      <c r="O44" s="35">
        <f t="shared" si="1"/>
        <v>2</v>
      </c>
      <c r="P44" s="35">
        <f t="shared" si="1"/>
        <v>0.66666666666666663</v>
      </c>
      <c r="Q44" s="35">
        <f t="shared" si="1"/>
        <v>0.66666666666666663</v>
      </c>
      <c r="R44" s="35">
        <f t="shared" si="1"/>
        <v>1.3333333333333333</v>
      </c>
      <c r="S44" s="35">
        <f t="shared" si="1"/>
        <v>0.66666666666666663</v>
      </c>
      <c r="T44" s="35">
        <f t="shared" si="1"/>
        <v>0.33333333333333331</v>
      </c>
      <c r="U44" s="28">
        <f t="shared" si="2"/>
        <v>0.53703703703703709</v>
      </c>
      <c r="V44" s="37">
        <f t="shared" ref="V44:V46" si="6">AVERAGE($U$43:$U$46)</f>
        <v>0.35069444444444442</v>
      </c>
      <c r="W44" s="38">
        <f t="shared" si="4"/>
        <v>9.6666666666666679</v>
      </c>
      <c r="X44" s="4">
        <f t="shared" si="5"/>
        <v>13.26472269868496</v>
      </c>
    </row>
    <row r="45" spans="2:24" ht="15" customHeight="1">
      <c r="B45" s="28" t="s">
        <v>112</v>
      </c>
      <c r="C45" s="35" t="str">
        <f t="shared" si="1"/>
        <v/>
      </c>
      <c r="D45" s="35">
        <f t="shared" si="1"/>
        <v>0.25</v>
      </c>
      <c r="E45" s="35" t="str">
        <f t="shared" si="1"/>
        <v/>
      </c>
      <c r="F45" s="35">
        <f t="shared" si="1"/>
        <v>0.25</v>
      </c>
      <c r="G45" s="35" t="str">
        <f t="shared" si="1"/>
        <v/>
      </c>
      <c r="H45" s="35" t="str">
        <f t="shared" si="1"/>
        <v/>
      </c>
      <c r="I45" s="35" t="str">
        <f t="shared" si="1"/>
        <v/>
      </c>
      <c r="J45" s="35" t="str">
        <f t="shared" si="1"/>
        <v/>
      </c>
      <c r="K45" s="35">
        <f t="shared" si="1"/>
        <v>0.5</v>
      </c>
      <c r="L45" s="35" t="str">
        <f t="shared" si="1"/>
        <v/>
      </c>
      <c r="M45" s="35" t="str">
        <f t="shared" si="1"/>
        <v/>
      </c>
      <c r="N45" s="35">
        <f t="shared" si="1"/>
        <v>0.25</v>
      </c>
      <c r="O45" s="35">
        <f t="shared" si="1"/>
        <v>1.3333333333333333</v>
      </c>
      <c r="P45" s="35">
        <f t="shared" si="1"/>
        <v>2</v>
      </c>
      <c r="Q45" s="35">
        <f t="shared" si="1"/>
        <v>0.33333333333333331</v>
      </c>
      <c r="R45" s="35">
        <f t="shared" si="1"/>
        <v>0.33333333333333331</v>
      </c>
      <c r="S45" s="35">
        <f t="shared" si="1"/>
        <v>0.66666666666666663</v>
      </c>
      <c r="T45" s="35">
        <f t="shared" si="1"/>
        <v>0.33333333333333331</v>
      </c>
      <c r="U45" s="28">
        <f t="shared" si="2"/>
        <v>0.34722222222222215</v>
      </c>
      <c r="V45" s="37">
        <f>AVERAGE($U$43:$U$46)</f>
        <v>0.35069444444444442</v>
      </c>
      <c r="W45" s="38">
        <f t="shared" si="4"/>
        <v>6.2499999999999991</v>
      </c>
      <c r="X45" s="4">
        <f t="shared" si="5"/>
        <v>8.576329331046308</v>
      </c>
    </row>
    <row r="46" spans="2:24" ht="15" customHeight="1">
      <c r="B46" s="28" t="s">
        <v>113</v>
      </c>
      <c r="C46" s="35" t="str">
        <f t="shared" si="1"/>
        <v/>
      </c>
      <c r="D46" s="35">
        <f t="shared" si="1"/>
        <v>0.25</v>
      </c>
      <c r="E46" s="35" t="str">
        <f t="shared" si="1"/>
        <v/>
      </c>
      <c r="F46" s="35" t="str">
        <f t="shared" si="1"/>
        <v/>
      </c>
      <c r="G46" s="35" t="str">
        <f t="shared" si="1"/>
        <v/>
      </c>
      <c r="H46" s="35" t="str">
        <f t="shared" si="1"/>
        <v/>
      </c>
      <c r="I46" s="35" t="str">
        <f t="shared" si="1"/>
        <v/>
      </c>
      <c r="J46" s="35" t="str">
        <f t="shared" si="1"/>
        <v/>
      </c>
      <c r="K46" s="35">
        <f t="shared" si="1"/>
        <v>0.5</v>
      </c>
      <c r="L46" s="35" t="str">
        <f t="shared" si="1"/>
        <v/>
      </c>
      <c r="M46" s="35" t="str">
        <f t="shared" si="1"/>
        <v/>
      </c>
      <c r="N46" s="35">
        <f t="shared" si="1"/>
        <v>0.25</v>
      </c>
      <c r="O46" s="35">
        <f t="shared" si="1"/>
        <v>0.66666666666666663</v>
      </c>
      <c r="P46" s="35">
        <f t="shared" si="1"/>
        <v>1.3333333333333333</v>
      </c>
      <c r="Q46" s="35">
        <f t="shared" si="1"/>
        <v>0.33333333333333331</v>
      </c>
      <c r="R46" s="35" t="str">
        <f t="shared" si="1"/>
        <v/>
      </c>
      <c r="S46" s="35">
        <f t="shared" si="1"/>
        <v>0.33333333333333331</v>
      </c>
      <c r="T46" s="35">
        <f t="shared" si="1"/>
        <v>0.33333333333333331</v>
      </c>
      <c r="U46" s="28">
        <f t="shared" si="2"/>
        <v>0.22222222222222221</v>
      </c>
      <c r="V46" s="37">
        <f t="shared" si="6"/>
        <v>0.35069444444444442</v>
      </c>
      <c r="W46" s="38">
        <f t="shared" si="4"/>
        <v>4</v>
      </c>
      <c r="X46" s="4">
        <f t="shared" si="5"/>
        <v>5.4888507718696378</v>
      </c>
    </row>
    <row r="47" spans="2:24" ht="15" customHeight="1">
      <c r="B47" s="2" t="s">
        <v>78</v>
      </c>
      <c r="C47" s="35">
        <f t="shared" si="1"/>
        <v>0.5</v>
      </c>
      <c r="D47" s="35">
        <f t="shared" si="1"/>
        <v>0.16666666666666666</v>
      </c>
      <c r="E47" s="35">
        <f t="shared" si="1"/>
        <v>0.5</v>
      </c>
      <c r="F47" s="35">
        <f t="shared" si="1"/>
        <v>0.41666666666666669</v>
      </c>
      <c r="G47" s="35">
        <f t="shared" si="1"/>
        <v>8.3333333333333329E-2</v>
      </c>
      <c r="H47" s="35">
        <f t="shared" si="1"/>
        <v>0.16666666666666666</v>
      </c>
      <c r="I47" s="35">
        <f t="shared" si="1"/>
        <v>8.3333333333333329E-2</v>
      </c>
      <c r="J47" s="35" t="str">
        <f t="shared" si="1"/>
        <v/>
      </c>
      <c r="K47" s="35">
        <f t="shared" si="1"/>
        <v>1</v>
      </c>
      <c r="L47" s="35">
        <f t="shared" si="1"/>
        <v>0.41666666666666669</v>
      </c>
      <c r="M47" s="35" t="str">
        <f t="shared" si="1"/>
        <v/>
      </c>
      <c r="N47" s="35">
        <f t="shared" si="1"/>
        <v>0.5</v>
      </c>
      <c r="O47" s="35">
        <f t="shared" si="1"/>
        <v>1.3333333333333333</v>
      </c>
      <c r="P47" s="35">
        <f t="shared" si="1"/>
        <v>0.44444444444444442</v>
      </c>
      <c r="Q47" s="35" t="str">
        <f t="shared" si="1"/>
        <v/>
      </c>
      <c r="R47" s="35">
        <f t="shared" si="1"/>
        <v>0.1111111111111111</v>
      </c>
      <c r="S47" s="35" t="str">
        <f t="shared" si="1"/>
        <v/>
      </c>
      <c r="T47" s="35">
        <f t="shared" si="1"/>
        <v>0.88888888888888884</v>
      </c>
      <c r="U47" s="2">
        <f t="shared" si="2"/>
        <v>0.36728395061728392</v>
      </c>
      <c r="W47" s="38"/>
      <c r="X47" s="4">
        <f t="shared" si="5"/>
        <v>0</v>
      </c>
    </row>
    <row r="48" spans="2:24" ht="15" customHeight="1">
      <c r="B48" s="28" t="s">
        <v>114</v>
      </c>
      <c r="C48" s="35">
        <f t="shared" si="1"/>
        <v>0.5</v>
      </c>
      <c r="D48" s="35">
        <f t="shared" si="1"/>
        <v>0.25</v>
      </c>
      <c r="E48" s="35">
        <f t="shared" si="1"/>
        <v>0.25</v>
      </c>
      <c r="F48" s="35" t="str">
        <f t="shared" si="1"/>
        <v/>
      </c>
      <c r="G48" s="35">
        <f t="shared" si="1"/>
        <v>0.25</v>
      </c>
      <c r="H48" s="35">
        <f t="shared" si="1"/>
        <v>0.25</v>
      </c>
      <c r="I48" s="35" t="str">
        <f t="shared" si="1"/>
        <v/>
      </c>
      <c r="J48" s="35" t="str">
        <f t="shared" si="1"/>
        <v/>
      </c>
      <c r="K48" s="35">
        <f t="shared" si="1"/>
        <v>0.5</v>
      </c>
      <c r="L48" s="35">
        <f t="shared" si="1"/>
        <v>0.25</v>
      </c>
      <c r="M48" s="35" t="str">
        <f t="shared" si="1"/>
        <v/>
      </c>
      <c r="N48" s="35">
        <f t="shared" si="1"/>
        <v>0.25</v>
      </c>
      <c r="O48" s="35">
        <f t="shared" si="1"/>
        <v>0.66666666666666663</v>
      </c>
      <c r="P48" s="35">
        <f t="shared" si="1"/>
        <v>0.33333333333333331</v>
      </c>
      <c r="Q48" s="35" t="str">
        <f t="shared" si="1"/>
        <v/>
      </c>
      <c r="R48" s="35">
        <f t="shared" si="1"/>
        <v>0.33333333333333331</v>
      </c>
      <c r="S48" s="35" t="str">
        <f t="shared" si="1"/>
        <v/>
      </c>
      <c r="T48" s="35">
        <f t="shared" si="1"/>
        <v>0.66666666666666663</v>
      </c>
      <c r="U48" s="28">
        <f t="shared" si="2"/>
        <v>0.25</v>
      </c>
      <c r="V48" s="37">
        <f>AVERAGE($U$48:$U$50)</f>
        <v>0.36728395061728397</v>
      </c>
      <c r="W48" s="38">
        <f t="shared" si="4"/>
        <v>4.5</v>
      </c>
      <c r="X48" s="4">
        <f t="shared" si="5"/>
        <v>6.1749571183533423</v>
      </c>
    </row>
    <row r="49" spans="2:24" ht="15" customHeight="1">
      <c r="B49" s="28" t="s">
        <v>115</v>
      </c>
      <c r="C49" s="35">
        <f t="shared" si="1"/>
        <v>0.5</v>
      </c>
      <c r="D49" s="35">
        <f t="shared" si="1"/>
        <v>0.25</v>
      </c>
      <c r="E49" s="35">
        <f t="shared" si="1"/>
        <v>0.75</v>
      </c>
      <c r="F49" s="35">
        <f t="shared" ref="F49:T49" si="7">IF(F20=0,"",F20/F$34)</f>
        <v>0.25</v>
      </c>
      <c r="G49" s="35" t="str">
        <f t="shared" si="7"/>
        <v/>
      </c>
      <c r="H49" s="35" t="str">
        <f t="shared" si="7"/>
        <v/>
      </c>
      <c r="I49" s="35" t="str">
        <f t="shared" si="7"/>
        <v/>
      </c>
      <c r="J49" s="35" t="str">
        <f t="shared" si="7"/>
        <v/>
      </c>
      <c r="K49" s="35">
        <f t="shared" si="7"/>
        <v>1</v>
      </c>
      <c r="L49" s="35">
        <f t="shared" si="7"/>
        <v>0.5</v>
      </c>
      <c r="M49" s="35" t="str">
        <f t="shared" si="7"/>
        <v/>
      </c>
      <c r="N49" s="35">
        <f t="shared" si="7"/>
        <v>0.25</v>
      </c>
      <c r="O49" s="35">
        <f t="shared" si="7"/>
        <v>1.3333333333333333</v>
      </c>
      <c r="P49" s="35">
        <f t="shared" si="7"/>
        <v>0.33333333333333331</v>
      </c>
      <c r="Q49" s="35" t="str">
        <f t="shared" si="7"/>
        <v/>
      </c>
      <c r="R49" s="35" t="str">
        <f t="shared" si="7"/>
        <v/>
      </c>
      <c r="S49" s="35" t="str">
        <f t="shared" si="7"/>
        <v/>
      </c>
      <c r="T49" s="35">
        <f t="shared" si="7"/>
        <v>2</v>
      </c>
      <c r="U49" s="28">
        <f t="shared" si="2"/>
        <v>0.39814814814814814</v>
      </c>
      <c r="V49" s="37">
        <f t="shared" ref="V49:V50" si="8">AVERAGE($U$48:$U$50)</f>
        <v>0.36728395061728397</v>
      </c>
      <c r="W49" s="38">
        <f t="shared" si="4"/>
        <v>7.1666666666666661</v>
      </c>
      <c r="X49" s="4">
        <f t="shared" si="5"/>
        <v>9.8341909662664335</v>
      </c>
    </row>
    <row r="50" spans="2:24" ht="15" customHeight="1">
      <c r="B50" s="28" t="s">
        <v>116</v>
      </c>
      <c r="C50" s="35">
        <f t="shared" ref="C50:T61" si="9">IF(C21=0,"",C21/C$34)</f>
        <v>0.5</v>
      </c>
      <c r="D50" s="35" t="str">
        <f t="shared" si="9"/>
        <v/>
      </c>
      <c r="E50" s="35">
        <f t="shared" si="9"/>
        <v>0.5</v>
      </c>
      <c r="F50" s="35">
        <f t="shared" si="9"/>
        <v>1</v>
      </c>
      <c r="G50" s="35" t="str">
        <f t="shared" si="9"/>
        <v/>
      </c>
      <c r="H50" s="35">
        <f t="shared" si="9"/>
        <v>0.25</v>
      </c>
      <c r="I50" s="35">
        <f t="shared" si="9"/>
        <v>0.25</v>
      </c>
      <c r="J50" s="35" t="str">
        <f t="shared" si="9"/>
        <v/>
      </c>
      <c r="K50" s="35">
        <f t="shared" si="9"/>
        <v>1.5</v>
      </c>
      <c r="L50" s="35">
        <f t="shared" si="9"/>
        <v>0.5</v>
      </c>
      <c r="M50" s="35" t="str">
        <f t="shared" si="9"/>
        <v/>
      </c>
      <c r="N50" s="35">
        <f t="shared" si="9"/>
        <v>1</v>
      </c>
      <c r="O50" s="35">
        <f t="shared" si="9"/>
        <v>2</v>
      </c>
      <c r="P50" s="35">
        <f t="shared" si="9"/>
        <v>0.66666666666666663</v>
      </c>
      <c r="Q50" s="35" t="str">
        <f t="shared" si="9"/>
        <v/>
      </c>
      <c r="R50" s="35" t="str">
        <f t="shared" si="9"/>
        <v/>
      </c>
      <c r="S50" s="35" t="str">
        <f t="shared" si="9"/>
        <v/>
      </c>
      <c r="T50" s="35" t="str">
        <f t="shared" si="9"/>
        <v/>
      </c>
      <c r="U50" s="28">
        <f t="shared" si="2"/>
        <v>0.45370370370370366</v>
      </c>
      <c r="V50" s="37">
        <f t="shared" si="8"/>
        <v>0.36728395061728397</v>
      </c>
      <c r="W50" s="38">
        <f t="shared" si="4"/>
        <v>8.1666666666666661</v>
      </c>
      <c r="X50" s="4">
        <f t="shared" si="5"/>
        <v>11.206403659233841</v>
      </c>
    </row>
    <row r="51" spans="2:24" ht="15" customHeight="1">
      <c r="B51" s="2" t="s">
        <v>79</v>
      </c>
      <c r="C51" s="35">
        <f t="shared" si="9"/>
        <v>0.25</v>
      </c>
      <c r="D51" s="35">
        <f t="shared" si="9"/>
        <v>0.16666666666666666</v>
      </c>
      <c r="E51" s="35">
        <f t="shared" si="9"/>
        <v>0.33333333333333331</v>
      </c>
      <c r="F51" s="35">
        <f t="shared" si="9"/>
        <v>0.25</v>
      </c>
      <c r="G51" s="35">
        <f t="shared" si="9"/>
        <v>1</v>
      </c>
      <c r="H51" s="35">
        <f t="shared" si="9"/>
        <v>0.25</v>
      </c>
      <c r="I51" s="35">
        <f t="shared" si="9"/>
        <v>0.25</v>
      </c>
      <c r="J51" s="35">
        <f t="shared" si="9"/>
        <v>1.1666666666666667</v>
      </c>
      <c r="K51" s="35">
        <f t="shared" si="9"/>
        <v>8.3333333333333329E-2</v>
      </c>
      <c r="L51" s="35">
        <f t="shared" si="9"/>
        <v>0.66666666666666663</v>
      </c>
      <c r="M51" s="35" t="str">
        <f t="shared" si="9"/>
        <v/>
      </c>
      <c r="N51" s="35">
        <f t="shared" si="9"/>
        <v>0.66666666666666663</v>
      </c>
      <c r="O51" s="35" t="str">
        <f t="shared" si="9"/>
        <v/>
      </c>
      <c r="P51" s="35" t="str">
        <f t="shared" si="9"/>
        <v/>
      </c>
      <c r="Q51" s="35">
        <f t="shared" si="9"/>
        <v>0.44444444444444442</v>
      </c>
      <c r="R51" s="35">
        <f t="shared" si="9"/>
        <v>0.66666666666666663</v>
      </c>
      <c r="S51" s="35" t="str">
        <f t="shared" si="9"/>
        <v/>
      </c>
      <c r="T51" s="35">
        <f t="shared" si="9"/>
        <v>0.33333333333333331</v>
      </c>
      <c r="U51" s="2">
        <f t="shared" si="2"/>
        <v>0.36265432098765438</v>
      </c>
      <c r="W51" s="38"/>
      <c r="X51" s="4">
        <f t="shared" si="5"/>
        <v>0</v>
      </c>
    </row>
    <row r="52" spans="2:24" ht="15" customHeight="1">
      <c r="B52" s="30" t="s">
        <v>117</v>
      </c>
      <c r="C52" s="35">
        <f t="shared" si="9"/>
        <v>0.25</v>
      </c>
      <c r="D52" s="35" t="str">
        <f t="shared" si="9"/>
        <v/>
      </c>
      <c r="E52" s="35">
        <f t="shared" si="9"/>
        <v>0.25</v>
      </c>
      <c r="F52" s="35">
        <f t="shared" si="9"/>
        <v>0.25</v>
      </c>
      <c r="G52" s="35">
        <f t="shared" si="9"/>
        <v>1.5</v>
      </c>
      <c r="H52" s="35">
        <f t="shared" si="9"/>
        <v>0.25</v>
      </c>
      <c r="I52" s="35">
        <f t="shared" si="9"/>
        <v>0.25</v>
      </c>
      <c r="J52" s="35">
        <f t="shared" si="9"/>
        <v>1</v>
      </c>
      <c r="K52" s="35" t="str">
        <f t="shared" si="9"/>
        <v/>
      </c>
      <c r="L52" s="35">
        <f t="shared" si="9"/>
        <v>0.5</v>
      </c>
      <c r="M52" s="35" t="str">
        <f t="shared" si="9"/>
        <v/>
      </c>
      <c r="N52" s="35">
        <f t="shared" si="9"/>
        <v>0.5</v>
      </c>
      <c r="O52" s="35" t="str">
        <f t="shared" si="9"/>
        <v/>
      </c>
      <c r="P52" s="35" t="str">
        <f t="shared" si="9"/>
        <v/>
      </c>
      <c r="Q52" s="35">
        <f t="shared" si="9"/>
        <v>0.33333333333333331</v>
      </c>
      <c r="R52" s="35">
        <f t="shared" si="9"/>
        <v>0.33333333333333331</v>
      </c>
      <c r="S52" s="35" t="str">
        <f t="shared" si="9"/>
        <v/>
      </c>
      <c r="T52" s="35">
        <f t="shared" si="9"/>
        <v>0.33333333333333331</v>
      </c>
      <c r="U52" s="30">
        <f t="shared" si="2"/>
        <v>0.31944444444444442</v>
      </c>
      <c r="V52" s="37">
        <f>AVERAGE($U$52:$U$54)</f>
        <v>0.36265432098765432</v>
      </c>
      <c r="W52" s="38">
        <f t="shared" si="4"/>
        <v>5.7499999999999991</v>
      </c>
      <c r="X52" s="4">
        <f t="shared" si="5"/>
        <v>7.8902229845626026</v>
      </c>
    </row>
    <row r="53" spans="2:24" ht="15" customHeight="1">
      <c r="B53" s="28" t="s">
        <v>118</v>
      </c>
      <c r="C53" s="35">
        <f t="shared" si="9"/>
        <v>0.25</v>
      </c>
      <c r="D53" s="35" t="str">
        <f t="shared" si="9"/>
        <v/>
      </c>
      <c r="E53" s="35">
        <f t="shared" si="9"/>
        <v>0.25</v>
      </c>
      <c r="F53" s="35">
        <f t="shared" si="9"/>
        <v>0.25</v>
      </c>
      <c r="G53" s="35">
        <f t="shared" si="9"/>
        <v>1</v>
      </c>
      <c r="H53" s="35">
        <f t="shared" si="9"/>
        <v>0.25</v>
      </c>
      <c r="I53" s="35">
        <f t="shared" si="9"/>
        <v>0.25</v>
      </c>
      <c r="J53" s="35">
        <f t="shared" si="9"/>
        <v>1</v>
      </c>
      <c r="K53" s="35">
        <f t="shared" si="9"/>
        <v>0.25</v>
      </c>
      <c r="L53" s="35">
        <f t="shared" si="9"/>
        <v>1</v>
      </c>
      <c r="M53" s="35" t="str">
        <f t="shared" si="9"/>
        <v/>
      </c>
      <c r="N53" s="35">
        <f t="shared" si="9"/>
        <v>1</v>
      </c>
      <c r="O53" s="35" t="str">
        <f t="shared" si="9"/>
        <v/>
      </c>
      <c r="P53" s="35" t="str">
        <f t="shared" si="9"/>
        <v/>
      </c>
      <c r="Q53" s="35">
        <f t="shared" si="9"/>
        <v>0.33333333333333331</v>
      </c>
      <c r="R53" s="35">
        <f t="shared" si="9"/>
        <v>1.3333333333333333</v>
      </c>
      <c r="S53" s="35" t="str">
        <f t="shared" si="9"/>
        <v/>
      </c>
      <c r="T53" s="35" t="str">
        <f t="shared" si="9"/>
        <v/>
      </c>
      <c r="U53" s="28">
        <f t="shared" si="2"/>
        <v>0.39814814814814814</v>
      </c>
      <c r="V53" s="37">
        <f t="shared" ref="V53:V54" si="10">AVERAGE($U$52:$U$54)</f>
        <v>0.36265432098765432</v>
      </c>
      <c r="W53" s="38">
        <f t="shared" si="4"/>
        <v>7.1666666666666661</v>
      </c>
      <c r="X53" s="4">
        <f t="shared" si="5"/>
        <v>9.8341909662664335</v>
      </c>
    </row>
    <row r="54" spans="2:24" ht="15" customHeight="1">
      <c r="B54" s="28" t="s">
        <v>119</v>
      </c>
      <c r="C54" s="35">
        <f t="shared" si="9"/>
        <v>0.25</v>
      </c>
      <c r="D54" s="35">
        <f t="shared" si="9"/>
        <v>0.5</v>
      </c>
      <c r="E54" s="35">
        <f t="shared" si="9"/>
        <v>0.5</v>
      </c>
      <c r="F54" s="35">
        <f t="shared" si="9"/>
        <v>0.25</v>
      </c>
      <c r="G54" s="35">
        <f t="shared" si="9"/>
        <v>0.5</v>
      </c>
      <c r="H54" s="35">
        <f t="shared" si="9"/>
        <v>0.25</v>
      </c>
      <c r="I54" s="35">
        <f t="shared" si="9"/>
        <v>0.25</v>
      </c>
      <c r="J54" s="35">
        <f t="shared" si="9"/>
        <v>1.5</v>
      </c>
      <c r="K54" s="35" t="str">
        <f t="shared" si="9"/>
        <v/>
      </c>
      <c r="L54" s="35">
        <f t="shared" si="9"/>
        <v>0.5</v>
      </c>
      <c r="M54" s="35" t="str">
        <f t="shared" si="9"/>
        <v/>
      </c>
      <c r="N54" s="35">
        <f t="shared" si="9"/>
        <v>0.5</v>
      </c>
      <c r="O54" s="35" t="str">
        <f t="shared" si="9"/>
        <v/>
      </c>
      <c r="P54" s="35" t="str">
        <f t="shared" si="9"/>
        <v/>
      </c>
      <c r="Q54" s="35">
        <f t="shared" si="9"/>
        <v>0.66666666666666663</v>
      </c>
      <c r="R54" s="35">
        <f t="shared" si="9"/>
        <v>0.33333333333333331</v>
      </c>
      <c r="S54" s="35" t="str">
        <f t="shared" si="9"/>
        <v/>
      </c>
      <c r="T54" s="35">
        <f t="shared" si="9"/>
        <v>0.66666666666666663</v>
      </c>
      <c r="U54" s="28">
        <f t="shared" si="2"/>
        <v>0.37037037037037041</v>
      </c>
      <c r="V54" s="37">
        <f t="shared" si="10"/>
        <v>0.36265432098765432</v>
      </c>
      <c r="W54" s="38">
        <f t="shared" si="4"/>
        <v>6.666666666666667</v>
      </c>
      <c r="X54" s="4">
        <f t="shared" si="5"/>
        <v>9.148084619782729</v>
      </c>
    </row>
    <row r="55" spans="2:24" ht="15" customHeight="1">
      <c r="B55" s="2" t="s">
        <v>80</v>
      </c>
      <c r="C55" s="35">
        <f t="shared" si="9"/>
        <v>0.83333333333333337</v>
      </c>
      <c r="D55" s="35">
        <f t="shared" si="9"/>
        <v>0.66666666666666663</v>
      </c>
      <c r="E55" s="35">
        <f t="shared" si="9"/>
        <v>0.83333333333333337</v>
      </c>
      <c r="F55" s="35">
        <f t="shared" si="9"/>
        <v>0.5</v>
      </c>
      <c r="G55" s="35" t="str">
        <f t="shared" si="9"/>
        <v/>
      </c>
      <c r="H55" s="35">
        <f t="shared" si="9"/>
        <v>1.1666666666666667</v>
      </c>
      <c r="I55" s="35">
        <f t="shared" si="9"/>
        <v>1</v>
      </c>
      <c r="J55" s="35">
        <f t="shared" si="9"/>
        <v>0.25</v>
      </c>
      <c r="K55" s="35">
        <f t="shared" si="9"/>
        <v>0.33333333333333331</v>
      </c>
      <c r="L55" s="35">
        <f t="shared" si="9"/>
        <v>0.5</v>
      </c>
      <c r="M55" s="35">
        <f t="shared" si="9"/>
        <v>0.41666666666666669</v>
      </c>
      <c r="N55" s="35">
        <f t="shared" si="9"/>
        <v>0.41666666666666669</v>
      </c>
      <c r="O55" s="35" t="str">
        <f t="shared" si="9"/>
        <v/>
      </c>
      <c r="P55" s="35" t="str">
        <f t="shared" si="9"/>
        <v/>
      </c>
      <c r="Q55" s="35">
        <f t="shared" si="9"/>
        <v>0.33333333333333331</v>
      </c>
      <c r="R55" s="35">
        <f t="shared" si="9"/>
        <v>0.88888888888888884</v>
      </c>
      <c r="S55" s="35">
        <f t="shared" si="9"/>
        <v>0.66666666666666663</v>
      </c>
      <c r="T55" s="35" t="str">
        <f t="shared" si="9"/>
        <v/>
      </c>
      <c r="U55" s="2">
        <f t="shared" si="2"/>
        <v>0.48919753086419754</v>
      </c>
      <c r="W55" s="38"/>
      <c r="X55" s="4">
        <f t="shared" si="5"/>
        <v>0</v>
      </c>
    </row>
    <row r="56" spans="2:24" ht="15" customHeight="1">
      <c r="B56" s="30" t="s">
        <v>120</v>
      </c>
      <c r="C56" s="35">
        <f t="shared" si="9"/>
        <v>1</v>
      </c>
      <c r="D56" s="35">
        <f t="shared" si="9"/>
        <v>0.5</v>
      </c>
      <c r="E56" s="35">
        <f t="shared" si="9"/>
        <v>1</v>
      </c>
      <c r="F56" s="35">
        <f t="shared" si="9"/>
        <v>0.5</v>
      </c>
      <c r="G56" s="35" t="str">
        <f t="shared" si="9"/>
        <v/>
      </c>
      <c r="H56" s="35">
        <f t="shared" si="9"/>
        <v>1</v>
      </c>
      <c r="I56" s="35">
        <f t="shared" si="9"/>
        <v>1</v>
      </c>
      <c r="J56" s="35">
        <f t="shared" si="9"/>
        <v>0.25</v>
      </c>
      <c r="K56" s="35">
        <f t="shared" si="9"/>
        <v>0.5</v>
      </c>
      <c r="L56" s="35">
        <f t="shared" si="9"/>
        <v>0.5</v>
      </c>
      <c r="M56" s="35">
        <f t="shared" si="9"/>
        <v>0.25</v>
      </c>
      <c r="N56" s="35">
        <f t="shared" si="9"/>
        <v>0.5</v>
      </c>
      <c r="O56" s="35" t="str">
        <f t="shared" si="9"/>
        <v/>
      </c>
      <c r="P56" s="35" t="str">
        <f t="shared" si="9"/>
        <v/>
      </c>
      <c r="Q56" s="35">
        <f t="shared" si="9"/>
        <v>0.33333333333333331</v>
      </c>
      <c r="R56" s="35">
        <f t="shared" si="9"/>
        <v>0.66666666666666663</v>
      </c>
      <c r="S56" s="35">
        <f t="shared" si="9"/>
        <v>0.66666666666666663</v>
      </c>
      <c r="T56" s="35" t="str">
        <f t="shared" si="9"/>
        <v/>
      </c>
      <c r="U56" s="30">
        <f t="shared" si="2"/>
        <v>0.48148148148148145</v>
      </c>
      <c r="V56" s="37">
        <f>AVERAGE($U$56:$U$58)</f>
        <v>0.48919753086419754</v>
      </c>
      <c r="W56" s="38">
        <f t="shared" si="4"/>
        <v>8.6666666666666661</v>
      </c>
      <c r="X56" s="4">
        <f t="shared" si="5"/>
        <v>11.892510005717547</v>
      </c>
    </row>
    <row r="57" spans="2:24" ht="15" customHeight="1">
      <c r="B57" s="28" t="s">
        <v>121</v>
      </c>
      <c r="C57" s="35">
        <f t="shared" si="9"/>
        <v>0.5</v>
      </c>
      <c r="D57" s="35">
        <f t="shared" si="9"/>
        <v>1</v>
      </c>
      <c r="E57" s="35">
        <f t="shared" si="9"/>
        <v>1</v>
      </c>
      <c r="F57" s="35">
        <f t="shared" si="9"/>
        <v>0.5</v>
      </c>
      <c r="G57" s="35" t="str">
        <f t="shared" si="9"/>
        <v/>
      </c>
      <c r="H57" s="35">
        <f t="shared" si="9"/>
        <v>1</v>
      </c>
      <c r="I57" s="35">
        <f t="shared" si="9"/>
        <v>1</v>
      </c>
      <c r="J57" s="35">
        <f t="shared" si="9"/>
        <v>0.25</v>
      </c>
      <c r="K57" s="35" t="str">
        <f t="shared" si="9"/>
        <v/>
      </c>
      <c r="L57" s="35">
        <f t="shared" si="9"/>
        <v>0.5</v>
      </c>
      <c r="M57" s="35">
        <f t="shared" si="9"/>
        <v>0.5</v>
      </c>
      <c r="N57" s="35">
        <f t="shared" si="9"/>
        <v>0.25</v>
      </c>
      <c r="O57" s="35" t="str">
        <f t="shared" si="9"/>
        <v/>
      </c>
      <c r="P57" s="35" t="str">
        <f t="shared" si="9"/>
        <v/>
      </c>
      <c r="Q57" s="35">
        <f t="shared" si="9"/>
        <v>0.33333333333333331</v>
      </c>
      <c r="R57" s="35">
        <f t="shared" si="9"/>
        <v>0.66666666666666663</v>
      </c>
      <c r="S57" s="35">
        <f t="shared" si="9"/>
        <v>0.66666666666666663</v>
      </c>
      <c r="T57" s="35" t="str">
        <f t="shared" si="9"/>
        <v/>
      </c>
      <c r="U57" s="28">
        <f t="shared" si="2"/>
        <v>0.45370370370370366</v>
      </c>
      <c r="V57" s="37">
        <f t="shared" ref="V57:V58" si="11">AVERAGE($U$56:$U$58)</f>
        <v>0.48919753086419754</v>
      </c>
      <c r="W57" s="38">
        <f t="shared" si="4"/>
        <v>8.1666666666666661</v>
      </c>
      <c r="X57" s="4">
        <f t="shared" si="5"/>
        <v>11.206403659233841</v>
      </c>
    </row>
    <row r="58" spans="2:24" ht="15" customHeight="1">
      <c r="B58" s="28" t="s">
        <v>122</v>
      </c>
      <c r="C58" s="35">
        <f t="shared" si="9"/>
        <v>1</v>
      </c>
      <c r="D58" s="35">
        <f t="shared" si="9"/>
        <v>0.5</v>
      </c>
      <c r="E58" s="35">
        <f t="shared" si="9"/>
        <v>0.5</v>
      </c>
      <c r="F58" s="35">
        <f t="shared" si="9"/>
        <v>0.5</v>
      </c>
      <c r="G58" s="35" t="str">
        <f t="shared" si="9"/>
        <v/>
      </c>
      <c r="H58" s="35">
        <f t="shared" si="9"/>
        <v>1.5</v>
      </c>
      <c r="I58" s="35">
        <f t="shared" si="9"/>
        <v>1</v>
      </c>
      <c r="J58" s="35">
        <f t="shared" si="9"/>
        <v>0.25</v>
      </c>
      <c r="K58" s="35">
        <f t="shared" si="9"/>
        <v>0.5</v>
      </c>
      <c r="L58" s="35">
        <f t="shared" si="9"/>
        <v>0.5</v>
      </c>
      <c r="M58" s="35">
        <f t="shared" si="9"/>
        <v>0.5</v>
      </c>
      <c r="N58" s="35">
        <f t="shared" si="9"/>
        <v>0.5</v>
      </c>
      <c r="O58" s="35" t="str">
        <f t="shared" si="9"/>
        <v/>
      </c>
      <c r="P58" s="35" t="str">
        <f t="shared" si="9"/>
        <v/>
      </c>
      <c r="Q58" s="35">
        <f t="shared" si="9"/>
        <v>0.33333333333333331</v>
      </c>
      <c r="R58" s="35">
        <f t="shared" si="9"/>
        <v>1.3333333333333333</v>
      </c>
      <c r="S58" s="35">
        <f t="shared" si="9"/>
        <v>0.66666666666666663</v>
      </c>
      <c r="T58" s="35" t="str">
        <f t="shared" si="9"/>
        <v/>
      </c>
      <c r="U58" s="28">
        <f t="shared" si="2"/>
        <v>0.53240740740740733</v>
      </c>
      <c r="V58" s="37">
        <f t="shared" si="11"/>
        <v>0.48919753086419754</v>
      </c>
      <c r="W58" s="38">
        <f t="shared" si="4"/>
        <v>9.5833333333333321</v>
      </c>
      <c r="X58" s="4">
        <f t="shared" si="5"/>
        <v>13.150371640937671</v>
      </c>
    </row>
    <row r="59" spans="2:24" ht="15" customHeight="1">
      <c r="B59" s="3" t="s">
        <v>81</v>
      </c>
      <c r="C59" s="35">
        <f t="shared" si="9"/>
        <v>0.375</v>
      </c>
      <c r="D59" s="35">
        <f t="shared" si="9"/>
        <v>0.125</v>
      </c>
      <c r="E59" s="35">
        <f t="shared" si="9"/>
        <v>0.375</v>
      </c>
      <c r="F59" s="35" t="str">
        <f t="shared" si="9"/>
        <v/>
      </c>
      <c r="G59" s="35" t="str">
        <f t="shared" si="9"/>
        <v/>
      </c>
      <c r="H59" s="35">
        <f t="shared" si="9"/>
        <v>0.75</v>
      </c>
      <c r="I59" s="35">
        <f t="shared" si="9"/>
        <v>0.5</v>
      </c>
      <c r="J59" s="35" t="str">
        <f t="shared" si="9"/>
        <v/>
      </c>
      <c r="K59" s="35" t="str">
        <f t="shared" si="9"/>
        <v/>
      </c>
      <c r="L59" s="35">
        <f t="shared" si="9"/>
        <v>1.5</v>
      </c>
      <c r="M59" s="35">
        <f t="shared" si="9"/>
        <v>0.25</v>
      </c>
      <c r="N59" s="35">
        <f t="shared" si="9"/>
        <v>0.5</v>
      </c>
      <c r="O59" s="35" t="str">
        <f t="shared" si="9"/>
        <v/>
      </c>
      <c r="P59" s="35">
        <f t="shared" si="9"/>
        <v>0.33333333333333331</v>
      </c>
      <c r="Q59" s="35">
        <f t="shared" si="9"/>
        <v>0.33333333333333331</v>
      </c>
      <c r="R59" s="35">
        <f t="shared" si="9"/>
        <v>1</v>
      </c>
      <c r="S59" s="35">
        <f t="shared" si="9"/>
        <v>1.6666666666666667</v>
      </c>
      <c r="T59" s="35">
        <f t="shared" si="9"/>
        <v>0.33333333333333331</v>
      </c>
      <c r="U59" s="3">
        <f t="shared" si="2"/>
        <v>0.44675925925925924</v>
      </c>
      <c r="W59" s="38"/>
      <c r="X59" s="4">
        <f t="shared" si="5"/>
        <v>0</v>
      </c>
    </row>
    <row r="60" spans="2:24" ht="15" customHeight="1">
      <c r="B60" s="28" t="s">
        <v>123</v>
      </c>
      <c r="C60" s="35">
        <f t="shared" si="9"/>
        <v>0.25</v>
      </c>
      <c r="D60" s="35">
        <f t="shared" si="9"/>
        <v>0.25</v>
      </c>
      <c r="E60" s="35">
        <f t="shared" si="9"/>
        <v>0.25</v>
      </c>
      <c r="F60" s="35" t="str">
        <f t="shared" si="9"/>
        <v/>
      </c>
      <c r="G60" s="35" t="str">
        <f t="shared" si="9"/>
        <v/>
      </c>
      <c r="H60" s="35">
        <f t="shared" si="9"/>
        <v>0.5</v>
      </c>
      <c r="I60" s="35">
        <f t="shared" si="9"/>
        <v>0.5</v>
      </c>
      <c r="J60" s="35" t="str">
        <f t="shared" si="9"/>
        <v/>
      </c>
      <c r="K60" s="35" t="str">
        <f t="shared" si="9"/>
        <v/>
      </c>
      <c r="L60" s="35">
        <f t="shared" si="9"/>
        <v>1.5</v>
      </c>
      <c r="M60" s="35">
        <f t="shared" si="9"/>
        <v>0.5</v>
      </c>
      <c r="N60" s="35">
        <f t="shared" si="9"/>
        <v>1</v>
      </c>
      <c r="O60" s="35" t="str">
        <f t="shared" si="9"/>
        <v/>
      </c>
      <c r="P60" s="35">
        <f t="shared" si="9"/>
        <v>0.66666666666666663</v>
      </c>
      <c r="Q60" s="35">
        <f t="shared" si="9"/>
        <v>0.66666666666666663</v>
      </c>
      <c r="R60" s="35">
        <f t="shared" si="9"/>
        <v>1.3333333333333333</v>
      </c>
      <c r="S60" s="35">
        <f t="shared" si="9"/>
        <v>2</v>
      </c>
      <c r="T60" s="35">
        <f t="shared" si="9"/>
        <v>0.66666666666666663</v>
      </c>
      <c r="U60" s="28">
        <f t="shared" si="2"/>
        <v>0.56018518518518523</v>
      </c>
      <c r="V60" s="37">
        <f>AVERAGE($U$60:$U$61)</f>
        <v>0.4467592592592593</v>
      </c>
      <c r="W60" s="38">
        <f t="shared" si="4"/>
        <v>10.083333333333334</v>
      </c>
      <c r="X60" s="4">
        <f t="shared" si="5"/>
        <v>13.836477987421379</v>
      </c>
    </row>
    <row r="61" spans="2:24" ht="15" customHeight="1">
      <c r="B61" s="28" t="s">
        <v>124</v>
      </c>
      <c r="C61" s="35">
        <f t="shared" si="9"/>
        <v>0.5</v>
      </c>
      <c r="D61" s="35" t="str">
        <f t="shared" si="9"/>
        <v/>
      </c>
      <c r="E61" s="35">
        <f t="shared" si="9"/>
        <v>0.5</v>
      </c>
      <c r="F61" s="35" t="str">
        <f t="shared" si="9"/>
        <v/>
      </c>
      <c r="G61" s="35" t="str">
        <f t="shared" si="9"/>
        <v/>
      </c>
      <c r="H61" s="35">
        <f t="shared" si="9"/>
        <v>1</v>
      </c>
      <c r="I61" s="35">
        <f t="shared" si="9"/>
        <v>0.5</v>
      </c>
      <c r="J61" s="35" t="str">
        <f t="shared" si="9"/>
        <v/>
      </c>
      <c r="K61" s="35" t="str">
        <f t="shared" si="9"/>
        <v/>
      </c>
      <c r="L61" s="35">
        <f t="shared" si="9"/>
        <v>1.5</v>
      </c>
      <c r="M61" s="35" t="str">
        <f t="shared" si="9"/>
        <v/>
      </c>
      <c r="N61" s="35" t="str">
        <f t="shared" si="9"/>
        <v/>
      </c>
      <c r="O61" s="35" t="str">
        <f t="shared" si="9"/>
        <v/>
      </c>
      <c r="P61" s="35" t="str">
        <f t="shared" si="9"/>
        <v/>
      </c>
      <c r="Q61" s="35" t="str">
        <f t="shared" si="9"/>
        <v/>
      </c>
      <c r="R61" s="35">
        <f t="shared" si="9"/>
        <v>0.66666666666666663</v>
      </c>
      <c r="S61" s="35">
        <f t="shared" si="9"/>
        <v>1.3333333333333333</v>
      </c>
      <c r="T61" s="35" t="str">
        <f t="shared" si="9"/>
        <v/>
      </c>
      <c r="U61" s="28">
        <f t="shared" si="2"/>
        <v>0.33333333333333331</v>
      </c>
      <c r="V61" s="37">
        <f>AVERAGE($U$60:$U$61)</f>
        <v>0.4467592592592593</v>
      </c>
      <c r="W61" s="38">
        <f t="shared" si="4"/>
        <v>6</v>
      </c>
      <c r="X61" s="4">
        <f t="shared" si="5"/>
        <v>8.2332761578044558</v>
      </c>
    </row>
    <row r="62" spans="2:24" ht="15" customHeight="1">
      <c r="B62" s="39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W62" s="38">
        <f>AVERAGE(W36:W61)</f>
        <v>7.2875000000000032</v>
      </c>
      <c r="X62" s="4">
        <f t="shared" si="5"/>
        <v>10</v>
      </c>
    </row>
    <row r="63" spans="2:24" ht="15" customHeight="1">
      <c r="B63" s="39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W63" s="38"/>
    </row>
    <row r="64" spans="2:24" ht="21.75" customHeight="1">
      <c r="B64" s="1" t="s">
        <v>75</v>
      </c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35"/>
      <c r="W64" s="36"/>
    </row>
    <row r="65" spans="2:22" ht="15" customHeight="1">
      <c r="B65" s="28" t="s">
        <v>105</v>
      </c>
      <c r="C65" s="40">
        <f t="shared" ref="C65:T65" si="12">IF(C36="","",C36*$V36/$U36*C$125)</f>
        <v>0.46561683390306885</v>
      </c>
      <c r="D65" s="40">
        <f t="shared" si="12"/>
        <v>0.13137117840917964</v>
      </c>
      <c r="E65" s="40">
        <f t="shared" si="12"/>
        <v>0.10607844343392081</v>
      </c>
      <c r="F65" s="40">
        <f t="shared" si="12"/>
        <v>0.28552286704508689</v>
      </c>
      <c r="G65" s="40">
        <f t="shared" si="12"/>
        <v>7.203448697064832E-2</v>
      </c>
      <c r="H65" s="40" t="str">
        <f t="shared" si="12"/>
        <v/>
      </c>
      <c r="I65" s="40" t="str">
        <f t="shared" si="12"/>
        <v/>
      </c>
      <c r="J65" s="40">
        <f t="shared" si="12"/>
        <v>5.8709691992038633E-2</v>
      </c>
      <c r="K65" s="40">
        <f t="shared" si="12"/>
        <v>0.18283752569477393</v>
      </c>
      <c r="L65" s="40">
        <f t="shared" si="12"/>
        <v>5.3556081915580124E-2</v>
      </c>
      <c r="M65" s="40" t="str">
        <f t="shared" si="12"/>
        <v/>
      </c>
      <c r="N65" s="40">
        <f t="shared" si="12"/>
        <v>6.2812731039286807E-2</v>
      </c>
      <c r="O65" s="40">
        <f t="shared" si="12"/>
        <v>8.9517204861111158E-2</v>
      </c>
      <c r="P65" s="40">
        <f t="shared" si="12"/>
        <v>7.9930696924603181E-2</v>
      </c>
      <c r="Q65" s="40">
        <f t="shared" si="12"/>
        <v>0.19652086309523811</v>
      </c>
      <c r="R65" s="40" t="str">
        <f t="shared" si="12"/>
        <v/>
      </c>
      <c r="S65" s="40" t="str">
        <f t="shared" si="12"/>
        <v/>
      </c>
      <c r="T65" s="40">
        <f t="shared" si="12"/>
        <v>8.8302646858638353E-2</v>
      </c>
      <c r="U65" s="40">
        <f t="shared" ref="U65:U90" si="13">SUM(C65:T65)</f>
        <v>1.8728112521431748</v>
      </c>
      <c r="V65" s="35"/>
    </row>
    <row r="66" spans="2:22" ht="15" customHeight="1">
      <c r="B66" s="28" t="s">
        <v>106</v>
      </c>
      <c r="C66" s="40">
        <f t="shared" ref="C66:T66" si="14">IF(C37="","",C37*$V37/$U37*C$125)</f>
        <v>0.14437731283816088</v>
      </c>
      <c r="D66" s="40">
        <f t="shared" si="14"/>
        <v>0.24441149471475282</v>
      </c>
      <c r="E66" s="40">
        <f t="shared" si="14"/>
        <v>0.1973552435979922</v>
      </c>
      <c r="F66" s="40">
        <f t="shared" si="14"/>
        <v>0.39840400052802816</v>
      </c>
      <c r="G66" s="40" t="str">
        <f t="shared" si="14"/>
        <v/>
      </c>
      <c r="H66" s="40" t="str">
        <f t="shared" si="14"/>
        <v/>
      </c>
      <c r="I66" s="40" t="str">
        <f t="shared" si="14"/>
        <v/>
      </c>
      <c r="J66" s="40" t="str">
        <f t="shared" si="14"/>
        <v/>
      </c>
      <c r="K66" s="40">
        <f t="shared" si="14"/>
        <v>0.34016283850190498</v>
      </c>
      <c r="L66" s="40">
        <f t="shared" si="14"/>
        <v>4.9819611084260577E-2</v>
      </c>
      <c r="M66" s="40" t="str">
        <f t="shared" si="14"/>
        <v/>
      </c>
      <c r="N66" s="40">
        <f t="shared" si="14"/>
        <v>5.8430447478406332E-2</v>
      </c>
      <c r="O66" s="40" t="str">
        <f t="shared" si="14"/>
        <v/>
      </c>
      <c r="P66" s="40">
        <f t="shared" si="14"/>
        <v>7.4354136674049456E-2</v>
      </c>
      <c r="Q66" s="40">
        <f t="shared" si="14"/>
        <v>0.36562021040974529</v>
      </c>
      <c r="R66" s="40" t="str">
        <f t="shared" si="14"/>
        <v/>
      </c>
      <c r="S66" s="40" t="str">
        <f t="shared" si="14"/>
        <v/>
      </c>
      <c r="T66" s="40" t="str">
        <f t="shared" si="14"/>
        <v/>
      </c>
      <c r="U66" s="40">
        <f t="shared" si="13"/>
        <v>1.8729352958273005</v>
      </c>
      <c r="V66" s="35"/>
    </row>
    <row r="67" spans="2:22" ht="15" customHeight="1">
      <c r="B67" s="28" t="s">
        <v>107</v>
      </c>
      <c r="C67" s="40">
        <f t="shared" ref="C67:T67" si="15">IF(C38="","",C38*$V38/$U38*C$125)</f>
        <v>0.13644449345144874</v>
      </c>
      <c r="D67" s="40">
        <f t="shared" si="15"/>
        <v>0.11549114585422386</v>
      </c>
      <c r="E67" s="40">
        <f t="shared" si="15"/>
        <v>0.18651154889480581</v>
      </c>
      <c r="F67" s="40">
        <f t="shared" si="15"/>
        <v>0.25100911388579061</v>
      </c>
      <c r="G67" s="40">
        <f t="shared" si="15"/>
        <v>6.3327021512657858E-2</v>
      </c>
      <c r="H67" s="40">
        <f t="shared" si="15"/>
        <v>6.2043759032714342E-2</v>
      </c>
      <c r="I67" s="40">
        <f t="shared" si="15"/>
        <v>5.8364288765656122E-2</v>
      </c>
      <c r="J67" s="40">
        <f t="shared" si="15"/>
        <v>0.10322583207391407</v>
      </c>
      <c r="K67" s="40">
        <f t="shared" si="15"/>
        <v>8.0368143162537986E-2</v>
      </c>
      <c r="L67" s="40">
        <f t="shared" si="15"/>
        <v>9.4164539631789224E-2</v>
      </c>
      <c r="M67" s="40" t="str">
        <f t="shared" si="15"/>
        <v/>
      </c>
      <c r="N67" s="40">
        <f t="shared" si="15"/>
        <v>5.5219983331241146E-2</v>
      </c>
      <c r="O67" s="40" t="str">
        <f t="shared" si="15"/>
        <v/>
      </c>
      <c r="P67" s="40">
        <f t="shared" si="15"/>
        <v>7.0268744549101689E-2</v>
      </c>
      <c r="Q67" s="40">
        <f t="shared" si="15"/>
        <v>0.34553118785975928</v>
      </c>
      <c r="R67" s="40" t="str">
        <f t="shared" si="15"/>
        <v/>
      </c>
      <c r="S67" s="40">
        <f t="shared" si="15"/>
        <v>0.15702417757562714</v>
      </c>
      <c r="T67" s="40" t="str">
        <f t="shared" si="15"/>
        <v/>
      </c>
      <c r="U67" s="40">
        <f t="shared" si="13"/>
        <v>1.7789939795812679</v>
      </c>
      <c r="V67" s="35"/>
    </row>
    <row r="68" spans="2:22" ht="15" customHeight="1">
      <c r="B68" s="2" t="s">
        <v>76</v>
      </c>
      <c r="C68" s="40">
        <f t="shared" ref="C68:T68" si="16">IF(C39="","",C39*$V39/$U39*C$125)</f>
        <v>0</v>
      </c>
      <c r="D68" s="40" t="str">
        <f t="shared" si="16"/>
        <v/>
      </c>
      <c r="E68" s="40">
        <f t="shared" si="16"/>
        <v>0</v>
      </c>
      <c r="F68" s="40">
        <f t="shared" si="16"/>
        <v>0</v>
      </c>
      <c r="G68" s="40" t="str">
        <f t="shared" si="16"/>
        <v/>
      </c>
      <c r="H68" s="40">
        <f t="shared" si="16"/>
        <v>0</v>
      </c>
      <c r="I68" s="40">
        <f t="shared" si="16"/>
        <v>0</v>
      </c>
      <c r="J68" s="40">
        <f t="shared" si="16"/>
        <v>0</v>
      </c>
      <c r="K68" s="40">
        <f t="shared" si="16"/>
        <v>0</v>
      </c>
      <c r="L68" s="40">
        <f t="shared" si="16"/>
        <v>0</v>
      </c>
      <c r="M68" s="40">
        <f t="shared" si="16"/>
        <v>0</v>
      </c>
      <c r="N68" s="40">
        <f t="shared" si="16"/>
        <v>0</v>
      </c>
      <c r="O68" s="40">
        <f t="shared" si="16"/>
        <v>0</v>
      </c>
      <c r="P68" s="40">
        <f t="shared" si="16"/>
        <v>0</v>
      </c>
      <c r="Q68" s="40" t="str">
        <f t="shared" si="16"/>
        <v/>
      </c>
      <c r="R68" s="40">
        <f t="shared" si="16"/>
        <v>0</v>
      </c>
      <c r="S68" s="40">
        <f t="shared" si="16"/>
        <v>0</v>
      </c>
      <c r="T68" s="40">
        <f t="shared" si="16"/>
        <v>0</v>
      </c>
      <c r="U68" s="40">
        <f t="shared" si="13"/>
        <v>0</v>
      </c>
      <c r="V68" s="35"/>
    </row>
    <row r="69" spans="2:22" ht="15" customHeight="1">
      <c r="B69" s="30" t="s">
        <v>108</v>
      </c>
      <c r="C69" s="40">
        <f t="shared" ref="C69:T69" si="17">IF(C40="","",C40*$V40/$U40*C$125)</f>
        <v>6.3257315692166569E-2</v>
      </c>
      <c r="D69" s="40" t="str">
        <f t="shared" si="17"/>
        <v/>
      </c>
      <c r="E69" s="40">
        <f t="shared" si="17"/>
        <v>8.6469007507964199E-2</v>
      </c>
      <c r="F69" s="40">
        <f t="shared" si="17"/>
        <v>5.8185428950030885E-2</v>
      </c>
      <c r="G69" s="40" t="str">
        <f t="shared" si="17"/>
        <v/>
      </c>
      <c r="H69" s="40">
        <f t="shared" si="17"/>
        <v>5.7528472605714386E-2</v>
      </c>
      <c r="I69" s="40">
        <f t="shared" si="17"/>
        <v>0.10823355772614156</v>
      </c>
      <c r="J69" s="40">
        <f t="shared" si="17"/>
        <v>4.7856742928285782E-2</v>
      </c>
      <c r="K69" s="40">
        <f t="shared" si="17"/>
        <v>0.1490385687256747</v>
      </c>
      <c r="L69" s="40">
        <f t="shared" si="17"/>
        <v>0.17462327309281017</v>
      </c>
      <c r="M69" s="40">
        <f t="shared" si="17"/>
        <v>0.29306360077193516</v>
      </c>
      <c r="N69" s="40">
        <f t="shared" si="17"/>
        <v>0.30720781731013053</v>
      </c>
      <c r="O69" s="40">
        <f t="shared" si="17"/>
        <v>7.2969244350282514E-2</v>
      </c>
      <c r="P69" s="40">
        <f t="shared" si="17"/>
        <v>0.13030975585149313</v>
      </c>
      <c r="Q69" s="40" t="str">
        <f t="shared" si="17"/>
        <v/>
      </c>
      <c r="R69" s="40">
        <f t="shared" si="17"/>
        <v>0.14688565224757177</v>
      </c>
      <c r="S69" s="40">
        <f t="shared" si="17"/>
        <v>0.29119322358695898</v>
      </c>
      <c r="T69" s="40">
        <f t="shared" si="17"/>
        <v>7.1979206962525216E-2</v>
      </c>
      <c r="U69" s="40">
        <f t="shared" si="13"/>
        <v>2.0588008683096857</v>
      </c>
      <c r="V69" s="35"/>
    </row>
    <row r="70" spans="2:22" ht="15" customHeight="1">
      <c r="B70" s="28" t="s">
        <v>109</v>
      </c>
      <c r="C70" s="40">
        <f t="shared" ref="C70:T70" si="18">IF(C41="","",C41*$V41/$U41*C$125)</f>
        <v>8.4822309678132465E-2</v>
      </c>
      <c r="D70" s="40" t="str">
        <f t="shared" si="18"/>
        <v/>
      </c>
      <c r="E70" s="40">
        <f t="shared" si="18"/>
        <v>5.7973539124657823E-2</v>
      </c>
      <c r="F70" s="40">
        <f t="shared" si="18"/>
        <v>7.8021370637541415E-2</v>
      </c>
      <c r="G70" s="40" t="str">
        <f t="shared" si="18"/>
        <v/>
      </c>
      <c r="H70" s="40">
        <f t="shared" si="18"/>
        <v>7.7140451903117024E-2</v>
      </c>
      <c r="I70" s="40">
        <f t="shared" si="18"/>
        <v>7.2565680748208558E-2</v>
      </c>
      <c r="J70" s="40">
        <f t="shared" si="18"/>
        <v>6.417154165383776E-2</v>
      </c>
      <c r="K70" s="40">
        <f t="shared" si="18"/>
        <v>0.19984717170033656</v>
      </c>
      <c r="L70" s="40">
        <f t="shared" si="18"/>
        <v>0.11707696718722503</v>
      </c>
      <c r="M70" s="40">
        <f t="shared" si="18"/>
        <v>0.26198109765976024</v>
      </c>
      <c r="N70" s="40">
        <f t="shared" si="18"/>
        <v>0.4119377550294932</v>
      </c>
      <c r="O70" s="40">
        <f t="shared" si="18"/>
        <v>9.7845123106060639E-2</v>
      </c>
      <c r="P70" s="40">
        <f t="shared" si="18"/>
        <v>0.17473353625541124</v>
      </c>
      <c r="Q70" s="40" t="str">
        <f t="shared" si="18"/>
        <v/>
      </c>
      <c r="R70" s="40">
        <f t="shared" si="18"/>
        <v>9.8480153211440172E-2</v>
      </c>
      <c r="S70" s="40">
        <f t="shared" si="18"/>
        <v>0.19523182035943842</v>
      </c>
      <c r="T70" s="40">
        <f t="shared" si="18"/>
        <v>9.6517572972476998E-2</v>
      </c>
      <c r="U70" s="40">
        <f t="shared" si="13"/>
        <v>2.0883460912271374</v>
      </c>
      <c r="V70" s="35"/>
    </row>
    <row r="71" spans="2:22" ht="15" customHeight="1">
      <c r="B71" s="2" t="s">
        <v>77</v>
      </c>
      <c r="C71" s="40">
        <f t="shared" ref="C71:T71" si="19">IF(C42="","",C42*$V42/$U42*C$125)</f>
        <v>0</v>
      </c>
      <c r="D71" s="40">
        <f t="shared" si="19"/>
        <v>0</v>
      </c>
      <c r="E71" s="40">
        <f t="shared" si="19"/>
        <v>0</v>
      </c>
      <c r="F71" s="40">
        <f t="shared" si="19"/>
        <v>0</v>
      </c>
      <c r="G71" s="40">
        <f t="shared" si="19"/>
        <v>0</v>
      </c>
      <c r="H71" s="40" t="str">
        <f t="shared" si="19"/>
        <v/>
      </c>
      <c r="I71" s="40">
        <f t="shared" si="19"/>
        <v>0</v>
      </c>
      <c r="J71" s="40">
        <f t="shared" si="19"/>
        <v>0</v>
      </c>
      <c r="K71" s="40">
        <f t="shared" si="19"/>
        <v>0</v>
      </c>
      <c r="L71" s="40">
        <f t="shared" si="19"/>
        <v>0</v>
      </c>
      <c r="M71" s="40" t="str">
        <f t="shared" si="19"/>
        <v/>
      </c>
      <c r="N71" s="40">
        <f t="shared" si="19"/>
        <v>0</v>
      </c>
      <c r="O71" s="40">
        <f t="shared" si="19"/>
        <v>0</v>
      </c>
      <c r="P71" s="40">
        <f t="shared" si="19"/>
        <v>0</v>
      </c>
      <c r="Q71" s="40">
        <f t="shared" si="19"/>
        <v>0</v>
      </c>
      <c r="R71" s="40">
        <f t="shared" si="19"/>
        <v>0</v>
      </c>
      <c r="S71" s="40">
        <f t="shared" si="19"/>
        <v>0</v>
      </c>
      <c r="T71" s="40">
        <f t="shared" si="19"/>
        <v>0</v>
      </c>
      <c r="U71" s="40">
        <f t="shared" si="13"/>
        <v>0</v>
      </c>
      <c r="V71" s="35"/>
    </row>
    <row r="72" spans="2:22" ht="15" customHeight="1">
      <c r="B72" s="28" t="s">
        <v>110</v>
      </c>
      <c r="C72" s="40">
        <f t="shared" ref="C72:T72" si="20">IF(C43="","",C43*$V43/$U43*C$125)</f>
        <v>8.5774501868087216E-2</v>
      </c>
      <c r="D72" s="40">
        <f t="shared" si="20"/>
        <v>7.2602383982213206E-2</v>
      </c>
      <c r="E72" s="40">
        <f t="shared" si="20"/>
        <v>5.8624334315074175E-2</v>
      </c>
      <c r="F72" s="40">
        <f t="shared" si="20"/>
        <v>7.8897217334625458E-2</v>
      </c>
      <c r="G72" s="40" t="str">
        <f t="shared" si="20"/>
        <v/>
      </c>
      <c r="H72" s="40" t="str">
        <f t="shared" si="20"/>
        <v/>
      </c>
      <c r="I72" s="40">
        <f t="shared" si="20"/>
        <v>7.3380283353695105E-2</v>
      </c>
      <c r="J72" s="40" t="str">
        <f t="shared" si="20"/>
        <v/>
      </c>
      <c r="K72" s="40">
        <f t="shared" si="20"/>
        <v>0.20209060172245802</v>
      </c>
      <c r="L72" s="40" t="str">
        <f t="shared" si="20"/>
        <v/>
      </c>
      <c r="M72" s="40" t="str">
        <f t="shared" si="20"/>
        <v/>
      </c>
      <c r="N72" s="40">
        <f t="shared" si="20"/>
        <v>6.942700938072921E-2</v>
      </c>
      <c r="O72" s="40">
        <f t="shared" si="20"/>
        <v>0.59366103515625024</v>
      </c>
      <c r="P72" s="40">
        <f t="shared" si="20"/>
        <v>0.17669504743303571</v>
      </c>
      <c r="Q72" s="40" t="str">
        <f t="shared" si="20"/>
        <v/>
      </c>
      <c r="R72" s="40">
        <f t="shared" si="20"/>
        <v>9.9585664640088015E-2</v>
      </c>
      <c r="S72" s="40" t="str">
        <f t="shared" si="20"/>
        <v/>
      </c>
      <c r="T72" s="40">
        <f t="shared" si="20"/>
        <v>9.760105300887921E-2</v>
      </c>
      <c r="U72" s="40">
        <f t="shared" si="13"/>
        <v>1.6083391321951357</v>
      </c>
      <c r="V72" s="35"/>
    </row>
    <row r="73" spans="2:22" ht="15" customHeight="1">
      <c r="B73" s="28" t="s">
        <v>111</v>
      </c>
      <c r="C73" s="40">
        <f t="shared" ref="C73:T73" si="21">IF(C44="","",C44*$V44/$U44*C$125)</f>
        <v>9.4647726199268645E-2</v>
      </c>
      <c r="D73" s="40">
        <f t="shared" si="21"/>
        <v>0.1602259508572981</v>
      </c>
      <c r="E73" s="40">
        <f t="shared" si="21"/>
        <v>3.2344460311765057E-2</v>
      </c>
      <c r="F73" s="40">
        <f t="shared" si="21"/>
        <v>4.35294992191037E-2</v>
      </c>
      <c r="G73" s="40">
        <f t="shared" si="21"/>
        <v>4.3928182380463775E-2</v>
      </c>
      <c r="H73" s="40" t="str">
        <f t="shared" si="21"/>
        <v/>
      </c>
      <c r="I73" s="40">
        <f t="shared" si="21"/>
        <v>4.0485673574452465E-2</v>
      </c>
      <c r="J73" s="40">
        <f t="shared" si="21"/>
        <v>7.1604870549796182E-2</v>
      </c>
      <c r="K73" s="40">
        <f t="shared" si="21"/>
        <v>0.11149826301928717</v>
      </c>
      <c r="L73" s="40">
        <f t="shared" si="21"/>
        <v>3.2659652798378049E-2</v>
      </c>
      <c r="M73" s="40" t="str">
        <f t="shared" si="21"/>
        <v/>
      </c>
      <c r="N73" s="40">
        <f t="shared" si="21"/>
        <v>3.8304556899712662E-2</v>
      </c>
      <c r="O73" s="40">
        <f t="shared" si="21"/>
        <v>0.32753712284482767</v>
      </c>
      <c r="P73" s="40">
        <f t="shared" si="21"/>
        <v>9.7486922721674849E-2</v>
      </c>
      <c r="Q73" s="40">
        <f t="shared" si="21"/>
        <v>0.11984265701970441</v>
      </c>
      <c r="R73" s="40">
        <f t="shared" si="21"/>
        <v>0.21977525989536661</v>
      </c>
      <c r="S73" s="40">
        <f t="shared" si="21"/>
        <v>0.1089232770770017</v>
      </c>
      <c r="T73" s="40">
        <f t="shared" si="21"/>
        <v>5.3848856832485067E-2</v>
      </c>
      <c r="U73" s="40">
        <f t="shared" si="13"/>
        <v>1.596642932200586</v>
      </c>
      <c r="V73" s="35"/>
    </row>
    <row r="74" spans="2:22" ht="15" customHeight="1">
      <c r="B74" s="28" t="s">
        <v>112</v>
      </c>
      <c r="C74" s="40" t="str">
        <f t="shared" ref="C74:T74" si="22">IF(C45="","",C45*$V45/$U45*C$125)</f>
        <v/>
      </c>
      <c r="D74" s="40">
        <f t="shared" si="22"/>
        <v>6.1954034331488612E-2</v>
      </c>
      <c r="E74" s="40" t="str">
        <f t="shared" si="22"/>
        <v/>
      </c>
      <c r="F74" s="40">
        <f t="shared" si="22"/>
        <v>6.7325625458880406E-2</v>
      </c>
      <c r="G74" s="40" t="str">
        <f t="shared" si="22"/>
        <v/>
      </c>
      <c r="H74" s="40" t="str">
        <f t="shared" si="22"/>
        <v/>
      </c>
      <c r="I74" s="40" t="str">
        <f t="shared" si="22"/>
        <v/>
      </c>
      <c r="J74" s="40" t="str">
        <f t="shared" si="22"/>
        <v/>
      </c>
      <c r="K74" s="40">
        <f t="shared" si="22"/>
        <v>0.17245064680316421</v>
      </c>
      <c r="L74" s="40" t="str">
        <f t="shared" si="22"/>
        <v/>
      </c>
      <c r="M74" s="40" t="str">
        <f t="shared" si="22"/>
        <v/>
      </c>
      <c r="N74" s="40">
        <f t="shared" si="22"/>
        <v>5.9244381338222268E-2</v>
      </c>
      <c r="O74" s="40">
        <f t="shared" si="22"/>
        <v>0.33772716666666686</v>
      </c>
      <c r="P74" s="40">
        <f t="shared" si="22"/>
        <v>0.45233932142857153</v>
      </c>
      <c r="Q74" s="40">
        <f t="shared" si="22"/>
        <v>9.267832142857145E-2</v>
      </c>
      <c r="R74" s="40">
        <f t="shared" si="22"/>
        <v>8.4979767159541794E-2</v>
      </c>
      <c r="S74" s="40">
        <f t="shared" si="22"/>
        <v>0.16846800187909602</v>
      </c>
      <c r="T74" s="40">
        <f t="shared" si="22"/>
        <v>8.3286231900910265E-2</v>
      </c>
      <c r="U74" s="40">
        <f t="shared" si="13"/>
        <v>1.5804534983951133</v>
      </c>
      <c r="V74" s="35"/>
    </row>
    <row r="75" spans="2:22" ht="15" customHeight="1">
      <c r="B75" s="28" t="s">
        <v>113</v>
      </c>
      <c r="C75" s="40" t="str">
        <f t="shared" ref="C75:T75" si="23">IF(C46="","",C46*$V46/$U46*C$125)</f>
        <v/>
      </c>
      <c r="D75" s="40">
        <f t="shared" si="23"/>
        <v>9.6803178642950932E-2</v>
      </c>
      <c r="E75" s="40" t="str">
        <f t="shared" si="23"/>
        <v/>
      </c>
      <c r="F75" s="40" t="str">
        <f t="shared" si="23"/>
        <v/>
      </c>
      <c r="G75" s="40" t="str">
        <f t="shared" si="23"/>
        <v/>
      </c>
      <c r="H75" s="40" t="str">
        <f t="shared" si="23"/>
        <v/>
      </c>
      <c r="I75" s="40" t="str">
        <f t="shared" si="23"/>
        <v/>
      </c>
      <c r="J75" s="40" t="str">
        <f t="shared" si="23"/>
        <v/>
      </c>
      <c r="K75" s="40">
        <f t="shared" si="23"/>
        <v>0.26945413562994402</v>
      </c>
      <c r="L75" s="40" t="str">
        <f t="shared" si="23"/>
        <v/>
      </c>
      <c r="M75" s="40" t="str">
        <f t="shared" si="23"/>
        <v/>
      </c>
      <c r="N75" s="40">
        <f t="shared" si="23"/>
        <v>9.2569345840972275E-2</v>
      </c>
      <c r="O75" s="40">
        <f t="shared" si="23"/>
        <v>0.26384934895833345</v>
      </c>
      <c r="P75" s="40">
        <f t="shared" si="23"/>
        <v>0.47118679315476186</v>
      </c>
      <c r="Q75" s="40">
        <f t="shared" si="23"/>
        <v>0.14480987723214286</v>
      </c>
      <c r="R75" s="40" t="str">
        <f t="shared" si="23"/>
        <v/>
      </c>
      <c r="S75" s="40">
        <f t="shared" si="23"/>
        <v>0.13161562646804373</v>
      </c>
      <c r="T75" s="40">
        <f t="shared" si="23"/>
        <v>0.13013473734517225</v>
      </c>
      <c r="U75" s="40">
        <f t="shared" si="13"/>
        <v>1.6004230432723212</v>
      </c>
      <c r="V75" s="35"/>
    </row>
    <row r="76" spans="2:22" ht="15" customHeight="1">
      <c r="B76" s="2" t="s">
        <v>78</v>
      </c>
      <c r="C76" s="40">
        <f t="shared" ref="C76:T76" si="24">IF(C47="","",C47*$V47/$U47*C$125)</f>
        <v>0</v>
      </c>
      <c r="D76" s="40">
        <f t="shared" si="24"/>
        <v>0</v>
      </c>
      <c r="E76" s="40">
        <f t="shared" si="24"/>
        <v>0</v>
      </c>
      <c r="F76" s="40">
        <f t="shared" si="24"/>
        <v>0</v>
      </c>
      <c r="G76" s="40">
        <f t="shared" si="24"/>
        <v>0</v>
      </c>
      <c r="H76" s="40">
        <f t="shared" si="24"/>
        <v>0</v>
      </c>
      <c r="I76" s="40">
        <f t="shared" si="24"/>
        <v>0</v>
      </c>
      <c r="J76" s="40" t="str">
        <f t="shared" si="24"/>
        <v/>
      </c>
      <c r="K76" s="40">
        <f t="shared" si="24"/>
        <v>0</v>
      </c>
      <c r="L76" s="40">
        <f t="shared" si="24"/>
        <v>0</v>
      </c>
      <c r="M76" s="40" t="str">
        <f t="shared" si="24"/>
        <v/>
      </c>
      <c r="N76" s="40">
        <f t="shared" si="24"/>
        <v>0</v>
      </c>
      <c r="O76" s="40">
        <f t="shared" si="24"/>
        <v>0</v>
      </c>
      <c r="P76" s="40">
        <f t="shared" si="24"/>
        <v>0</v>
      </c>
      <c r="Q76" s="40" t="str">
        <f t="shared" si="24"/>
        <v/>
      </c>
      <c r="R76" s="40">
        <f t="shared" si="24"/>
        <v>0</v>
      </c>
      <c r="S76" s="40" t="str">
        <f t="shared" si="24"/>
        <v/>
      </c>
      <c r="T76" s="40">
        <f t="shared" si="24"/>
        <v>0</v>
      </c>
      <c r="U76" s="40">
        <f t="shared" si="13"/>
        <v>0</v>
      </c>
      <c r="V76" s="35"/>
    </row>
    <row r="77" spans="2:22" ht="15" customHeight="1">
      <c r="B77" s="28" t="s">
        <v>114</v>
      </c>
      <c r="C77" s="40">
        <f t="shared" ref="C77:T77" si="25">IF(C48="","",C48*$V48/$U48*C$125)</f>
        <v>0.21293520962469209</v>
      </c>
      <c r="D77" s="40">
        <f t="shared" si="25"/>
        <v>9.0117712815635548E-2</v>
      </c>
      <c r="E77" s="40">
        <f t="shared" si="25"/>
        <v>7.2767457954382914E-2</v>
      </c>
      <c r="F77" s="40" t="str">
        <f t="shared" si="25"/>
        <v/>
      </c>
      <c r="G77" s="40">
        <f t="shared" si="25"/>
        <v>9.8828118743417195E-2</v>
      </c>
      <c r="H77" s="40">
        <f t="shared" si="25"/>
        <v>9.6825459945995618E-2</v>
      </c>
      <c r="I77" s="40" t="str">
        <f t="shared" si="25"/>
        <v/>
      </c>
      <c r="J77" s="40" t="str">
        <f t="shared" si="25"/>
        <v/>
      </c>
      <c r="K77" s="40">
        <f t="shared" si="25"/>
        <v>0.25084496968068132</v>
      </c>
      <c r="L77" s="40">
        <f t="shared" si="25"/>
        <v>7.3476567205119289E-2</v>
      </c>
      <c r="M77" s="40" t="str">
        <f t="shared" si="25"/>
        <v/>
      </c>
      <c r="N77" s="40">
        <f t="shared" si="25"/>
        <v>8.6176278929818467E-2</v>
      </c>
      <c r="O77" s="40">
        <f t="shared" si="25"/>
        <v>0.2456272633744857</v>
      </c>
      <c r="P77" s="40">
        <f t="shared" si="25"/>
        <v>0.1096613683127572</v>
      </c>
      <c r="Q77" s="40" t="str">
        <f t="shared" si="25"/>
        <v/>
      </c>
      <c r="R77" s="40">
        <f t="shared" si="25"/>
        <v>0.12361071130650864</v>
      </c>
      <c r="S77" s="40" t="str">
        <f t="shared" si="25"/>
        <v/>
      </c>
      <c r="T77" s="40">
        <f t="shared" si="25"/>
        <v>0.2422946240363848</v>
      </c>
      <c r="U77" s="40">
        <f t="shared" si="13"/>
        <v>1.7031657419298789</v>
      </c>
      <c r="V77" s="35"/>
    </row>
    <row r="78" spans="2:22" ht="15" customHeight="1">
      <c r="B78" s="28" t="s">
        <v>115</v>
      </c>
      <c r="C78" s="40">
        <f t="shared" ref="C78:T78" si="26">IF(C49="","",C49*$V49/$U49*C$125)</f>
        <v>0.13370350371782994</v>
      </c>
      <c r="D78" s="40">
        <f t="shared" si="26"/>
        <v>5.6585540605166504E-2</v>
      </c>
      <c r="E78" s="40">
        <f t="shared" si="26"/>
        <v>0.13707358358848873</v>
      </c>
      <c r="F78" s="40">
        <f t="shared" si="26"/>
        <v>6.1491668045182038E-2</v>
      </c>
      <c r="G78" s="40" t="str">
        <f t="shared" si="26"/>
        <v/>
      </c>
      <c r="H78" s="40" t="str">
        <f t="shared" si="26"/>
        <v/>
      </c>
      <c r="I78" s="40" t="str">
        <f t="shared" si="26"/>
        <v/>
      </c>
      <c r="J78" s="40" t="str">
        <f t="shared" si="26"/>
        <v/>
      </c>
      <c r="K78" s="40">
        <f t="shared" si="26"/>
        <v>0.31501461308736722</v>
      </c>
      <c r="L78" s="40">
        <f t="shared" si="26"/>
        <v>9.2272898350614918E-2</v>
      </c>
      <c r="M78" s="40" t="str">
        <f t="shared" si="26"/>
        <v/>
      </c>
      <c r="N78" s="40">
        <f t="shared" si="26"/>
        <v>5.4110686769886014E-2</v>
      </c>
      <c r="O78" s="40">
        <f t="shared" si="26"/>
        <v>0.30846214470284256</v>
      </c>
      <c r="P78" s="40">
        <f t="shared" si="26"/>
        <v>6.8857138242894064E-2</v>
      </c>
      <c r="Q78" s="40" t="str">
        <f t="shared" si="26"/>
        <v/>
      </c>
      <c r="R78" s="40" t="str">
        <f t="shared" si="26"/>
        <v/>
      </c>
      <c r="S78" s="40" t="str">
        <f t="shared" si="26"/>
        <v/>
      </c>
      <c r="T78" s="40">
        <f t="shared" si="26"/>
        <v>0.45641545458016675</v>
      </c>
      <c r="U78" s="40">
        <f t="shared" si="13"/>
        <v>1.6839872316904385</v>
      </c>
      <c r="V78" s="35"/>
    </row>
    <row r="79" spans="2:22" ht="15" customHeight="1">
      <c r="B79" s="28" t="s">
        <v>116</v>
      </c>
      <c r="C79" s="40">
        <f t="shared" ref="C79:T79" si="27">IF(C50="","",C50*$V50/$U50*C$125)</f>
        <v>0.11733164611972831</v>
      </c>
      <c r="D79" s="40" t="str">
        <f t="shared" si="27"/>
        <v/>
      </c>
      <c r="E79" s="40">
        <f t="shared" si="27"/>
        <v>8.0192708766054652E-2</v>
      </c>
      <c r="F79" s="40">
        <f t="shared" si="27"/>
        <v>0.21584830415859818</v>
      </c>
      <c r="G79" s="40" t="str">
        <f t="shared" si="27"/>
        <v/>
      </c>
      <c r="H79" s="40">
        <f t="shared" si="27"/>
        <v>5.3352804460038407E-2</v>
      </c>
      <c r="I79" s="40">
        <f t="shared" si="27"/>
        <v>5.0188746370466941E-2</v>
      </c>
      <c r="J79" s="40" t="str">
        <f t="shared" si="27"/>
        <v/>
      </c>
      <c r="K79" s="40">
        <f t="shared" si="27"/>
        <v>0.4146620927374528</v>
      </c>
      <c r="L79" s="40">
        <f t="shared" si="27"/>
        <v>8.0974176103600845E-2</v>
      </c>
      <c r="M79" s="40" t="str">
        <f t="shared" si="27"/>
        <v/>
      </c>
      <c r="N79" s="40">
        <f t="shared" si="27"/>
        <v>0.18993955355959991</v>
      </c>
      <c r="O79" s="40">
        <f t="shared" si="27"/>
        <v>0.40603690476190502</v>
      </c>
      <c r="P79" s="40">
        <f t="shared" si="27"/>
        <v>0.1208513038548753</v>
      </c>
      <c r="Q79" s="40" t="str">
        <f t="shared" si="27"/>
        <v/>
      </c>
      <c r="R79" s="40" t="str">
        <f t="shared" si="27"/>
        <v/>
      </c>
      <c r="S79" s="40" t="str">
        <f t="shared" si="27"/>
        <v/>
      </c>
      <c r="T79" s="40" t="str">
        <f t="shared" si="27"/>
        <v/>
      </c>
      <c r="U79" s="40">
        <f t="shared" si="13"/>
        <v>1.7293782408923204</v>
      </c>
      <c r="V79" s="35"/>
    </row>
    <row r="80" spans="2:22" ht="15" customHeight="1">
      <c r="B80" s="2" t="s">
        <v>79</v>
      </c>
      <c r="C80" s="40">
        <f t="shared" ref="C80:T80" si="28">IF(C51="","",C51*$V51/$U51*C$125)</f>
        <v>0</v>
      </c>
      <c r="D80" s="40">
        <f t="shared" si="28"/>
        <v>0</v>
      </c>
      <c r="E80" s="40">
        <f t="shared" si="28"/>
        <v>0</v>
      </c>
      <c r="F80" s="40">
        <f t="shared" si="28"/>
        <v>0</v>
      </c>
      <c r="G80" s="40">
        <f t="shared" si="28"/>
        <v>0</v>
      </c>
      <c r="H80" s="40">
        <f t="shared" si="28"/>
        <v>0</v>
      </c>
      <c r="I80" s="40">
        <f t="shared" si="28"/>
        <v>0</v>
      </c>
      <c r="J80" s="40">
        <f t="shared" si="28"/>
        <v>0</v>
      </c>
      <c r="K80" s="40">
        <f t="shared" si="28"/>
        <v>0</v>
      </c>
      <c r="L80" s="40">
        <f t="shared" si="28"/>
        <v>0</v>
      </c>
      <c r="M80" s="40" t="str">
        <f t="shared" si="28"/>
        <v/>
      </c>
      <c r="N80" s="40">
        <f t="shared" si="28"/>
        <v>0</v>
      </c>
      <c r="O80" s="40" t="str">
        <f t="shared" si="28"/>
        <v/>
      </c>
      <c r="P80" s="40" t="str">
        <f t="shared" si="28"/>
        <v/>
      </c>
      <c r="Q80" s="40">
        <f t="shared" si="28"/>
        <v>0</v>
      </c>
      <c r="R80" s="40">
        <f t="shared" si="28"/>
        <v>0</v>
      </c>
      <c r="S80" s="40" t="str">
        <f t="shared" si="28"/>
        <v/>
      </c>
      <c r="T80" s="40">
        <f t="shared" si="28"/>
        <v>0</v>
      </c>
      <c r="U80" s="40">
        <f t="shared" si="13"/>
        <v>0</v>
      </c>
      <c r="V80" s="35"/>
    </row>
    <row r="81" spans="2:23" ht="15" customHeight="1">
      <c r="B81" s="30" t="s">
        <v>117</v>
      </c>
      <c r="C81" s="40">
        <f t="shared" ref="C81:T81" si="29">IF(C52="","",C52*$V52/$U52*C$125)</f>
        <v>8.2272190054114694E-2</v>
      </c>
      <c r="D81" s="40" t="str">
        <f t="shared" si="29"/>
        <v/>
      </c>
      <c r="E81" s="40">
        <f t="shared" si="29"/>
        <v>5.6230607809104813E-2</v>
      </c>
      <c r="F81" s="40">
        <f t="shared" si="29"/>
        <v>7.5675716185186273E-2</v>
      </c>
      <c r="G81" s="40">
        <f t="shared" si="29"/>
        <v>0.45821294368065923</v>
      </c>
      <c r="H81" s="40">
        <f t="shared" si="29"/>
        <v>7.4821281617018912E-2</v>
      </c>
      <c r="I81" s="40">
        <f t="shared" si="29"/>
        <v>7.0384047552786114E-2</v>
      </c>
      <c r="J81" s="40">
        <f t="shared" si="29"/>
        <v>0.24896908801676562</v>
      </c>
      <c r="K81" s="40" t="str">
        <f t="shared" si="29"/>
        <v/>
      </c>
      <c r="L81" s="40">
        <f t="shared" si="29"/>
        <v>0.11355713528595344</v>
      </c>
      <c r="M81" s="40" t="str">
        <f t="shared" si="29"/>
        <v/>
      </c>
      <c r="N81" s="40">
        <f t="shared" si="29"/>
        <v>0.13318438431608773</v>
      </c>
      <c r="O81" s="40" t="str">
        <f t="shared" si="29"/>
        <v/>
      </c>
      <c r="P81" s="40" t="str">
        <f t="shared" si="29"/>
        <v/>
      </c>
      <c r="Q81" s="40">
        <f t="shared" si="29"/>
        <v>0.10417279158040028</v>
      </c>
      <c r="R81" s="40">
        <f t="shared" si="29"/>
        <v>9.5519420684423012E-2</v>
      </c>
      <c r="S81" s="40" t="str">
        <f t="shared" si="29"/>
        <v/>
      </c>
      <c r="T81" s="40">
        <f t="shared" si="29"/>
        <v>9.3615843959984263E-2</v>
      </c>
      <c r="U81" s="40">
        <f t="shared" si="13"/>
        <v>1.6066154507424846</v>
      </c>
      <c r="V81" s="35"/>
    </row>
    <row r="82" spans="2:23" ht="15" customHeight="1">
      <c r="B82" s="28" t="s">
        <v>118</v>
      </c>
      <c r="C82" s="40">
        <f t="shared" ref="C82:T82" si="30">IF(C53="","",C53*$V53/$U53*C$125)</f>
        <v>6.6009082717836204E-2</v>
      </c>
      <c r="D82" s="40" t="str">
        <f t="shared" si="30"/>
        <v/>
      </c>
      <c r="E82" s="40">
        <f t="shared" si="30"/>
        <v>4.5115255102653858E-2</v>
      </c>
      <c r="F82" s="40">
        <f t="shared" si="30"/>
        <v>6.0716562985788987E-2</v>
      </c>
      <c r="G82" s="40">
        <f t="shared" si="30"/>
        <v>0.24509064429430608</v>
      </c>
      <c r="H82" s="40">
        <f t="shared" si="30"/>
        <v>6.0031028274119817E-2</v>
      </c>
      <c r="I82" s="40">
        <f t="shared" si="30"/>
        <v>5.6470921873746999E-2</v>
      </c>
      <c r="J82" s="40">
        <f t="shared" si="30"/>
        <v>0.19975426829252124</v>
      </c>
      <c r="K82" s="40">
        <f t="shared" si="30"/>
        <v>7.7760960163373222E-2</v>
      </c>
      <c r="L82" s="40">
        <f t="shared" si="30"/>
        <v>0.18221958917978576</v>
      </c>
      <c r="M82" s="40" t="str">
        <f t="shared" si="30"/>
        <v/>
      </c>
      <c r="N82" s="40">
        <f t="shared" si="30"/>
        <v>0.21371447715837333</v>
      </c>
      <c r="O82" s="40" t="str">
        <f t="shared" si="30"/>
        <v/>
      </c>
      <c r="P82" s="40" t="str">
        <f t="shared" si="30"/>
        <v/>
      </c>
      <c r="Q82" s="40">
        <f t="shared" si="30"/>
        <v>8.3580495570321142E-2</v>
      </c>
      <c r="R82" s="40">
        <f t="shared" si="30"/>
        <v>0.30655069894070636</v>
      </c>
      <c r="S82" s="40" t="str">
        <f t="shared" si="30"/>
        <v/>
      </c>
      <c r="T82" s="40" t="str">
        <f t="shared" si="30"/>
        <v/>
      </c>
      <c r="U82" s="40">
        <f t="shared" si="13"/>
        <v>1.5970139845535329</v>
      </c>
      <c r="V82" s="35"/>
    </row>
    <row r="83" spans="2:23" ht="15" customHeight="1">
      <c r="B83" s="28" t="s">
        <v>119</v>
      </c>
      <c r="C83" s="40">
        <f t="shared" ref="C83:T83" si="31">IF(C54="","",C54*$V54/$U54*C$125)</f>
        <v>7.0959763921673913E-2</v>
      </c>
      <c r="D83" s="40">
        <f t="shared" si="31"/>
        <v>0.1201253965998335</v>
      </c>
      <c r="E83" s="40">
        <f t="shared" si="31"/>
        <v>9.699779847070579E-2</v>
      </c>
      <c r="F83" s="40">
        <f t="shared" si="31"/>
        <v>6.5270305209723156E-2</v>
      </c>
      <c r="G83" s="40">
        <f t="shared" si="31"/>
        <v>0.13173622130818952</v>
      </c>
      <c r="H83" s="40">
        <f t="shared" si="31"/>
        <v>6.453335539467879E-2</v>
      </c>
      <c r="I83" s="40">
        <f t="shared" si="31"/>
        <v>6.0706241014278017E-2</v>
      </c>
      <c r="J83" s="40">
        <f t="shared" si="31"/>
        <v>0.32210375762169047</v>
      </c>
      <c r="K83" s="40" t="str">
        <f t="shared" si="31"/>
        <v/>
      </c>
      <c r="L83" s="40">
        <f t="shared" si="31"/>
        <v>9.7943029184134833E-2</v>
      </c>
      <c r="M83" s="40" t="str">
        <f t="shared" si="31"/>
        <v/>
      </c>
      <c r="N83" s="40">
        <f t="shared" si="31"/>
        <v>0.11487153147262566</v>
      </c>
      <c r="O83" s="40" t="str">
        <f t="shared" si="31"/>
        <v/>
      </c>
      <c r="P83" s="40" t="str">
        <f t="shared" si="31"/>
        <v/>
      </c>
      <c r="Q83" s="40">
        <f t="shared" si="31"/>
        <v>0.17969806547619047</v>
      </c>
      <c r="R83" s="40">
        <f t="shared" si="31"/>
        <v>8.2385500340314832E-2</v>
      </c>
      <c r="S83" s="40" t="str">
        <f t="shared" si="31"/>
        <v/>
      </c>
      <c r="T83" s="40">
        <f t="shared" si="31"/>
        <v>0.16148733083097283</v>
      </c>
      <c r="U83" s="40">
        <f t="shared" si="13"/>
        <v>1.5688182968450115</v>
      </c>
      <c r="V83" s="35"/>
    </row>
    <row r="84" spans="2:23" ht="15" customHeight="1">
      <c r="B84" s="2" t="s">
        <v>80</v>
      </c>
      <c r="C84" s="40">
        <f t="shared" ref="C84:T84" si="32">IF(C55="","",C55*$V55/$U55*C$125)</f>
        <v>0</v>
      </c>
      <c r="D84" s="40">
        <f t="shared" si="32"/>
        <v>0</v>
      </c>
      <c r="E84" s="40">
        <f t="shared" si="32"/>
        <v>0</v>
      </c>
      <c r="F84" s="40">
        <f t="shared" si="32"/>
        <v>0</v>
      </c>
      <c r="G84" s="40" t="str">
        <f t="shared" si="32"/>
        <v/>
      </c>
      <c r="H84" s="40">
        <f t="shared" si="32"/>
        <v>0</v>
      </c>
      <c r="I84" s="40">
        <f t="shared" si="32"/>
        <v>0</v>
      </c>
      <c r="J84" s="40">
        <f t="shared" si="32"/>
        <v>0</v>
      </c>
      <c r="K84" s="40">
        <f t="shared" si="32"/>
        <v>0</v>
      </c>
      <c r="L84" s="40">
        <f t="shared" si="32"/>
        <v>0</v>
      </c>
      <c r="M84" s="40">
        <f t="shared" si="32"/>
        <v>0</v>
      </c>
      <c r="N84" s="40">
        <f t="shared" si="32"/>
        <v>0</v>
      </c>
      <c r="O84" s="40" t="str">
        <f t="shared" si="32"/>
        <v/>
      </c>
      <c r="P84" s="40" t="str">
        <f t="shared" si="32"/>
        <v/>
      </c>
      <c r="Q84" s="40">
        <f t="shared" si="32"/>
        <v>0</v>
      </c>
      <c r="R84" s="40">
        <f t="shared" si="32"/>
        <v>0</v>
      </c>
      <c r="S84" s="40">
        <f t="shared" si="32"/>
        <v>0</v>
      </c>
      <c r="T84" s="40" t="str">
        <f t="shared" si="32"/>
        <v/>
      </c>
      <c r="U84" s="40">
        <f t="shared" si="13"/>
        <v>0</v>
      </c>
      <c r="V84" s="35"/>
    </row>
    <row r="85" spans="2:23" ht="15" customHeight="1">
      <c r="B85" s="30" t="s">
        <v>120</v>
      </c>
      <c r="C85" s="40">
        <f t="shared" ref="C85:T85" si="33">IF(C56="","",C56*$V56/$U56*C$125)</f>
        <v>0.29452366825755333</v>
      </c>
      <c r="D85" s="40">
        <f t="shared" si="33"/>
        <v>0.12464730187282234</v>
      </c>
      <c r="E85" s="40">
        <f t="shared" si="33"/>
        <v>0.20129821352022087</v>
      </c>
      <c r="F85" s="40">
        <f t="shared" si="33"/>
        <v>0.13545457775111125</v>
      </c>
      <c r="G85" s="40" t="str">
        <f t="shared" si="33"/>
        <v/>
      </c>
      <c r="H85" s="40">
        <f t="shared" si="33"/>
        <v>0.26785039162177654</v>
      </c>
      <c r="I85" s="40">
        <f t="shared" si="33"/>
        <v>0.25196567465173336</v>
      </c>
      <c r="J85" s="40">
        <f t="shared" si="33"/>
        <v>5.5704796053505673E-2</v>
      </c>
      <c r="K85" s="40">
        <f t="shared" si="33"/>
        <v>0.17347948412224884</v>
      </c>
      <c r="L85" s="40">
        <f t="shared" si="33"/>
        <v>0.10162991898975696</v>
      </c>
      <c r="M85" s="40">
        <f t="shared" si="33"/>
        <v>5.6853876496115507E-2</v>
      </c>
      <c r="N85" s="40">
        <f t="shared" si="33"/>
        <v>0.11919566440858377</v>
      </c>
      <c r="O85" s="40" t="str">
        <f t="shared" si="33"/>
        <v/>
      </c>
      <c r="P85" s="40" t="str">
        <f t="shared" si="33"/>
        <v/>
      </c>
      <c r="Q85" s="40">
        <f t="shared" si="33"/>
        <v>9.3231238553113563E-2</v>
      </c>
      <c r="R85" s="40">
        <f t="shared" si="33"/>
        <v>0.17097350970788744</v>
      </c>
      <c r="S85" s="40">
        <f t="shared" si="33"/>
        <v>0.16947307881338358</v>
      </c>
      <c r="T85" s="40" t="str">
        <f t="shared" si="33"/>
        <v/>
      </c>
      <c r="U85" s="40">
        <f t="shared" si="13"/>
        <v>2.2162813948198128</v>
      </c>
      <c r="V85" s="35"/>
    </row>
    <row r="86" spans="2:23" ht="15" customHeight="1">
      <c r="B86" s="28" t="s">
        <v>121</v>
      </c>
      <c r="C86" s="40">
        <f t="shared" ref="C86:T86" si="34">IF(C57="","",C57*$V57/$U57*C$125)</f>
        <v>0.15627786478972217</v>
      </c>
      <c r="D86" s="40">
        <f t="shared" si="34"/>
        <v>0.26455753866884746</v>
      </c>
      <c r="E86" s="40">
        <f t="shared" si="34"/>
        <v>0.21362259393982624</v>
      </c>
      <c r="F86" s="40">
        <f t="shared" si="34"/>
        <v>0.14374771516444459</v>
      </c>
      <c r="G86" s="40" t="str">
        <f t="shared" si="34"/>
        <v/>
      </c>
      <c r="H86" s="40">
        <f t="shared" si="34"/>
        <v>0.28424939519045672</v>
      </c>
      <c r="I86" s="40">
        <f t="shared" si="34"/>
        <v>0.26739214452837012</v>
      </c>
      <c r="J86" s="40">
        <f t="shared" si="34"/>
        <v>5.9115293771067244E-2</v>
      </c>
      <c r="K86" s="40" t="str">
        <f t="shared" si="34"/>
        <v/>
      </c>
      <c r="L86" s="40">
        <f t="shared" si="34"/>
        <v>0.10785215892790534</v>
      </c>
      <c r="M86" s="40">
        <f t="shared" si="34"/>
        <v>0.12066945215502067</v>
      </c>
      <c r="N86" s="40">
        <f t="shared" si="34"/>
        <v>6.3246679073942408E-2</v>
      </c>
      <c r="O86" s="40" t="str">
        <f t="shared" si="34"/>
        <v/>
      </c>
      <c r="P86" s="40" t="str">
        <f t="shared" si="34"/>
        <v/>
      </c>
      <c r="Q86" s="40">
        <f t="shared" si="34"/>
        <v>9.893927356656948E-2</v>
      </c>
      <c r="R86" s="40">
        <f t="shared" si="34"/>
        <v>0.18144127560837034</v>
      </c>
      <c r="S86" s="40">
        <f t="shared" si="34"/>
        <v>0.17984898159787643</v>
      </c>
      <c r="T86" s="40" t="str">
        <f t="shared" si="34"/>
        <v/>
      </c>
      <c r="U86" s="40">
        <f t="shared" si="13"/>
        <v>2.1409603669824193</v>
      </c>
      <c r="V86" s="35"/>
    </row>
    <row r="87" spans="2:23" ht="15" customHeight="1">
      <c r="B87" s="28" t="s">
        <v>122</v>
      </c>
      <c r="C87" s="40">
        <f t="shared" ref="C87:T87" si="35">IF(C58="","",C58*$V58/$U58*C$125)</f>
        <v>0.26635183911987431</v>
      </c>
      <c r="D87" s="40">
        <f t="shared" si="35"/>
        <v>0.11272451647629152</v>
      </c>
      <c r="E87" s="40">
        <f t="shared" si="35"/>
        <v>9.1021800896099875E-2</v>
      </c>
      <c r="F87" s="40">
        <f t="shared" si="35"/>
        <v>0.12249805292274409</v>
      </c>
      <c r="G87" s="40" t="str">
        <f t="shared" si="35"/>
        <v/>
      </c>
      <c r="H87" s="40">
        <f t="shared" si="35"/>
        <v>0.36334487906954033</v>
      </c>
      <c r="I87" s="40">
        <f t="shared" si="35"/>
        <v>0.22786461011982845</v>
      </c>
      <c r="J87" s="40">
        <f t="shared" si="35"/>
        <v>5.0376511213605132E-2</v>
      </c>
      <c r="K87" s="40">
        <f t="shared" si="35"/>
        <v>0.15688579433664243</v>
      </c>
      <c r="L87" s="40">
        <f t="shared" si="35"/>
        <v>9.1908796303780196E-2</v>
      </c>
      <c r="M87" s="40">
        <f t="shared" si="35"/>
        <v>0.10283135922775674</v>
      </c>
      <c r="N87" s="40">
        <f t="shared" si="35"/>
        <v>0.10779433998689315</v>
      </c>
      <c r="O87" s="40" t="str">
        <f t="shared" si="35"/>
        <v/>
      </c>
      <c r="P87" s="40" t="str">
        <f t="shared" si="35"/>
        <v/>
      </c>
      <c r="Q87" s="40">
        <f t="shared" si="35"/>
        <v>8.4313467908902706E-2</v>
      </c>
      <c r="R87" s="40">
        <f t="shared" si="35"/>
        <v>0.30923904364557037</v>
      </c>
      <c r="S87" s="40">
        <f t="shared" si="35"/>
        <v>0.15326261040514691</v>
      </c>
      <c r="T87" s="40" t="str">
        <f t="shared" si="35"/>
        <v/>
      </c>
      <c r="U87" s="40">
        <f t="shared" si="13"/>
        <v>2.2404176216326768</v>
      </c>
      <c r="V87" s="35"/>
    </row>
    <row r="88" spans="2:23" ht="15" customHeight="1">
      <c r="B88" s="3" t="s">
        <v>81</v>
      </c>
      <c r="C88" s="40">
        <f t="shared" ref="C88:T88" si="36">IF(C59="","",C59*$V59/$U59*C$125)</f>
        <v>0</v>
      </c>
      <c r="D88" s="40">
        <f t="shared" si="36"/>
        <v>0</v>
      </c>
      <c r="E88" s="40">
        <f t="shared" si="36"/>
        <v>0</v>
      </c>
      <c r="F88" s="40" t="str">
        <f t="shared" si="36"/>
        <v/>
      </c>
      <c r="G88" s="40" t="str">
        <f t="shared" si="36"/>
        <v/>
      </c>
      <c r="H88" s="40">
        <f t="shared" si="36"/>
        <v>0</v>
      </c>
      <c r="I88" s="40">
        <f t="shared" si="36"/>
        <v>0</v>
      </c>
      <c r="J88" s="40" t="str">
        <f t="shared" si="36"/>
        <v/>
      </c>
      <c r="K88" s="40" t="str">
        <f t="shared" si="36"/>
        <v/>
      </c>
      <c r="L88" s="40">
        <f t="shared" si="36"/>
        <v>0</v>
      </c>
      <c r="M88" s="40">
        <f t="shared" si="36"/>
        <v>0</v>
      </c>
      <c r="N88" s="40">
        <f t="shared" si="36"/>
        <v>0</v>
      </c>
      <c r="O88" s="40" t="str">
        <f t="shared" si="36"/>
        <v/>
      </c>
      <c r="P88" s="40">
        <f t="shared" si="36"/>
        <v>0</v>
      </c>
      <c r="Q88" s="40">
        <f t="shared" si="36"/>
        <v>0</v>
      </c>
      <c r="R88" s="40">
        <f t="shared" si="36"/>
        <v>0</v>
      </c>
      <c r="S88" s="40">
        <f t="shared" si="36"/>
        <v>0</v>
      </c>
      <c r="T88" s="40">
        <f t="shared" si="36"/>
        <v>0</v>
      </c>
      <c r="U88" s="40">
        <f t="shared" si="13"/>
        <v>0</v>
      </c>
      <c r="V88" s="35"/>
    </row>
    <row r="89" spans="2:23" ht="15" customHeight="1">
      <c r="B89" s="28" t="s">
        <v>123</v>
      </c>
      <c r="C89" s="40">
        <f t="shared" ref="C89:T89" si="37">IF(C60="","",C60*$V60/$U60*C$125)</f>
        <v>5.7795960345558915E-2</v>
      </c>
      <c r="D89" s="40">
        <f t="shared" si="37"/>
        <v>4.8920418239003761E-2</v>
      </c>
      <c r="E89" s="40">
        <f t="shared" si="37"/>
        <v>3.9501828953429685E-2</v>
      </c>
      <c r="F89" s="40" t="str">
        <f t="shared" si="37"/>
        <v/>
      </c>
      <c r="G89" s="40" t="str">
        <f t="shared" si="37"/>
        <v/>
      </c>
      <c r="H89" s="40">
        <f t="shared" si="37"/>
        <v>0.10512344019277377</v>
      </c>
      <c r="I89" s="40">
        <f t="shared" si="37"/>
        <v>9.8889153640983218E-2</v>
      </c>
      <c r="J89" s="40" t="str">
        <f t="shared" si="37"/>
        <v/>
      </c>
      <c r="K89" s="40" t="str">
        <f t="shared" si="37"/>
        <v/>
      </c>
      <c r="L89" s="40">
        <f t="shared" si="37"/>
        <v>0.23932061430327725</v>
      </c>
      <c r="M89" s="40">
        <f t="shared" si="37"/>
        <v>8.9253930888497299E-2</v>
      </c>
      <c r="N89" s="40">
        <f t="shared" si="37"/>
        <v>0.18712324029583333</v>
      </c>
      <c r="O89" s="40" t="str">
        <f t="shared" si="37"/>
        <v/>
      </c>
      <c r="P89" s="40">
        <f t="shared" si="37"/>
        <v>0.11905939098780007</v>
      </c>
      <c r="Q89" s="40">
        <f t="shared" si="37"/>
        <v>0.1463621310507674</v>
      </c>
      <c r="R89" s="40">
        <f t="shared" si="37"/>
        <v>0.26840839639622882</v>
      </c>
      <c r="S89" s="40">
        <f t="shared" si="37"/>
        <v>0.39907934329431544</v>
      </c>
      <c r="T89" s="40">
        <f t="shared" si="37"/>
        <v>0.1315296846156262</v>
      </c>
      <c r="U89" s="40">
        <f t="shared" si="13"/>
        <v>1.930367533204095</v>
      </c>
      <c r="V89" s="35"/>
    </row>
    <row r="90" spans="2:23" ht="15" customHeight="1">
      <c r="B90" s="28" t="s">
        <v>124</v>
      </c>
      <c r="C90" s="40">
        <f t="shared" ref="C90:T90" si="38">IF(C61="","",C61*$V61/$U61*C$125)</f>
        <v>0.19425864449479527</v>
      </c>
      <c r="D90" s="40" t="str">
        <f t="shared" si="38"/>
        <v/>
      </c>
      <c r="E90" s="40">
        <f t="shared" si="38"/>
        <v>0.13277003620458311</v>
      </c>
      <c r="F90" s="40" t="str">
        <f t="shared" si="38"/>
        <v/>
      </c>
      <c r="G90" s="40" t="str">
        <f t="shared" si="38"/>
        <v/>
      </c>
      <c r="H90" s="40">
        <f t="shared" si="38"/>
        <v>0.35333156287015627</v>
      </c>
      <c r="I90" s="40">
        <f t="shared" si="38"/>
        <v>0.16618871653554126</v>
      </c>
      <c r="J90" s="40" t="str">
        <f t="shared" si="38"/>
        <v/>
      </c>
      <c r="K90" s="40" t="str">
        <f t="shared" si="38"/>
        <v/>
      </c>
      <c r="L90" s="40">
        <f t="shared" si="38"/>
        <v>0.40219158792634097</v>
      </c>
      <c r="M90" s="40" t="str">
        <f t="shared" si="38"/>
        <v/>
      </c>
      <c r="N90" s="40" t="str">
        <f t="shared" si="38"/>
        <v/>
      </c>
      <c r="O90" s="40" t="str">
        <f t="shared" si="38"/>
        <v/>
      </c>
      <c r="P90" s="40" t="str">
        <f t="shared" si="38"/>
        <v/>
      </c>
      <c r="Q90" s="40" t="str">
        <f t="shared" si="38"/>
        <v/>
      </c>
      <c r="R90" s="40">
        <f t="shared" si="38"/>
        <v>0.22553761086072005</v>
      </c>
      <c r="S90" s="40">
        <f t="shared" si="38"/>
        <v>0.44711667165381636</v>
      </c>
      <c r="T90" s="40" t="str">
        <f t="shared" si="38"/>
        <v/>
      </c>
      <c r="U90" s="40">
        <f t="shared" si="13"/>
        <v>1.9213948305459534</v>
      </c>
      <c r="V90" s="35"/>
    </row>
    <row r="91" spans="2:23" ht="15" customHeight="1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35"/>
    </row>
    <row r="92" spans="2:23" ht="15" customHeight="1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35"/>
    </row>
    <row r="93" spans="2:23" ht="15" customHeight="1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35"/>
    </row>
    <row r="94" spans="2:23" ht="15" customHeight="1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35"/>
    </row>
    <row r="95" spans="2:23" ht="21.75" customHeight="1">
      <c r="B95" s="1" t="s">
        <v>75</v>
      </c>
      <c r="C95" s="40" t="str">
        <f t="shared" ref="C95:T95" si="39">IF(C64="","",C64*C$126*100)</f>
        <v/>
      </c>
      <c r="D95" s="40" t="str">
        <f t="shared" si="39"/>
        <v/>
      </c>
      <c r="E95" s="40" t="str">
        <f t="shared" si="39"/>
        <v/>
      </c>
      <c r="F95" s="40" t="str">
        <f t="shared" si="39"/>
        <v/>
      </c>
      <c r="G95" s="40" t="str">
        <f t="shared" si="39"/>
        <v/>
      </c>
      <c r="H95" s="40" t="str">
        <f t="shared" si="39"/>
        <v/>
      </c>
      <c r="I95" s="40" t="str">
        <f t="shared" si="39"/>
        <v/>
      </c>
      <c r="J95" s="40" t="str">
        <f t="shared" si="39"/>
        <v/>
      </c>
      <c r="K95" s="40" t="str">
        <f t="shared" si="39"/>
        <v/>
      </c>
      <c r="L95" s="40" t="str">
        <f t="shared" si="39"/>
        <v/>
      </c>
      <c r="M95" s="40" t="str">
        <f t="shared" si="39"/>
        <v/>
      </c>
      <c r="N95" s="40" t="str">
        <f t="shared" si="39"/>
        <v/>
      </c>
      <c r="O95" s="40" t="str">
        <f t="shared" si="39"/>
        <v/>
      </c>
      <c r="P95" s="40" t="str">
        <f t="shared" si="39"/>
        <v/>
      </c>
      <c r="Q95" s="40" t="str">
        <f t="shared" si="39"/>
        <v/>
      </c>
      <c r="R95" s="40" t="str">
        <f t="shared" si="39"/>
        <v/>
      </c>
      <c r="S95" s="40" t="str">
        <f t="shared" si="39"/>
        <v/>
      </c>
      <c r="T95" s="40" t="str">
        <f t="shared" si="39"/>
        <v/>
      </c>
      <c r="U95" s="43">
        <f>(SUM($C95:$F95)^$C$123*SUM($G95:$J95)^$G$123*SUM($K95:$N95)^$K$123*SUM($O95:$Q95)^$O$123*SUM($R95:$T95)^$R$123)*10/$W$142</f>
        <v>0</v>
      </c>
      <c r="V95" s="44">
        <f>SUM(C95:T95)*100/MAX($U$96:$U$98)</f>
        <v>0</v>
      </c>
      <c r="W95" s="45"/>
    </row>
    <row r="96" spans="2:23" ht="15" customHeight="1">
      <c r="B96" s="28" t="s">
        <v>105</v>
      </c>
      <c r="C96" s="40">
        <f t="shared" ref="C96:T96" si="40">IF(C65="","",C65*C$126*100)</f>
        <v>3.6775415208877109</v>
      </c>
      <c r="D96" s="40">
        <f t="shared" si="40"/>
        <v>0.87825712925648758</v>
      </c>
      <c r="E96" s="40">
        <f t="shared" si="40"/>
        <v>0.57263220534154424</v>
      </c>
      <c r="F96" s="40">
        <f t="shared" si="40"/>
        <v>2.0743082221589209</v>
      </c>
      <c r="G96" s="40">
        <f t="shared" si="40"/>
        <v>0.30558239047854135</v>
      </c>
      <c r="H96" s="40" t="str">
        <f t="shared" si="40"/>
        <v/>
      </c>
      <c r="I96" s="40" t="str">
        <f t="shared" si="40"/>
        <v/>
      </c>
      <c r="J96" s="40">
        <f t="shared" si="40"/>
        <v>0.20298642408379283</v>
      </c>
      <c r="K96" s="40">
        <f t="shared" si="40"/>
        <v>0.88455224904443408</v>
      </c>
      <c r="L96" s="40">
        <f t="shared" si="40"/>
        <v>0.15178903857368092</v>
      </c>
      <c r="M96" s="40" t="str">
        <f t="shared" si="40"/>
        <v/>
      </c>
      <c r="N96" s="40">
        <f t="shared" si="40"/>
        <v>0.20879407428240118</v>
      </c>
      <c r="O96" s="40">
        <f t="shared" si="40"/>
        <v>0.49804248851849153</v>
      </c>
      <c r="P96" s="40">
        <f t="shared" si="40"/>
        <v>0.39708233553794259</v>
      </c>
      <c r="Q96" s="40">
        <f t="shared" si="40"/>
        <v>1.2001642839826874</v>
      </c>
      <c r="R96" s="40" t="str">
        <f t="shared" si="40"/>
        <v/>
      </c>
      <c r="S96" s="40" t="str">
        <f t="shared" si="40"/>
        <v/>
      </c>
      <c r="T96" s="40">
        <f t="shared" si="40"/>
        <v>0.45079648384556842</v>
      </c>
      <c r="U96" s="43">
        <f>SUM(C96:T96)</f>
        <v>11.502528845992204</v>
      </c>
      <c r="V96" s="46">
        <f>SUM(C96:T96)*100/MAX($U$96:$U$98)</f>
        <v>100</v>
      </c>
      <c r="W96" s="27"/>
    </row>
    <row r="97" spans="2:23" ht="15" customHeight="1">
      <c r="B97" s="28" t="s">
        <v>106</v>
      </c>
      <c r="C97" s="40">
        <f t="shared" ref="C97:T97" si="41">IF(C66="","",C66*C$126*100)</f>
        <v>1.1403229522132436</v>
      </c>
      <c r="D97" s="40">
        <f t="shared" si="41"/>
        <v>1.6339667521050933</v>
      </c>
      <c r="E97" s="40">
        <f t="shared" si="41"/>
        <v>1.0653622424958964</v>
      </c>
      <c r="F97" s="40">
        <f t="shared" si="41"/>
        <v>2.8943835658031447</v>
      </c>
      <c r="G97" s="40" t="str">
        <f t="shared" si="41"/>
        <v/>
      </c>
      <c r="H97" s="40" t="str">
        <f t="shared" si="41"/>
        <v/>
      </c>
      <c r="I97" s="40" t="str">
        <f t="shared" si="41"/>
        <v/>
      </c>
      <c r="J97" s="40" t="str">
        <f t="shared" si="41"/>
        <v/>
      </c>
      <c r="K97" s="40">
        <f t="shared" si="41"/>
        <v>1.6456786028733659</v>
      </c>
      <c r="L97" s="40">
        <f t="shared" si="41"/>
        <v>0.14119910564993576</v>
      </c>
      <c r="M97" s="40" t="str">
        <f t="shared" si="41"/>
        <v/>
      </c>
      <c r="N97" s="40">
        <f t="shared" si="41"/>
        <v>0.19422704584409414</v>
      </c>
      <c r="O97" s="40" t="str">
        <f t="shared" si="41"/>
        <v/>
      </c>
      <c r="P97" s="40">
        <f t="shared" si="41"/>
        <v>0.36937891677948137</v>
      </c>
      <c r="Q97" s="40">
        <f t="shared" si="41"/>
        <v>2.2328637841538366</v>
      </c>
      <c r="R97" s="40" t="str">
        <f t="shared" si="41"/>
        <v/>
      </c>
      <c r="S97" s="40" t="str">
        <f t="shared" si="41"/>
        <v/>
      </c>
      <c r="T97" s="40" t="str">
        <f t="shared" si="41"/>
        <v/>
      </c>
      <c r="U97" s="43">
        <f t="shared" ref="U97:U121" si="42">SUM(C97:T97)</f>
        <v>11.317382967918093</v>
      </c>
      <c r="V97" s="46">
        <f t="shared" ref="V97:V119" si="43">SUM(C97:T97)*100/MAX($U$96:$U$98)</f>
        <v>98.390389795556814</v>
      </c>
      <c r="W97" s="27"/>
    </row>
    <row r="98" spans="2:23" ht="15" customHeight="1">
      <c r="B98" s="28" t="s">
        <v>107</v>
      </c>
      <c r="C98" s="40">
        <f t="shared" ref="C98:T98" si="44">IF(C67="","",C67*C$126*100)</f>
        <v>1.0776678449487798</v>
      </c>
      <c r="D98" s="40">
        <f t="shared" si="44"/>
        <v>0.77209417956614301</v>
      </c>
      <c r="E98" s="40">
        <f t="shared" si="44"/>
        <v>1.0068258555455722</v>
      </c>
      <c r="F98" s="40">
        <f t="shared" si="44"/>
        <v>1.8235676678320176</v>
      </c>
      <c r="G98" s="40">
        <f t="shared" si="44"/>
        <v>0.26864385976135496</v>
      </c>
      <c r="H98" s="40">
        <f t="shared" si="44"/>
        <v>0.25786654367040929</v>
      </c>
      <c r="I98" s="40">
        <f t="shared" si="44"/>
        <v>0.2281882035735146</v>
      </c>
      <c r="J98" s="40">
        <f t="shared" si="44"/>
        <v>0.35689920718029505</v>
      </c>
      <c r="K98" s="40">
        <f t="shared" si="44"/>
        <v>0.38881417540414687</v>
      </c>
      <c r="L98" s="40">
        <f t="shared" si="44"/>
        <v>0.26688182606361477</v>
      </c>
      <c r="M98" s="40" t="str">
        <f t="shared" si="44"/>
        <v/>
      </c>
      <c r="N98" s="40">
        <f t="shared" si="44"/>
        <v>0.18355523013837466</v>
      </c>
      <c r="O98" s="40" t="str">
        <f t="shared" si="44"/>
        <v/>
      </c>
      <c r="P98" s="40">
        <f t="shared" si="44"/>
        <v>0.34908337190148792</v>
      </c>
      <c r="Q98" s="40">
        <f t="shared" si="44"/>
        <v>2.1101789608486805</v>
      </c>
      <c r="R98" s="40" t="str">
        <f t="shared" si="44"/>
        <v/>
      </c>
      <c r="S98" s="40">
        <f t="shared" si="44"/>
        <v>0.81075108979396515</v>
      </c>
      <c r="T98" s="40" t="str">
        <f t="shared" si="44"/>
        <v/>
      </c>
      <c r="U98" s="43">
        <f t="shared" si="42"/>
        <v>9.9010180162283561</v>
      </c>
      <c r="V98" s="46">
        <f t="shared" si="43"/>
        <v>86.076880560731141</v>
      </c>
      <c r="W98" s="27"/>
    </row>
    <row r="99" spans="2:23" ht="15" customHeight="1">
      <c r="B99" s="2" t="s">
        <v>76</v>
      </c>
      <c r="C99" s="40">
        <f t="shared" ref="C99:T99" si="45">IF(C68="","",C68*C$126*100)</f>
        <v>0</v>
      </c>
      <c r="D99" s="40" t="str">
        <f t="shared" si="45"/>
        <v/>
      </c>
      <c r="E99" s="40">
        <f t="shared" si="45"/>
        <v>0</v>
      </c>
      <c r="F99" s="40">
        <f t="shared" si="45"/>
        <v>0</v>
      </c>
      <c r="G99" s="40" t="str">
        <f t="shared" si="45"/>
        <v/>
      </c>
      <c r="H99" s="40">
        <f t="shared" si="45"/>
        <v>0</v>
      </c>
      <c r="I99" s="40">
        <f t="shared" si="45"/>
        <v>0</v>
      </c>
      <c r="J99" s="40">
        <f t="shared" si="45"/>
        <v>0</v>
      </c>
      <c r="K99" s="40">
        <f t="shared" si="45"/>
        <v>0</v>
      </c>
      <c r="L99" s="40">
        <f t="shared" si="45"/>
        <v>0</v>
      </c>
      <c r="M99" s="40">
        <f t="shared" si="45"/>
        <v>0</v>
      </c>
      <c r="N99" s="40">
        <f t="shared" si="45"/>
        <v>0</v>
      </c>
      <c r="O99" s="40">
        <f t="shared" si="45"/>
        <v>0</v>
      </c>
      <c r="P99" s="40">
        <f t="shared" si="45"/>
        <v>0</v>
      </c>
      <c r="Q99" s="40" t="str">
        <f t="shared" si="45"/>
        <v/>
      </c>
      <c r="R99" s="40">
        <f t="shared" si="45"/>
        <v>0</v>
      </c>
      <c r="S99" s="40">
        <f t="shared" si="45"/>
        <v>0</v>
      </c>
      <c r="T99" s="40">
        <f t="shared" si="45"/>
        <v>0</v>
      </c>
      <c r="U99" s="43">
        <f t="shared" si="42"/>
        <v>0</v>
      </c>
      <c r="V99" s="44">
        <f t="shared" si="43"/>
        <v>0</v>
      </c>
      <c r="W99" s="27"/>
    </row>
    <row r="100" spans="2:23" ht="15" customHeight="1">
      <c r="B100" s="30" t="s">
        <v>108</v>
      </c>
      <c r="C100" s="40">
        <f t="shared" ref="C100:T100" si="46">IF(C69="","",C69*C$126*100)</f>
        <v>0.49961983334621668</v>
      </c>
      <c r="D100" s="40" t="str">
        <f t="shared" si="46"/>
        <v/>
      </c>
      <c r="E100" s="40">
        <f t="shared" si="46"/>
        <v>0.46677663114301171</v>
      </c>
      <c r="F100" s="40">
        <f t="shared" si="46"/>
        <v>0.42271400161386691</v>
      </c>
      <c r="G100" s="40" t="str">
        <f t="shared" si="46"/>
        <v/>
      </c>
      <c r="H100" s="40">
        <f t="shared" si="46"/>
        <v>0.23910009039992872</v>
      </c>
      <c r="I100" s="40">
        <f t="shared" si="46"/>
        <v>0.42316323262439209</v>
      </c>
      <c r="J100" s="40">
        <f t="shared" si="46"/>
        <v>0.16546278451992869</v>
      </c>
      <c r="K100" s="40">
        <f t="shared" si="46"/>
        <v>0.7210357975459476</v>
      </c>
      <c r="L100" s="40">
        <f t="shared" si="46"/>
        <v>0.49491855616189301</v>
      </c>
      <c r="M100" s="40">
        <f t="shared" si="46"/>
        <v>0.92931295699193361</v>
      </c>
      <c r="N100" s="40">
        <f t="shared" si="46"/>
        <v>1.0211810689693905</v>
      </c>
      <c r="O100" s="40">
        <f t="shared" si="46"/>
        <v>0.40597541107225182</v>
      </c>
      <c r="P100" s="40">
        <f t="shared" si="46"/>
        <v>0.64735707541370036</v>
      </c>
      <c r="Q100" s="40" t="str">
        <f t="shared" si="46"/>
        <v/>
      </c>
      <c r="R100" s="40">
        <f t="shared" si="46"/>
        <v>0.76511813761139325</v>
      </c>
      <c r="S100" s="40">
        <f t="shared" si="46"/>
        <v>1.5034960030281939</v>
      </c>
      <c r="T100" s="40">
        <f t="shared" si="46"/>
        <v>0.36746320255432463</v>
      </c>
      <c r="U100" s="43">
        <f t="shared" si="42"/>
        <v>9.0726947829963738</v>
      </c>
      <c r="V100" s="47">
        <f>SUM(C100:T100)*100/MAX($U$100:$U$101)</f>
        <v>97.54749923723341</v>
      </c>
      <c r="W100" s="27"/>
    </row>
    <row r="101" spans="2:23" ht="15" customHeight="1">
      <c r="B101" s="28" t="s">
        <v>109</v>
      </c>
      <c r="C101" s="40">
        <f t="shared" ref="C101:T101" si="47">IF(C70="","",C70*C$126*100)</f>
        <v>0.66994477653242712</v>
      </c>
      <c r="D101" s="40" t="str">
        <f t="shared" si="47"/>
        <v/>
      </c>
      <c r="E101" s="40">
        <f t="shared" si="47"/>
        <v>0.31295251406179203</v>
      </c>
      <c r="F101" s="40">
        <f t="shared" si="47"/>
        <v>0.56682104761859431</v>
      </c>
      <c r="G101" s="40" t="str">
        <f t="shared" si="47"/>
        <v/>
      </c>
      <c r="H101" s="40">
        <f t="shared" si="47"/>
        <v>0.32061148485444996</v>
      </c>
      <c r="I101" s="40">
        <f t="shared" si="47"/>
        <v>0.28371171278226293</v>
      </c>
      <c r="J101" s="40">
        <f t="shared" si="47"/>
        <v>0.22187055196990438</v>
      </c>
      <c r="K101" s="40">
        <f t="shared" si="47"/>
        <v>0.96684345580024811</v>
      </c>
      <c r="L101" s="40">
        <f t="shared" si="47"/>
        <v>0.33182039560854198</v>
      </c>
      <c r="M101" s="40">
        <f t="shared" si="47"/>
        <v>0.83074946155339524</v>
      </c>
      <c r="N101" s="40">
        <f t="shared" si="47"/>
        <v>1.3693109788453193</v>
      </c>
      <c r="O101" s="40">
        <f t="shared" si="47"/>
        <v>0.54437611939233765</v>
      </c>
      <c r="P101" s="40">
        <f t="shared" si="47"/>
        <v>0.86804698748655285</v>
      </c>
      <c r="Q101" s="40" t="str">
        <f t="shared" si="47"/>
        <v/>
      </c>
      <c r="R101" s="40">
        <f t="shared" si="47"/>
        <v>0.51297693317127502</v>
      </c>
      <c r="S101" s="40">
        <f t="shared" si="47"/>
        <v>1.0080257293029937</v>
      </c>
      <c r="T101" s="40">
        <f t="shared" si="47"/>
        <v>0.49273474887966257</v>
      </c>
      <c r="U101" s="43">
        <f t="shared" si="42"/>
        <v>9.3007968978597564</v>
      </c>
      <c r="V101" s="47">
        <f>SUM(C101:T101)*100/MAX($U$100:$U$101)</f>
        <v>100</v>
      </c>
      <c r="W101" s="27"/>
    </row>
    <row r="102" spans="2:23" ht="15" customHeight="1">
      <c r="B102" s="2" t="s">
        <v>77</v>
      </c>
      <c r="C102" s="40">
        <f t="shared" ref="C102:T102" si="48">IF(C71="","",C71*C$126*100)</f>
        <v>0</v>
      </c>
      <c r="D102" s="40">
        <f t="shared" si="48"/>
        <v>0</v>
      </c>
      <c r="E102" s="40">
        <f t="shared" si="48"/>
        <v>0</v>
      </c>
      <c r="F102" s="40">
        <f t="shared" si="48"/>
        <v>0</v>
      </c>
      <c r="G102" s="40">
        <f t="shared" si="48"/>
        <v>0</v>
      </c>
      <c r="H102" s="40" t="str">
        <f t="shared" si="48"/>
        <v/>
      </c>
      <c r="I102" s="40">
        <f t="shared" si="48"/>
        <v>0</v>
      </c>
      <c r="J102" s="40">
        <f t="shared" si="48"/>
        <v>0</v>
      </c>
      <c r="K102" s="40">
        <f t="shared" si="48"/>
        <v>0</v>
      </c>
      <c r="L102" s="40">
        <f t="shared" si="48"/>
        <v>0</v>
      </c>
      <c r="M102" s="40" t="str">
        <f t="shared" si="48"/>
        <v/>
      </c>
      <c r="N102" s="40">
        <f t="shared" si="48"/>
        <v>0</v>
      </c>
      <c r="O102" s="40">
        <f t="shared" si="48"/>
        <v>0</v>
      </c>
      <c r="P102" s="40">
        <f t="shared" si="48"/>
        <v>0</v>
      </c>
      <c r="Q102" s="40">
        <f t="shared" si="48"/>
        <v>0</v>
      </c>
      <c r="R102" s="40">
        <f t="shared" si="48"/>
        <v>0</v>
      </c>
      <c r="S102" s="40">
        <f t="shared" si="48"/>
        <v>0</v>
      </c>
      <c r="T102" s="40">
        <f t="shared" si="48"/>
        <v>0</v>
      </c>
      <c r="U102" s="43">
        <f t="shared" si="42"/>
        <v>0</v>
      </c>
      <c r="V102" s="44">
        <f t="shared" si="43"/>
        <v>0</v>
      </c>
      <c r="W102" s="27"/>
    </row>
    <row r="103" spans="2:23" ht="15" customHeight="1">
      <c r="B103" s="28" t="s">
        <v>110</v>
      </c>
      <c r="C103" s="40">
        <f t="shared" ref="C103:T103" si="49">IF(C72="","",C72*C$126*100)</f>
        <v>0.6774653944728698</v>
      </c>
      <c r="D103" s="40">
        <f t="shared" si="49"/>
        <v>0.48536948595218093</v>
      </c>
      <c r="E103" s="40">
        <f t="shared" si="49"/>
        <v>0.31646563391017979</v>
      </c>
      <c r="F103" s="40">
        <f t="shared" si="49"/>
        <v>0.5731840266118855</v>
      </c>
      <c r="G103" s="40" t="str">
        <f t="shared" si="49"/>
        <v/>
      </c>
      <c r="H103" s="40" t="str">
        <f t="shared" si="49"/>
        <v/>
      </c>
      <c r="I103" s="40">
        <f t="shared" si="49"/>
        <v>0.2868965833444424</v>
      </c>
      <c r="J103" s="40" t="str">
        <f t="shared" si="49"/>
        <v/>
      </c>
      <c r="K103" s="40">
        <f t="shared" si="49"/>
        <v>0.97769697760383079</v>
      </c>
      <c r="L103" s="40" t="str">
        <f t="shared" si="49"/>
        <v/>
      </c>
      <c r="M103" s="40" t="str">
        <f t="shared" si="49"/>
        <v/>
      </c>
      <c r="N103" s="40">
        <f t="shared" si="49"/>
        <v>0.23078041527565987</v>
      </c>
      <c r="O103" s="40">
        <f t="shared" si="49"/>
        <v>3.3029228263373693</v>
      </c>
      <c r="P103" s="40">
        <f t="shared" si="49"/>
        <v>0.87779144699413858</v>
      </c>
      <c r="Q103" s="40" t="str">
        <f t="shared" si="49"/>
        <v/>
      </c>
      <c r="R103" s="40">
        <f t="shared" si="49"/>
        <v>0.51873547277301568</v>
      </c>
      <c r="S103" s="40" t="str">
        <f t="shared" si="49"/>
        <v/>
      </c>
      <c r="T103" s="40">
        <f t="shared" si="49"/>
        <v>0.49826605522327533</v>
      </c>
      <c r="U103" s="43">
        <f t="shared" si="42"/>
        <v>8.7455743184988481</v>
      </c>
      <c r="V103" s="46">
        <f>SUM(C103:T103)*100/MAX($U$103:$U$106)</f>
        <v>100</v>
      </c>
      <c r="W103" s="27"/>
    </row>
    <row r="104" spans="2:23" ht="15" customHeight="1">
      <c r="B104" s="28" t="s">
        <v>111</v>
      </c>
      <c r="C104" s="40">
        <f t="shared" ref="C104:T104" si="50">IF(C73="","",C73*C$126*100)</f>
        <v>0.74754802148730459</v>
      </c>
      <c r="D104" s="40">
        <f t="shared" si="50"/>
        <v>1.0711602448599855</v>
      </c>
      <c r="E104" s="40">
        <f t="shared" si="50"/>
        <v>0.17460172905389226</v>
      </c>
      <c r="F104" s="40">
        <f t="shared" si="50"/>
        <v>0.31623946295828165</v>
      </c>
      <c r="G104" s="40">
        <f t="shared" si="50"/>
        <v>0.18635072651616394</v>
      </c>
      <c r="H104" s="40" t="str">
        <f t="shared" si="50"/>
        <v/>
      </c>
      <c r="I104" s="40">
        <f t="shared" si="50"/>
        <v>0.15828777012107165</v>
      </c>
      <c r="J104" s="40">
        <f t="shared" si="50"/>
        <v>0.24757099086564821</v>
      </c>
      <c r="K104" s="40">
        <f t="shared" si="50"/>
        <v>0.53941902212625148</v>
      </c>
      <c r="L104" s="40">
        <f t="shared" si="50"/>
        <v>9.2564226528562943E-2</v>
      </c>
      <c r="M104" s="40" t="str">
        <f t="shared" si="50"/>
        <v/>
      </c>
      <c r="N104" s="40">
        <f t="shared" si="50"/>
        <v>0.12732712566932955</v>
      </c>
      <c r="O104" s="40">
        <f t="shared" si="50"/>
        <v>1.8223022490137206</v>
      </c>
      <c r="P104" s="40">
        <f t="shared" si="50"/>
        <v>0.48429872937607632</v>
      </c>
      <c r="Q104" s="40">
        <f t="shared" si="50"/>
        <v>0.73188604195643525</v>
      </c>
      <c r="R104" s="40">
        <f t="shared" si="50"/>
        <v>1.1447955261197584</v>
      </c>
      <c r="S104" s="40">
        <f t="shared" si="50"/>
        <v>0.56239533909723427</v>
      </c>
      <c r="T104" s="40">
        <f t="shared" si="50"/>
        <v>0.27490540977835876</v>
      </c>
      <c r="U104" s="43">
        <f t="shared" si="42"/>
        <v>8.6816526155280762</v>
      </c>
      <c r="V104" s="46">
        <f t="shared" ref="V104:V106" si="51">SUM(C104:T104)*100/MAX($U$103:$U$106)</f>
        <v>99.269096566527779</v>
      </c>
      <c r="W104" s="27"/>
    </row>
    <row r="105" spans="2:23" ht="15" customHeight="1">
      <c r="B105" s="28" t="s">
        <v>112</v>
      </c>
      <c r="C105" s="40" t="str">
        <f t="shared" ref="C105:T105" si="52">IF(C74="","",C74*C$126*100)</f>
        <v/>
      </c>
      <c r="D105" s="40">
        <f t="shared" si="52"/>
        <v>0.4141819613458611</v>
      </c>
      <c r="E105" s="40" t="str">
        <f t="shared" si="52"/>
        <v/>
      </c>
      <c r="F105" s="40">
        <f t="shared" si="52"/>
        <v>0.48911703604214241</v>
      </c>
      <c r="G105" s="40" t="str">
        <f t="shared" si="52"/>
        <v/>
      </c>
      <c r="H105" s="40" t="str">
        <f t="shared" si="52"/>
        <v/>
      </c>
      <c r="I105" s="40" t="str">
        <f t="shared" si="52"/>
        <v/>
      </c>
      <c r="J105" s="40" t="str">
        <f t="shared" si="52"/>
        <v/>
      </c>
      <c r="K105" s="40">
        <f t="shared" si="52"/>
        <v>0.83430142088860237</v>
      </c>
      <c r="L105" s="40" t="str">
        <f t="shared" si="52"/>
        <v/>
      </c>
      <c r="M105" s="40" t="str">
        <f t="shared" si="52"/>
        <v/>
      </c>
      <c r="N105" s="40">
        <f t="shared" si="52"/>
        <v>0.19693262103522977</v>
      </c>
      <c r="O105" s="40">
        <f t="shared" si="52"/>
        <v>1.8789960967608148</v>
      </c>
      <c r="P105" s="40">
        <f t="shared" si="52"/>
        <v>2.2471461043049952</v>
      </c>
      <c r="Q105" s="40">
        <f t="shared" si="52"/>
        <v>0.56599187244631011</v>
      </c>
      <c r="R105" s="40">
        <f t="shared" si="52"/>
        <v>0.4426542700996402</v>
      </c>
      <c r="S105" s="40">
        <f t="shared" si="52"/>
        <v>0.86983812447038922</v>
      </c>
      <c r="T105" s="40">
        <f t="shared" si="52"/>
        <v>0.4251870337905283</v>
      </c>
      <c r="U105" s="43">
        <f t="shared" si="42"/>
        <v>8.3643465411845135</v>
      </c>
      <c r="V105" s="46">
        <f t="shared" si="51"/>
        <v>95.64090632094964</v>
      </c>
      <c r="W105" s="27"/>
    </row>
    <row r="106" spans="2:23" ht="15" customHeight="1">
      <c r="B106" s="28" t="s">
        <v>113</v>
      </c>
      <c r="C106" s="40" t="str">
        <f t="shared" ref="C106:T106" si="53">IF(C75="","",C75*C$126*100)</f>
        <v/>
      </c>
      <c r="D106" s="40">
        <f t="shared" si="53"/>
        <v>0.64715931460290776</v>
      </c>
      <c r="E106" s="40" t="str">
        <f t="shared" si="53"/>
        <v/>
      </c>
      <c r="F106" s="40" t="str">
        <f t="shared" si="53"/>
        <v/>
      </c>
      <c r="G106" s="40" t="str">
        <f t="shared" si="53"/>
        <v/>
      </c>
      <c r="H106" s="40" t="str">
        <f t="shared" si="53"/>
        <v/>
      </c>
      <c r="I106" s="40" t="str">
        <f t="shared" si="53"/>
        <v/>
      </c>
      <c r="J106" s="40" t="str">
        <f t="shared" si="53"/>
        <v/>
      </c>
      <c r="K106" s="40">
        <f t="shared" si="53"/>
        <v>1.303595970138441</v>
      </c>
      <c r="L106" s="40" t="str">
        <f t="shared" si="53"/>
        <v/>
      </c>
      <c r="M106" s="40" t="str">
        <f t="shared" si="53"/>
        <v/>
      </c>
      <c r="N106" s="40">
        <f t="shared" si="53"/>
        <v>0.30770722036754644</v>
      </c>
      <c r="O106" s="40">
        <f t="shared" si="53"/>
        <v>1.4679657005943865</v>
      </c>
      <c r="P106" s="40">
        <f t="shared" si="53"/>
        <v>2.340777191984369</v>
      </c>
      <c r="Q106" s="40">
        <f t="shared" si="53"/>
        <v>0.88436230069735933</v>
      </c>
      <c r="R106" s="40" t="str">
        <f t="shared" si="53"/>
        <v/>
      </c>
      <c r="S106" s="40">
        <f t="shared" si="53"/>
        <v>0.67956103474249141</v>
      </c>
      <c r="T106" s="40">
        <f t="shared" si="53"/>
        <v>0.66435474029770025</v>
      </c>
      <c r="U106" s="43">
        <f t="shared" si="42"/>
        <v>8.2954834734252021</v>
      </c>
      <c r="V106" s="46">
        <f t="shared" si="51"/>
        <v>94.853501569112467</v>
      </c>
      <c r="W106" s="27"/>
    </row>
    <row r="107" spans="2:23" ht="15" customHeight="1">
      <c r="B107" s="2" t="s">
        <v>78</v>
      </c>
      <c r="C107" s="40">
        <f t="shared" ref="C107:T107" si="54">IF(C76="","",C76*C$126*100)</f>
        <v>0</v>
      </c>
      <c r="D107" s="40">
        <f t="shared" si="54"/>
        <v>0</v>
      </c>
      <c r="E107" s="40">
        <f t="shared" si="54"/>
        <v>0</v>
      </c>
      <c r="F107" s="40">
        <f t="shared" si="54"/>
        <v>0</v>
      </c>
      <c r="G107" s="40">
        <f t="shared" si="54"/>
        <v>0</v>
      </c>
      <c r="H107" s="40">
        <f t="shared" si="54"/>
        <v>0</v>
      </c>
      <c r="I107" s="40">
        <f t="shared" si="54"/>
        <v>0</v>
      </c>
      <c r="J107" s="40" t="str">
        <f t="shared" si="54"/>
        <v/>
      </c>
      <c r="K107" s="40">
        <f t="shared" si="54"/>
        <v>0</v>
      </c>
      <c r="L107" s="40">
        <f t="shared" si="54"/>
        <v>0</v>
      </c>
      <c r="M107" s="40" t="str">
        <f t="shared" si="54"/>
        <v/>
      </c>
      <c r="N107" s="40">
        <f t="shared" si="54"/>
        <v>0</v>
      </c>
      <c r="O107" s="40">
        <f t="shared" si="54"/>
        <v>0</v>
      </c>
      <c r="P107" s="40">
        <f t="shared" si="54"/>
        <v>0</v>
      </c>
      <c r="Q107" s="40" t="str">
        <f t="shared" si="54"/>
        <v/>
      </c>
      <c r="R107" s="40">
        <f t="shared" si="54"/>
        <v>0</v>
      </c>
      <c r="S107" s="40" t="str">
        <f t="shared" si="54"/>
        <v/>
      </c>
      <c r="T107" s="40">
        <f t="shared" si="54"/>
        <v>0</v>
      </c>
      <c r="U107" s="43">
        <f t="shared" si="42"/>
        <v>0</v>
      </c>
      <c r="V107" s="44">
        <f t="shared" si="43"/>
        <v>0</v>
      </c>
      <c r="W107" s="27"/>
    </row>
    <row r="108" spans="2:23" ht="15" customHeight="1">
      <c r="B108" s="28" t="s">
        <v>114</v>
      </c>
      <c r="C108" s="40">
        <f t="shared" ref="C108:T108" si="55">IF(C77="","",C77*C$126*100)</f>
        <v>1.6818079107869053</v>
      </c>
      <c r="D108" s="40">
        <f t="shared" si="55"/>
        <v>0.60246489915850709</v>
      </c>
      <c r="E108" s="40">
        <f t="shared" si="55"/>
        <v>0.39281298420892791</v>
      </c>
      <c r="F108" s="40" t="str">
        <f t="shared" si="55"/>
        <v/>
      </c>
      <c r="G108" s="40">
        <f t="shared" si="55"/>
        <v>0.41924547591233796</v>
      </c>
      <c r="H108" s="40">
        <f t="shared" si="55"/>
        <v>0.40242640170152222</v>
      </c>
      <c r="I108" s="40" t="str">
        <f t="shared" si="55"/>
        <v/>
      </c>
      <c r="J108" s="40" t="str">
        <f t="shared" si="55"/>
        <v/>
      </c>
      <c r="K108" s="40">
        <f t="shared" si="55"/>
        <v>1.2135664232458585</v>
      </c>
      <c r="L108" s="40">
        <f t="shared" si="55"/>
        <v>0.20824782349350662</v>
      </c>
      <c r="M108" s="40" t="str">
        <f t="shared" si="55"/>
        <v/>
      </c>
      <c r="N108" s="40">
        <f t="shared" si="55"/>
        <v>0.28645620221479451</v>
      </c>
      <c r="O108" s="40">
        <f t="shared" si="55"/>
        <v>1.3665843754708284</v>
      </c>
      <c r="P108" s="40">
        <f t="shared" si="55"/>
        <v>0.54477933914414367</v>
      </c>
      <c r="Q108" s="40" t="str">
        <f t="shared" si="55"/>
        <v/>
      </c>
      <c r="R108" s="40">
        <f t="shared" si="55"/>
        <v>0.64388043199923206</v>
      </c>
      <c r="S108" s="40" t="str">
        <f t="shared" si="55"/>
        <v/>
      </c>
      <c r="T108" s="40">
        <f t="shared" si="55"/>
        <v>1.2369455328461767</v>
      </c>
      <c r="U108" s="43">
        <f t="shared" si="42"/>
        <v>8.9992178001827412</v>
      </c>
      <c r="V108" s="46">
        <f>SUM(C108:T108)*100/MAX($U$108:$U$110)</f>
        <v>99.196756924869831</v>
      </c>
      <c r="W108" s="27"/>
    </row>
    <row r="109" spans="2:23" ht="15" customHeight="1">
      <c r="B109" s="28" t="s">
        <v>115</v>
      </c>
      <c r="C109" s="40">
        <f t="shared" ref="C109:T109" si="56">IF(C78="","",C78*C$126*100)</f>
        <v>1.0560189207266617</v>
      </c>
      <c r="D109" s="40">
        <f t="shared" si="56"/>
        <v>0.37829191342510909</v>
      </c>
      <c r="E109" s="40">
        <f t="shared" si="56"/>
        <v>0.7399500400214688</v>
      </c>
      <c r="F109" s="40">
        <f t="shared" si="56"/>
        <v>0.4467336502342078</v>
      </c>
      <c r="G109" s="40" t="str">
        <f t="shared" si="56"/>
        <v/>
      </c>
      <c r="H109" s="40" t="str">
        <f t="shared" si="56"/>
        <v/>
      </c>
      <c r="I109" s="40" t="str">
        <f t="shared" si="56"/>
        <v/>
      </c>
      <c r="J109" s="40" t="str">
        <f t="shared" si="56"/>
        <v/>
      </c>
      <c r="K109" s="40">
        <f t="shared" si="56"/>
        <v>1.5240136477971244</v>
      </c>
      <c r="L109" s="40">
        <f t="shared" si="56"/>
        <v>0.26152052252672925</v>
      </c>
      <c r="M109" s="40" t="str">
        <f t="shared" si="56"/>
        <v/>
      </c>
      <c r="N109" s="40">
        <f t="shared" si="56"/>
        <v>0.17986784790231283</v>
      </c>
      <c r="O109" s="40">
        <f t="shared" si="56"/>
        <v>1.7161757273354592</v>
      </c>
      <c r="P109" s="40">
        <f t="shared" si="56"/>
        <v>0.34207074783469493</v>
      </c>
      <c r="Q109" s="40" t="str">
        <f t="shared" si="56"/>
        <v/>
      </c>
      <c r="R109" s="40" t="str">
        <f t="shared" si="56"/>
        <v/>
      </c>
      <c r="S109" s="40" t="str">
        <f t="shared" si="56"/>
        <v/>
      </c>
      <c r="T109" s="40">
        <f t="shared" si="56"/>
        <v>2.3300601897800077</v>
      </c>
      <c r="U109" s="43">
        <f t="shared" si="42"/>
        <v>8.9747032075837758</v>
      </c>
      <c r="V109" s="46">
        <f t="shared" ref="V109:V110" si="57">SUM(C109:T109)*100/MAX($U$108:$U$110)</f>
        <v>98.92653698607667</v>
      </c>
      <c r="W109" s="27"/>
    </row>
    <row r="110" spans="2:23" ht="15" customHeight="1">
      <c r="B110" s="28" t="s">
        <v>116</v>
      </c>
      <c r="C110" s="40">
        <f t="shared" ref="C110:T110" si="58">IF(C79="","",C79*C$126*100)</f>
        <v>0.92671048145400914</v>
      </c>
      <c r="D110" s="40" t="str">
        <f t="shared" si="58"/>
        <v/>
      </c>
      <c r="E110" s="40">
        <f t="shared" si="58"/>
        <v>0.43289594178126756</v>
      </c>
      <c r="F110" s="40">
        <f t="shared" si="58"/>
        <v>1.5681262824547701</v>
      </c>
      <c r="G110" s="40" t="str">
        <f t="shared" si="58"/>
        <v/>
      </c>
      <c r="H110" s="40">
        <f t="shared" si="58"/>
        <v>0.22174516012124693</v>
      </c>
      <c r="I110" s="40">
        <f t="shared" si="58"/>
        <v>0.19622409723636861</v>
      </c>
      <c r="J110" s="40" t="str">
        <f t="shared" si="58"/>
        <v/>
      </c>
      <c r="K110" s="40">
        <f t="shared" si="58"/>
        <v>2.0060995976105009</v>
      </c>
      <c r="L110" s="40">
        <f t="shared" si="58"/>
        <v>0.22949760140100728</v>
      </c>
      <c r="M110" s="40" t="str">
        <f t="shared" si="58"/>
        <v/>
      </c>
      <c r="N110" s="40">
        <f t="shared" si="58"/>
        <v>0.63137285386117981</v>
      </c>
      <c r="O110" s="40">
        <f t="shared" si="58"/>
        <v>2.2590476410844307</v>
      </c>
      <c r="P110" s="40">
        <f t="shared" si="58"/>
        <v>0.60036906762824005</v>
      </c>
      <c r="Q110" s="40" t="str">
        <f t="shared" si="58"/>
        <v/>
      </c>
      <c r="R110" s="40" t="str">
        <f t="shared" si="58"/>
        <v/>
      </c>
      <c r="S110" s="40" t="str">
        <f t="shared" si="58"/>
        <v/>
      </c>
      <c r="T110" s="40" t="str">
        <f t="shared" si="58"/>
        <v/>
      </c>
      <c r="U110" s="43">
        <f t="shared" si="42"/>
        <v>9.0720887246330211</v>
      </c>
      <c r="V110" s="46">
        <f t="shared" si="57"/>
        <v>100</v>
      </c>
      <c r="W110" s="27"/>
    </row>
    <row r="111" spans="2:23" ht="15" customHeight="1">
      <c r="B111" s="2" t="s">
        <v>79</v>
      </c>
      <c r="C111" s="40">
        <f t="shared" ref="C111:T111" si="59">IF(C80="","",C80*C$126*100)</f>
        <v>0</v>
      </c>
      <c r="D111" s="40">
        <f t="shared" si="59"/>
        <v>0</v>
      </c>
      <c r="E111" s="40">
        <f t="shared" si="59"/>
        <v>0</v>
      </c>
      <c r="F111" s="40">
        <f t="shared" si="59"/>
        <v>0</v>
      </c>
      <c r="G111" s="40">
        <f t="shared" si="59"/>
        <v>0</v>
      </c>
      <c r="H111" s="40">
        <f t="shared" si="59"/>
        <v>0</v>
      </c>
      <c r="I111" s="40">
        <f t="shared" si="59"/>
        <v>0</v>
      </c>
      <c r="J111" s="40">
        <f t="shared" si="59"/>
        <v>0</v>
      </c>
      <c r="K111" s="40">
        <f t="shared" si="59"/>
        <v>0</v>
      </c>
      <c r="L111" s="40">
        <f t="shared" si="59"/>
        <v>0</v>
      </c>
      <c r="M111" s="40" t="str">
        <f t="shared" si="59"/>
        <v/>
      </c>
      <c r="N111" s="40">
        <f t="shared" si="59"/>
        <v>0</v>
      </c>
      <c r="O111" s="40" t="str">
        <f t="shared" si="59"/>
        <v/>
      </c>
      <c r="P111" s="40" t="str">
        <f t="shared" si="59"/>
        <v/>
      </c>
      <c r="Q111" s="40">
        <f t="shared" si="59"/>
        <v>0</v>
      </c>
      <c r="R111" s="40">
        <f t="shared" si="59"/>
        <v>0</v>
      </c>
      <c r="S111" s="40" t="str">
        <f t="shared" si="59"/>
        <v/>
      </c>
      <c r="T111" s="40">
        <f t="shared" si="59"/>
        <v>0</v>
      </c>
      <c r="U111" s="43">
        <f t="shared" si="42"/>
        <v>0</v>
      </c>
      <c r="V111" s="44">
        <f t="shared" si="43"/>
        <v>0</v>
      </c>
      <c r="W111" s="27"/>
    </row>
    <row r="112" spans="2:23" ht="15" customHeight="1">
      <c r="B112" s="30" t="s">
        <v>117</v>
      </c>
      <c r="C112" s="40">
        <f t="shared" ref="C112:T112" si="60">IF(C81="","",C81*C$126*100)</f>
        <v>0.64980338533326731</v>
      </c>
      <c r="D112" s="40" t="str">
        <f t="shared" si="60"/>
        <v/>
      </c>
      <c r="E112" s="40">
        <f t="shared" si="60"/>
        <v>0.30354382959513432</v>
      </c>
      <c r="F112" s="40">
        <f t="shared" si="60"/>
        <v>0.54977999459464988</v>
      </c>
      <c r="G112" s="40">
        <f t="shared" si="60"/>
        <v>1.9438162547780671</v>
      </c>
      <c r="H112" s="40">
        <f t="shared" si="60"/>
        <v>0.31097253912996697</v>
      </c>
      <c r="I112" s="40">
        <f t="shared" si="60"/>
        <v>0.27518213124793384</v>
      </c>
      <c r="J112" s="40">
        <f t="shared" si="60"/>
        <v>0.86080071567705507</v>
      </c>
      <c r="K112" s="40" t="str">
        <f t="shared" si="60"/>
        <v/>
      </c>
      <c r="L112" s="40">
        <f t="shared" si="60"/>
        <v>0.32184446232281072</v>
      </c>
      <c r="M112" s="40" t="str">
        <f t="shared" si="60"/>
        <v/>
      </c>
      <c r="N112" s="40">
        <f t="shared" si="60"/>
        <v>0.44271455439115115</v>
      </c>
      <c r="O112" s="40" t="str">
        <f t="shared" si="60"/>
        <v/>
      </c>
      <c r="P112" s="40" t="str">
        <f t="shared" si="60"/>
        <v/>
      </c>
      <c r="Q112" s="40">
        <f t="shared" si="60"/>
        <v>0.63618926687177912</v>
      </c>
      <c r="R112" s="40">
        <f t="shared" si="60"/>
        <v>0.4975546633826729</v>
      </c>
      <c r="S112" s="40" t="str">
        <f t="shared" si="60"/>
        <v/>
      </c>
      <c r="T112" s="40">
        <f t="shared" si="60"/>
        <v>0.47792104529953677</v>
      </c>
      <c r="U112" s="43">
        <f t="shared" si="42"/>
        <v>7.2701228426240245</v>
      </c>
      <c r="V112" s="47">
        <f>SUM(C112:T112)*100/MAX($U$112:$U$114)</f>
        <v>96.295451363112178</v>
      </c>
      <c r="W112" s="27"/>
    </row>
    <row r="113" spans="2:27" ht="15" customHeight="1">
      <c r="B113" s="28" t="s">
        <v>118</v>
      </c>
      <c r="C113" s="40">
        <f t="shared" ref="C113:T113" si="61">IF(C82="","",C82*C$126*100)</f>
        <v>0.52135387893017948</v>
      </c>
      <c r="D113" s="40" t="str">
        <f t="shared" si="61"/>
        <v/>
      </c>
      <c r="E113" s="40">
        <f t="shared" si="61"/>
        <v>0.24354097955888682</v>
      </c>
      <c r="F113" s="40">
        <f t="shared" si="61"/>
        <v>0.44110255380268415</v>
      </c>
      <c r="G113" s="40">
        <f t="shared" si="61"/>
        <v>1.0397156711603612</v>
      </c>
      <c r="H113" s="40">
        <f t="shared" si="61"/>
        <v>0.24950122325543855</v>
      </c>
      <c r="I113" s="40">
        <f t="shared" si="61"/>
        <v>0.22078566344310968</v>
      </c>
      <c r="J113" s="40">
        <f t="shared" si="61"/>
        <v>0.69064243467112552</v>
      </c>
      <c r="K113" s="40">
        <f t="shared" si="61"/>
        <v>0.37620084793311376</v>
      </c>
      <c r="L113" s="40">
        <f t="shared" si="61"/>
        <v>0.51644809070404518</v>
      </c>
      <c r="M113" s="40" t="str">
        <f t="shared" si="61"/>
        <v/>
      </c>
      <c r="N113" s="40">
        <f t="shared" si="61"/>
        <v>0.71040242448812629</v>
      </c>
      <c r="O113" s="40" t="str">
        <f t="shared" si="61"/>
        <v/>
      </c>
      <c r="P113" s="40" t="str">
        <f t="shared" si="61"/>
        <v/>
      </c>
      <c r="Q113" s="40">
        <f t="shared" si="61"/>
        <v>0.51043092342038088</v>
      </c>
      <c r="R113" s="40">
        <f t="shared" si="61"/>
        <v>1.5968033382978803</v>
      </c>
      <c r="S113" s="40" t="str">
        <f t="shared" si="61"/>
        <v/>
      </c>
      <c r="T113" s="40" t="str">
        <f t="shared" si="61"/>
        <v/>
      </c>
      <c r="U113" s="43">
        <f t="shared" si="42"/>
        <v>7.116928029665333</v>
      </c>
      <c r="V113" s="47">
        <f t="shared" ref="V113:V114" si="62">SUM(C113:T113)*100/MAX($U$112:$U$114)</f>
        <v>94.266329712807263</v>
      </c>
      <c r="W113" s="27"/>
    </row>
    <row r="114" spans="2:27" ht="15" customHeight="1">
      <c r="B114" s="28" t="s">
        <v>119</v>
      </c>
      <c r="C114" s="40">
        <f t="shared" ref="C114:T114" si="63">IF(C83="","",C83*C$126*100)</f>
        <v>0.56045541984994296</v>
      </c>
      <c r="D114" s="40">
        <f t="shared" si="63"/>
        <v>0.80307558511779986</v>
      </c>
      <c r="E114" s="40">
        <f t="shared" si="63"/>
        <v>0.5236131060516066</v>
      </c>
      <c r="F114" s="40">
        <f t="shared" si="63"/>
        <v>0.47418524533788547</v>
      </c>
      <c r="G114" s="40">
        <f t="shared" si="63"/>
        <v>0.55884717324869415</v>
      </c>
      <c r="H114" s="40">
        <f t="shared" si="63"/>
        <v>0.2682138149995964</v>
      </c>
      <c r="I114" s="40">
        <f t="shared" si="63"/>
        <v>0.23734458820134288</v>
      </c>
      <c r="J114" s="40">
        <f t="shared" si="63"/>
        <v>1.1136609259071899</v>
      </c>
      <c r="K114" s="40" t="str">
        <f t="shared" si="63"/>
        <v/>
      </c>
      <c r="L114" s="40">
        <f t="shared" si="63"/>
        <v>0.27759084875342421</v>
      </c>
      <c r="M114" s="40" t="str">
        <f t="shared" si="63"/>
        <v/>
      </c>
      <c r="N114" s="40">
        <f t="shared" si="63"/>
        <v>0.38184130316236786</v>
      </c>
      <c r="O114" s="40" t="str">
        <f t="shared" si="63"/>
        <v/>
      </c>
      <c r="P114" s="40" t="str">
        <f t="shared" si="63"/>
        <v/>
      </c>
      <c r="Q114" s="40">
        <f t="shared" si="63"/>
        <v>1.0974264853538189</v>
      </c>
      <c r="R114" s="40">
        <f t="shared" si="63"/>
        <v>0.42914089716755532</v>
      </c>
      <c r="S114" s="40" t="str">
        <f t="shared" si="63"/>
        <v/>
      </c>
      <c r="T114" s="40">
        <f t="shared" si="63"/>
        <v>0.82441380314170076</v>
      </c>
      <c r="U114" s="43">
        <f t="shared" si="42"/>
        <v>7.5498091962929257</v>
      </c>
      <c r="V114" s="47">
        <f t="shared" si="62"/>
        <v>100</v>
      </c>
      <c r="W114" s="27"/>
    </row>
    <row r="115" spans="2:27" ht="15" customHeight="1">
      <c r="B115" s="2" t="s">
        <v>80</v>
      </c>
      <c r="C115" s="40">
        <f t="shared" ref="C115:T115" si="64">IF(C84="","",C84*C$126*100)</f>
        <v>0</v>
      </c>
      <c r="D115" s="40">
        <f t="shared" si="64"/>
        <v>0</v>
      </c>
      <c r="E115" s="40">
        <f t="shared" si="64"/>
        <v>0</v>
      </c>
      <c r="F115" s="40">
        <f t="shared" si="64"/>
        <v>0</v>
      </c>
      <c r="G115" s="40" t="str">
        <f t="shared" si="64"/>
        <v/>
      </c>
      <c r="H115" s="40">
        <f t="shared" si="64"/>
        <v>0</v>
      </c>
      <c r="I115" s="40">
        <f t="shared" si="64"/>
        <v>0</v>
      </c>
      <c r="J115" s="40">
        <f t="shared" si="64"/>
        <v>0</v>
      </c>
      <c r="K115" s="40">
        <f t="shared" si="64"/>
        <v>0</v>
      </c>
      <c r="L115" s="40">
        <f t="shared" si="64"/>
        <v>0</v>
      </c>
      <c r="M115" s="40">
        <f t="shared" si="64"/>
        <v>0</v>
      </c>
      <c r="N115" s="40">
        <f t="shared" si="64"/>
        <v>0</v>
      </c>
      <c r="O115" s="40" t="str">
        <f t="shared" si="64"/>
        <v/>
      </c>
      <c r="P115" s="40" t="str">
        <f t="shared" si="64"/>
        <v/>
      </c>
      <c r="Q115" s="40">
        <f t="shared" si="64"/>
        <v>0</v>
      </c>
      <c r="R115" s="40">
        <f t="shared" si="64"/>
        <v>0</v>
      </c>
      <c r="S115" s="40">
        <f t="shared" si="64"/>
        <v>0</v>
      </c>
      <c r="T115" s="40" t="str">
        <f t="shared" si="64"/>
        <v/>
      </c>
      <c r="U115" s="43">
        <f t="shared" si="42"/>
        <v>0</v>
      </c>
      <c r="V115" s="44">
        <f t="shared" si="43"/>
        <v>0</v>
      </c>
      <c r="W115" s="27"/>
    </row>
    <row r="116" spans="2:27" ht="15" customHeight="1">
      <c r="B116" s="30" t="s">
        <v>120</v>
      </c>
      <c r="C116" s="40">
        <f t="shared" ref="C116:T116" si="65">IF(C85="","",C85*C$126*100)</f>
        <v>2.3262110388534465</v>
      </c>
      <c r="D116" s="40">
        <f t="shared" si="65"/>
        <v>0.83330592629244704</v>
      </c>
      <c r="E116" s="40">
        <f t="shared" si="65"/>
        <v>1.0866471660776387</v>
      </c>
      <c r="F116" s="40">
        <f t="shared" si="65"/>
        <v>0.98407019818075103</v>
      </c>
      <c r="G116" s="40" t="str">
        <f t="shared" si="65"/>
        <v/>
      </c>
      <c r="H116" s="40">
        <f t="shared" si="65"/>
        <v>1.1132409735498801</v>
      </c>
      <c r="I116" s="40">
        <f t="shared" si="65"/>
        <v>0.98511599947398631</v>
      </c>
      <c r="J116" s="40">
        <f t="shared" si="65"/>
        <v>0.19259711593703177</v>
      </c>
      <c r="K116" s="40">
        <f t="shared" si="65"/>
        <v>0.83927884749202519</v>
      </c>
      <c r="L116" s="40">
        <f t="shared" si="65"/>
        <v>0.2880402587719656</v>
      </c>
      <c r="M116" s="40">
        <f t="shared" si="65"/>
        <v>0.1802852484712901</v>
      </c>
      <c r="N116" s="40">
        <f t="shared" si="65"/>
        <v>0.39621503470530489</v>
      </c>
      <c r="O116" s="40" t="str">
        <f t="shared" si="65"/>
        <v/>
      </c>
      <c r="P116" s="40" t="str">
        <f t="shared" si="65"/>
        <v/>
      </c>
      <c r="Q116" s="40">
        <f t="shared" si="65"/>
        <v>0.56936856932432189</v>
      </c>
      <c r="R116" s="40">
        <f t="shared" si="65"/>
        <v>0.89059027431826543</v>
      </c>
      <c r="S116" s="40">
        <f t="shared" si="65"/>
        <v>0.87502756237977075</v>
      </c>
      <c r="T116" s="40" t="str">
        <f t="shared" si="65"/>
        <v/>
      </c>
      <c r="U116" s="43">
        <f t="shared" si="42"/>
        <v>11.559994213828125</v>
      </c>
      <c r="V116" s="47">
        <f>SUM(C116:T116)*100/MAX($U$116:$U$118)</f>
        <v>100</v>
      </c>
      <c r="W116" s="27"/>
    </row>
    <row r="117" spans="2:27" ht="15" customHeight="1">
      <c r="B117" s="28" t="s">
        <v>121</v>
      </c>
      <c r="C117" s="40">
        <f t="shared" ref="C117:T117" si="66">IF(C86="","",C86*C$126*100)</f>
        <v>1.2343160614324409</v>
      </c>
      <c r="D117" s="40">
        <f t="shared" si="66"/>
        <v>1.7686493129472352</v>
      </c>
      <c r="E117" s="40">
        <f t="shared" si="66"/>
        <v>1.1531765844089226</v>
      </c>
      <c r="F117" s="40">
        <f t="shared" si="66"/>
        <v>1.0443193939877358</v>
      </c>
      <c r="G117" s="40" t="str">
        <f t="shared" si="66"/>
        <v/>
      </c>
      <c r="H117" s="40">
        <f t="shared" si="66"/>
        <v>1.1813985841753829</v>
      </c>
      <c r="I117" s="40">
        <f t="shared" si="66"/>
        <v>1.0454292239315774</v>
      </c>
      <c r="J117" s="40">
        <f t="shared" si="66"/>
        <v>0.2043887760964419</v>
      </c>
      <c r="K117" s="40" t="str">
        <f t="shared" si="66"/>
        <v/>
      </c>
      <c r="L117" s="40">
        <f t="shared" si="66"/>
        <v>0.3056753766559635</v>
      </c>
      <c r="M117" s="40">
        <f t="shared" si="66"/>
        <v>0.38264624165335043</v>
      </c>
      <c r="N117" s="40">
        <f t="shared" si="66"/>
        <v>0.21023654902730463</v>
      </c>
      <c r="O117" s="40" t="str">
        <f t="shared" si="66"/>
        <v/>
      </c>
      <c r="P117" s="40" t="str">
        <f t="shared" si="66"/>
        <v/>
      </c>
      <c r="Q117" s="40">
        <f t="shared" si="66"/>
        <v>0.60422786948703533</v>
      </c>
      <c r="R117" s="40">
        <f t="shared" si="66"/>
        <v>0.94511620948060826</v>
      </c>
      <c r="S117" s="40">
        <f t="shared" si="66"/>
        <v>0.92860067844383831</v>
      </c>
      <c r="T117" s="40" t="str">
        <f t="shared" si="66"/>
        <v/>
      </c>
      <c r="U117" s="43">
        <f t="shared" si="42"/>
        <v>11.008180861727837</v>
      </c>
      <c r="V117" s="47">
        <f t="shared" ref="V117:V118" si="67">SUM(C117:T117)*100/MAX($U$116:$U$118)</f>
        <v>95.226525706732573</v>
      </c>
      <c r="W117" s="27"/>
    </row>
    <row r="118" spans="2:27" ht="15" customHeight="1">
      <c r="B118" s="28" t="s">
        <v>122</v>
      </c>
      <c r="C118" s="40">
        <f t="shared" ref="C118:T118" si="68">IF(C87="","",C87*C$126*100)</f>
        <v>2.1037038960065946</v>
      </c>
      <c r="D118" s="40">
        <f t="shared" si="68"/>
        <v>0.75359840290795221</v>
      </c>
      <c r="E118" s="40">
        <f t="shared" si="68"/>
        <v>0.49135350118293231</v>
      </c>
      <c r="F118" s="40">
        <f t="shared" si="68"/>
        <v>0.88994174444172269</v>
      </c>
      <c r="G118" s="40" t="str">
        <f t="shared" si="68"/>
        <v/>
      </c>
      <c r="H118" s="40">
        <f t="shared" si="68"/>
        <v>1.5101355815111415</v>
      </c>
      <c r="I118" s="40">
        <f t="shared" si="68"/>
        <v>0.89088751256777909</v>
      </c>
      <c r="J118" s="40">
        <f t="shared" si="68"/>
        <v>0.17417478310827222</v>
      </c>
      <c r="K118" s="40">
        <f t="shared" si="68"/>
        <v>0.7590000012101793</v>
      </c>
      <c r="L118" s="40">
        <f t="shared" si="68"/>
        <v>0.26048858184595147</v>
      </c>
      <c r="M118" s="40">
        <f t="shared" si="68"/>
        <v>0.32608114506111596</v>
      </c>
      <c r="N118" s="40">
        <f t="shared" si="68"/>
        <v>0.3583162052987105</v>
      </c>
      <c r="O118" s="40" t="str">
        <f t="shared" si="68"/>
        <v/>
      </c>
      <c r="P118" s="40" t="str">
        <f t="shared" si="68"/>
        <v/>
      </c>
      <c r="Q118" s="40">
        <f t="shared" si="68"/>
        <v>0.5149072279106911</v>
      </c>
      <c r="R118" s="40">
        <f t="shared" si="68"/>
        <v>1.6108067570278197</v>
      </c>
      <c r="S118" s="40">
        <f t="shared" si="68"/>
        <v>0.79132927380431461</v>
      </c>
      <c r="T118" s="40" t="str">
        <f t="shared" si="68"/>
        <v/>
      </c>
      <c r="U118" s="43">
        <f t="shared" si="42"/>
        <v>11.434724613885177</v>
      </c>
      <c r="V118" s="47">
        <f t="shared" si="67"/>
        <v>98.916352399267637</v>
      </c>
      <c r="W118" s="27"/>
    </row>
    <row r="119" spans="2:27" ht="15" customHeight="1">
      <c r="B119" s="3" t="s">
        <v>81</v>
      </c>
      <c r="C119" s="40">
        <f t="shared" ref="C119:T119" si="69">IF(C88="","",C88*C$126*100)</f>
        <v>0</v>
      </c>
      <c r="D119" s="40">
        <f t="shared" si="69"/>
        <v>0</v>
      </c>
      <c r="E119" s="40">
        <f t="shared" si="69"/>
        <v>0</v>
      </c>
      <c r="F119" s="40" t="str">
        <f t="shared" si="69"/>
        <v/>
      </c>
      <c r="G119" s="40" t="str">
        <f t="shared" si="69"/>
        <v/>
      </c>
      <c r="H119" s="40">
        <f t="shared" si="69"/>
        <v>0</v>
      </c>
      <c r="I119" s="40">
        <f t="shared" si="69"/>
        <v>0</v>
      </c>
      <c r="J119" s="40" t="str">
        <f t="shared" si="69"/>
        <v/>
      </c>
      <c r="K119" s="40" t="str">
        <f t="shared" si="69"/>
        <v/>
      </c>
      <c r="L119" s="40">
        <f t="shared" si="69"/>
        <v>0</v>
      </c>
      <c r="M119" s="40">
        <f t="shared" si="69"/>
        <v>0</v>
      </c>
      <c r="N119" s="40">
        <f t="shared" si="69"/>
        <v>0</v>
      </c>
      <c r="O119" s="40" t="str">
        <f t="shared" si="69"/>
        <v/>
      </c>
      <c r="P119" s="40">
        <f t="shared" si="69"/>
        <v>0</v>
      </c>
      <c r="Q119" s="40">
        <f t="shared" si="69"/>
        <v>0</v>
      </c>
      <c r="R119" s="40">
        <f t="shared" si="69"/>
        <v>0</v>
      </c>
      <c r="S119" s="40">
        <f t="shared" si="69"/>
        <v>0</v>
      </c>
      <c r="T119" s="40">
        <f t="shared" si="69"/>
        <v>0</v>
      </c>
      <c r="U119" s="43">
        <f t="shared" si="42"/>
        <v>0</v>
      </c>
      <c r="V119" s="48">
        <f t="shared" si="43"/>
        <v>0</v>
      </c>
      <c r="W119" s="27"/>
    </row>
    <row r="120" spans="2:27" ht="15" customHeight="1">
      <c r="B120" s="28" t="s">
        <v>123</v>
      </c>
      <c r="C120" s="40">
        <f t="shared" ref="C120:T120" si="70">IF(C89="","",C89*C$126*100)</f>
        <v>0.45648487862580195</v>
      </c>
      <c r="D120" s="40">
        <f t="shared" si="70"/>
        <v>0.32704818975432115</v>
      </c>
      <c r="E120" s="40">
        <f t="shared" si="70"/>
        <v>0.21323860622745222</v>
      </c>
      <c r="F120" s="40" t="str">
        <f t="shared" si="70"/>
        <v/>
      </c>
      <c r="G120" s="40" t="str">
        <f t="shared" si="70"/>
        <v/>
      </c>
      <c r="H120" s="40">
        <f t="shared" si="70"/>
        <v>0.43691450363218948</v>
      </c>
      <c r="I120" s="40">
        <f t="shared" si="70"/>
        <v>0.38662920082596103</v>
      </c>
      <c r="J120" s="40" t="str">
        <f t="shared" si="70"/>
        <v/>
      </c>
      <c r="K120" s="40" t="str">
        <f t="shared" si="70"/>
        <v/>
      </c>
      <c r="L120" s="40">
        <f t="shared" si="70"/>
        <v>0.67828423321216513</v>
      </c>
      <c r="M120" s="40">
        <f t="shared" si="70"/>
        <v>0.28302673623972685</v>
      </c>
      <c r="N120" s="40">
        <f t="shared" si="70"/>
        <v>0.62201122428278111</v>
      </c>
      <c r="O120" s="40" t="str">
        <f t="shared" si="70"/>
        <v/>
      </c>
      <c r="P120" s="40">
        <f t="shared" si="70"/>
        <v>0.59146714416559465</v>
      </c>
      <c r="Q120" s="40">
        <f t="shared" si="70"/>
        <v>0.89384200459976948</v>
      </c>
      <c r="R120" s="40">
        <f t="shared" si="70"/>
        <v>1.3981224798172087</v>
      </c>
      <c r="S120" s="40">
        <f t="shared" si="70"/>
        <v>2.0605362657243895</v>
      </c>
      <c r="T120" s="40">
        <f t="shared" si="70"/>
        <v>0.67147612733468576</v>
      </c>
      <c r="U120" s="43">
        <f t="shared" si="42"/>
        <v>9.0190815944420475</v>
      </c>
      <c r="V120" s="46">
        <f>SUM(C120:T120)*100/MAX($U$120:$U$121)</f>
        <v>100</v>
      </c>
      <c r="W120" s="27"/>
    </row>
    <row r="121" spans="2:27" ht="15" customHeight="1">
      <c r="B121" s="28" t="s">
        <v>124</v>
      </c>
      <c r="C121" s="40">
        <f t="shared" ref="C121:T121" si="71">IF(C90="","",C90*C$126*100)</f>
        <v>1.5342963976033901</v>
      </c>
      <c r="D121" s="40" t="str">
        <f t="shared" si="71"/>
        <v/>
      </c>
      <c r="E121" s="40">
        <f t="shared" si="71"/>
        <v>0.71671864870893665</v>
      </c>
      <c r="F121" s="40" t="str">
        <f t="shared" si="71"/>
        <v/>
      </c>
      <c r="G121" s="40" t="str">
        <f t="shared" si="71"/>
        <v/>
      </c>
      <c r="H121" s="40">
        <f t="shared" si="71"/>
        <v>1.4685181927637478</v>
      </c>
      <c r="I121" s="40">
        <f t="shared" si="71"/>
        <v>0.64975185138807356</v>
      </c>
      <c r="J121" s="40" t="str">
        <f t="shared" si="71"/>
        <v/>
      </c>
      <c r="K121" s="40" t="str">
        <f t="shared" si="71"/>
        <v/>
      </c>
      <c r="L121" s="40">
        <f t="shared" si="71"/>
        <v>1.1398943363704443</v>
      </c>
      <c r="M121" s="40" t="str">
        <f t="shared" si="71"/>
        <v/>
      </c>
      <c r="N121" s="40" t="str">
        <f t="shared" si="71"/>
        <v/>
      </c>
      <c r="O121" s="40" t="str">
        <f t="shared" si="71"/>
        <v/>
      </c>
      <c r="P121" s="40" t="str">
        <f t="shared" si="71"/>
        <v/>
      </c>
      <c r="Q121" s="40" t="str">
        <f t="shared" si="71"/>
        <v/>
      </c>
      <c r="R121" s="40">
        <f t="shared" si="71"/>
        <v>1.1748112504019601</v>
      </c>
      <c r="S121" s="40">
        <f t="shared" si="71"/>
        <v>2.3085637791912141</v>
      </c>
      <c r="T121" s="40" t="str">
        <f t="shared" si="71"/>
        <v/>
      </c>
      <c r="U121" s="43">
        <f t="shared" si="42"/>
        <v>8.9925544564277669</v>
      </c>
      <c r="V121" s="46">
        <f>SUM(C121:T121)*100/MAX($U$120:$U$121)</f>
        <v>99.70587761362944</v>
      </c>
      <c r="W121" s="27"/>
    </row>
    <row r="122" spans="2:27" ht="15" customHeight="1">
      <c r="B122" s="49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"/>
      <c r="V122" s="4"/>
      <c r="W122" s="27"/>
    </row>
    <row r="123" spans="2:27" ht="15.75" thickBot="1">
      <c r="B123" s="50" t="s">
        <v>127</v>
      </c>
      <c r="C123" s="51">
        <f>+C154</f>
        <v>0.27246666666666669</v>
      </c>
      <c r="D123" s="52">
        <f>C123</f>
        <v>0.27246666666666669</v>
      </c>
      <c r="E123" s="52">
        <f t="shared" ref="E123:F123" si="72">D123</f>
        <v>0.27246666666666669</v>
      </c>
      <c r="F123" s="52">
        <f t="shared" si="72"/>
        <v>0.27246666666666669</v>
      </c>
      <c r="G123" s="51">
        <f>+D154</f>
        <v>0.15765555555555555</v>
      </c>
      <c r="H123" s="52">
        <f>G123</f>
        <v>0.15765555555555555</v>
      </c>
      <c r="I123" s="52">
        <f t="shared" ref="I123:J123" si="73">H123</f>
        <v>0.15765555555555555</v>
      </c>
      <c r="J123" s="52">
        <f t="shared" si="73"/>
        <v>0.15765555555555555</v>
      </c>
      <c r="K123" s="51">
        <f>+E154</f>
        <v>0.1416722222222222</v>
      </c>
      <c r="L123" s="52">
        <f>K123</f>
        <v>0.1416722222222222</v>
      </c>
      <c r="M123" s="52">
        <f t="shared" ref="M123:N123" si="74">L123</f>
        <v>0.1416722222222222</v>
      </c>
      <c r="N123" s="52">
        <f t="shared" si="74"/>
        <v>0.1416722222222222</v>
      </c>
      <c r="O123" s="51">
        <f>+F154</f>
        <v>0.2218472222222222</v>
      </c>
      <c r="P123" s="52">
        <f>O123</f>
        <v>0.2218472222222222</v>
      </c>
      <c r="Q123" s="52">
        <f>P123</f>
        <v>0.2218472222222222</v>
      </c>
      <c r="R123" s="51">
        <f>+G154</f>
        <v>0.2063638888888889</v>
      </c>
      <c r="S123" s="52">
        <f>R123</f>
        <v>0.2063638888888889</v>
      </c>
      <c r="T123" s="52">
        <f>S123</f>
        <v>0.2063638888888889</v>
      </c>
      <c r="U123" s="53">
        <f>SUM(C123:T123)</f>
        <v>3.5718111111111108</v>
      </c>
      <c r="X123" s="54"/>
    </row>
    <row r="124" spans="2:27" ht="15.75" thickBot="1">
      <c r="B124" s="50" t="s">
        <v>128</v>
      </c>
      <c r="C124" s="55">
        <f>C155</f>
        <v>0.28987894736842107</v>
      </c>
      <c r="D124" s="55">
        <f t="shared" ref="D124:F124" si="75">D155</f>
        <v>0.24536315789473681</v>
      </c>
      <c r="E124" s="55">
        <f t="shared" si="75"/>
        <v>0.19812368421052631</v>
      </c>
      <c r="F124" s="55">
        <f t="shared" si="75"/>
        <v>0.26663684210526317</v>
      </c>
      <c r="G124" s="55">
        <f>C156</f>
        <v>0.26907894736842103</v>
      </c>
      <c r="H124" s="55">
        <f>D156</f>
        <v>0.26362631578947376</v>
      </c>
      <c r="I124" s="55">
        <f>E156</f>
        <v>0.24799210526315785</v>
      </c>
      <c r="J124" s="55">
        <f>F156</f>
        <v>0.21930526315789475</v>
      </c>
      <c r="K124" s="55">
        <f>C157</f>
        <v>0.34148205128205139</v>
      </c>
      <c r="L124" s="55">
        <f>D157</f>
        <v>0.20005128205128206</v>
      </c>
      <c r="M124" s="55">
        <f>E157</f>
        <v>0.22382564102564104</v>
      </c>
      <c r="N124" s="55">
        <f>F157</f>
        <v>0.23462820512820501</v>
      </c>
      <c r="O124" s="55">
        <f>C158</f>
        <v>0.33438333333333342</v>
      </c>
      <c r="P124" s="55">
        <f>D158</f>
        <v>0.29857380952380952</v>
      </c>
      <c r="Q124" s="55">
        <f>E158</f>
        <v>0.36704285714285712</v>
      </c>
      <c r="R124" s="55">
        <f>C159</f>
        <v>0.33654883720930229</v>
      </c>
      <c r="S124" s="55">
        <f>D159</f>
        <v>0.33359534883720915</v>
      </c>
      <c r="T124" s="55">
        <f>E159</f>
        <v>0.32984186046511621</v>
      </c>
      <c r="U124" s="53">
        <f>SUM(C124:T124)</f>
        <v>4.9999784891567014</v>
      </c>
      <c r="V124" s="72" t="s">
        <v>129</v>
      </c>
      <c r="W124" s="72"/>
      <c r="X124" s="54"/>
    </row>
    <row r="125" spans="2:27" ht="14.25" customHeight="1" thickBot="1">
      <c r="B125" s="50" t="s">
        <v>130</v>
      </c>
      <c r="C125" s="55">
        <f>C124*0.25/AVERAGE($C$124:$F$124)</f>
        <v>0.28987818453109343</v>
      </c>
      <c r="D125" s="55">
        <f>D124*0.25/AVERAGE($C$124:$F$124)</f>
        <v>0.24536251220391525</v>
      </c>
      <c r="E125" s="55">
        <f t="shared" ref="E125:F125" si="76">E124*0.25/AVERAGE($C$124:$F$124)</f>
        <v>0.19812316283378203</v>
      </c>
      <c r="F125" s="55">
        <f t="shared" si="76"/>
        <v>0.26663614043120948</v>
      </c>
      <c r="G125" s="55">
        <f>G124*0.25/AVERAGE($G$124:$J$124)</f>
        <v>0.26907823926779134</v>
      </c>
      <c r="H125" s="55">
        <f t="shared" ref="H125:J125" si="77">H124*0.25/AVERAGE($G$124:$J$124)</f>
        <v>0.26362562203783679</v>
      </c>
      <c r="I125" s="55">
        <f t="shared" si="77"/>
        <v>0.24799145265407191</v>
      </c>
      <c r="J125" s="55">
        <f t="shared" si="77"/>
        <v>0.2193046860402999</v>
      </c>
      <c r="K125" s="55">
        <f>K124*0.25/AVERAGE($K$124:$N$124)</f>
        <v>0.34148642931319639</v>
      </c>
      <c r="L125" s="55">
        <f t="shared" ref="L125:N125" si="78">L124*0.25/AVERAGE($K$124:$N$124)</f>
        <v>0.20005384684419031</v>
      </c>
      <c r="M125" s="55">
        <f t="shared" si="78"/>
        <v>0.22382851062193104</v>
      </c>
      <c r="N125" s="55">
        <f t="shared" si="78"/>
        <v>0.2346312132206822</v>
      </c>
      <c r="O125" s="55">
        <f>O124*0.25/AVERAGE($O$124:$Q$124)</f>
        <v>0.25078750000000011</v>
      </c>
      <c r="P125" s="55">
        <f>P124*0.25/AVERAGE($O$124:$Q$124)</f>
        <v>0.22393035714285714</v>
      </c>
      <c r="Q125" s="55">
        <f>Q124*0.25/AVERAGE($O$124:$Q$124)</f>
        <v>0.27528214285714286</v>
      </c>
      <c r="R125" s="55">
        <f>R124*0.25/AVERAGE($R$124:$T$124)</f>
        <v>0.25241514997883696</v>
      </c>
      <c r="S125" s="55">
        <f t="shared" ref="S125" si="79">S124*0.25/AVERAGE($R$124:$T$124)</f>
        <v>0.25020000279073662</v>
      </c>
      <c r="T125" s="55">
        <f>T124*0.25/AVERAGE($R$124:$T$124)</f>
        <v>0.2473848472304265</v>
      </c>
      <c r="W125" s="35"/>
      <c r="X125" s="35"/>
      <c r="Y125" s="35"/>
    </row>
    <row r="126" spans="2:27" ht="14.25" customHeight="1">
      <c r="B126" s="50" t="s">
        <v>131</v>
      </c>
      <c r="C126" s="57">
        <f>C125*C123</f>
        <v>7.8982142678571926E-2</v>
      </c>
      <c r="D126" s="57">
        <f>D125*D123</f>
        <v>6.6853105825160117E-2</v>
      </c>
      <c r="E126" s="57">
        <f>E125*E123</f>
        <v>5.3981957766777819E-2</v>
      </c>
      <c r="F126" s="57">
        <f t="shared" ref="F126:T126" si="80">F125*F123</f>
        <v>7.2649460396156884E-2</v>
      </c>
      <c r="G126" s="57">
        <f t="shared" si="80"/>
        <v>4.2421679299674345E-2</v>
      </c>
      <c r="H126" s="57">
        <f t="shared" si="80"/>
        <v>4.1562043901054065E-2</v>
      </c>
      <c r="I126" s="57">
        <f t="shared" si="80"/>
        <v>3.9097230241206961E-2</v>
      </c>
      <c r="J126" s="57">
        <f t="shared" si="80"/>
        <v>3.4574602113620172E-2</v>
      </c>
      <c r="K126" s="57">
        <f t="shared" si="80"/>
        <v>4.837914129953233E-2</v>
      </c>
      <c r="L126" s="57">
        <f t="shared" si="80"/>
        <v>2.8342073046520536E-2</v>
      </c>
      <c r="M126" s="57">
        <f t="shared" si="80"/>
        <v>3.1710282496499237E-2</v>
      </c>
      <c r="N126" s="57">
        <f t="shared" si="80"/>
        <v>3.3240725379670086E-2</v>
      </c>
      <c r="O126" s="57">
        <f t="shared" si="80"/>
        <v>5.5636510243055576E-2</v>
      </c>
      <c r="P126" s="57">
        <f t="shared" si="80"/>
        <v>4.9678327703373007E-2</v>
      </c>
      <c r="Q126" s="57">
        <f t="shared" si="80"/>
        <v>6.1070578720238092E-2</v>
      </c>
      <c r="R126" s="57">
        <f t="shared" si="80"/>
        <v>5.2089371964104937E-2</v>
      </c>
      <c r="S126" s="57">
        <f t="shared" si="80"/>
        <v>5.1632245575907267E-2</v>
      </c>
      <c r="T126" s="57">
        <f t="shared" si="80"/>
        <v>5.1051299126654487E-2</v>
      </c>
      <c r="W126" s="35"/>
      <c r="X126" s="35"/>
      <c r="Y126" s="35"/>
    </row>
    <row r="127" spans="2:27" ht="28.5">
      <c r="B127" s="1" t="s">
        <v>75</v>
      </c>
      <c r="C127" s="35">
        <f t="shared" ref="C127:T127" si="81">IF(C6=0,"",C6)</f>
        <v>3.3333333333333335</v>
      </c>
      <c r="D127" s="35">
        <f t="shared" si="81"/>
        <v>2.6666666666666665</v>
      </c>
      <c r="E127" s="35">
        <f t="shared" si="81"/>
        <v>3.3333333333333335</v>
      </c>
      <c r="F127" s="35">
        <f t="shared" si="81"/>
        <v>4.666666666666667</v>
      </c>
      <c r="G127" s="35">
        <f t="shared" si="81"/>
        <v>0.66666666666666663</v>
      </c>
      <c r="H127" s="35">
        <f t="shared" si="81"/>
        <v>0.33333333333333331</v>
      </c>
      <c r="I127" s="35">
        <f t="shared" si="81"/>
        <v>0.33333333333333331</v>
      </c>
      <c r="J127" s="35">
        <f t="shared" si="81"/>
        <v>1</v>
      </c>
      <c r="K127" s="35">
        <f t="shared" si="81"/>
        <v>2.3333333333333335</v>
      </c>
      <c r="L127" s="35">
        <f t="shared" si="81"/>
        <v>1.3333333333333333</v>
      </c>
      <c r="M127" s="35" t="str">
        <f t="shared" si="81"/>
        <v/>
      </c>
      <c r="N127" s="35">
        <f t="shared" si="81"/>
        <v>1</v>
      </c>
      <c r="O127" s="35">
        <f t="shared" si="81"/>
        <v>0.33333333333333331</v>
      </c>
      <c r="P127" s="35">
        <f t="shared" si="81"/>
        <v>1</v>
      </c>
      <c r="Q127" s="35">
        <f t="shared" si="81"/>
        <v>3.3333333333333335</v>
      </c>
      <c r="R127" s="35" t="str">
        <f t="shared" si="81"/>
        <v/>
      </c>
      <c r="S127" s="35">
        <f t="shared" si="81"/>
        <v>0.66666666666666663</v>
      </c>
      <c r="T127" s="35">
        <f t="shared" si="81"/>
        <v>0.33333333333333331</v>
      </c>
      <c r="V127" s="43">
        <f>(SUM($C127:$F127)^$C$123*SUM($G127:$J127)^$G$123*SUM($K127:$N127)^$K$123*SUM($O127:$Q127)^$O$123*SUM($R127:$T127)^$R$123)</f>
        <v>4.1066930508031678</v>
      </c>
      <c r="X127" s="43">
        <v>3.7189785765257484</v>
      </c>
      <c r="Y127" s="35">
        <f>$X$134/X127</f>
        <v>1.1598185758426804</v>
      </c>
      <c r="AA127" s="38">
        <f>+X127+1.67</f>
        <v>5.3889785765257479</v>
      </c>
    </row>
    <row r="128" spans="2:27">
      <c r="B128" s="2" t="s">
        <v>76</v>
      </c>
      <c r="C128" s="35">
        <f t="shared" ref="C128:T128" si="82">IF(C10=0,"",C10)</f>
        <v>1</v>
      </c>
      <c r="D128" s="35" t="str">
        <f t="shared" si="82"/>
        <v/>
      </c>
      <c r="E128" s="35">
        <f t="shared" si="82"/>
        <v>1.5</v>
      </c>
      <c r="F128" s="35">
        <f t="shared" si="82"/>
        <v>1</v>
      </c>
      <c r="G128" s="35" t="str">
        <f t="shared" si="82"/>
        <v/>
      </c>
      <c r="H128" s="35">
        <f t="shared" si="82"/>
        <v>1</v>
      </c>
      <c r="I128" s="35">
        <f t="shared" si="82"/>
        <v>1.5</v>
      </c>
      <c r="J128" s="35">
        <f t="shared" si="82"/>
        <v>1</v>
      </c>
      <c r="K128" s="35">
        <f t="shared" si="82"/>
        <v>2</v>
      </c>
      <c r="L128" s="35">
        <f t="shared" si="82"/>
        <v>3</v>
      </c>
      <c r="M128" s="35">
        <f t="shared" si="82"/>
        <v>5</v>
      </c>
      <c r="N128" s="35">
        <f t="shared" si="82"/>
        <v>6</v>
      </c>
      <c r="O128" s="35">
        <f t="shared" si="82"/>
        <v>1</v>
      </c>
      <c r="P128" s="35">
        <f t="shared" si="82"/>
        <v>2</v>
      </c>
      <c r="Q128" s="35" t="str">
        <f t="shared" si="82"/>
        <v/>
      </c>
      <c r="R128" s="35">
        <f t="shared" si="82"/>
        <v>1.5</v>
      </c>
      <c r="S128" s="35">
        <f t="shared" si="82"/>
        <v>3</v>
      </c>
      <c r="T128" s="35">
        <f t="shared" si="82"/>
        <v>1</v>
      </c>
      <c r="V128" s="43">
        <f>(SUM($C128:$F128)^$C$123*SUM($G128:$J128)^$G$123*SUM($K128:$N128)^$K$123*SUM($O128:$Q128)^$O$123*SUM($R128:$T128)^$R$123)</f>
        <v>4.6050914480944494</v>
      </c>
      <c r="X128" s="43">
        <v>5.0344032965102086</v>
      </c>
      <c r="Y128" s="35">
        <f t="shared" ref="Y128:Y133" si="83">$X$134/X128</f>
        <v>0.85677292464938026</v>
      </c>
    </row>
    <row r="129" spans="2:25" ht="28.5">
      <c r="B129" s="2" t="s">
        <v>77</v>
      </c>
      <c r="C129" s="35">
        <f t="shared" ref="C129:T129" si="84">IF(C13=0,"",C13)</f>
        <v>0.75</v>
      </c>
      <c r="D129" s="35">
        <f t="shared" si="84"/>
        <v>1.75</v>
      </c>
      <c r="E129" s="35">
        <f t="shared" si="84"/>
        <v>0.5</v>
      </c>
      <c r="F129" s="35">
        <f t="shared" si="84"/>
        <v>0.75</v>
      </c>
      <c r="G129" s="35">
        <f t="shared" si="84"/>
        <v>0.25</v>
      </c>
      <c r="H129" s="35" t="str">
        <f t="shared" si="84"/>
        <v/>
      </c>
      <c r="I129" s="35">
        <f t="shared" si="84"/>
        <v>0.5</v>
      </c>
      <c r="J129" s="35">
        <f t="shared" si="84"/>
        <v>0.5</v>
      </c>
      <c r="K129" s="35">
        <f t="shared" si="84"/>
        <v>2</v>
      </c>
      <c r="L129" s="35">
        <f t="shared" si="84"/>
        <v>0.25</v>
      </c>
      <c r="M129" s="35" t="str">
        <f t="shared" si="84"/>
        <v/>
      </c>
      <c r="N129" s="35">
        <f t="shared" si="84"/>
        <v>1</v>
      </c>
      <c r="O129" s="35">
        <f t="shared" si="84"/>
        <v>4.5</v>
      </c>
      <c r="P129" s="35">
        <f t="shared" si="84"/>
        <v>3.5</v>
      </c>
      <c r="Q129" s="35">
        <f t="shared" si="84"/>
        <v>1</v>
      </c>
      <c r="R129" s="35">
        <f t="shared" si="84"/>
        <v>1.5</v>
      </c>
      <c r="S129" s="35">
        <f t="shared" si="84"/>
        <v>1.25</v>
      </c>
      <c r="T129" s="35">
        <f t="shared" si="84"/>
        <v>1</v>
      </c>
      <c r="V129" s="43">
        <f t="shared" ref="V129:V133" si="85">(SUM($C129:$F129)^$C$123*SUM($G129:$J129)^$G$123*SUM($K129:$N129)^$K$123*SUM($O129:$Q129)^$O$123*SUM($R129:$T129)^$R$123)</f>
        <v>3.7528207055006</v>
      </c>
      <c r="X129" s="43">
        <v>3.4851356276133911</v>
      </c>
      <c r="Y129" s="35">
        <f t="shared" si="83"/>
        <v>1.2376391902915105</v>
      </c>
    </row>
    <row r="130" spans="2:25">
      <c r="B130" s="2" t="s">
        <v>78</v>
      </c>
      <c r="C130" s="35">
        <f t="shared" ref="C130:T130" si="86">IF(C18=0,"",C18)</f>
        <v>2</v>
      </c>
      <c r="D130" s="35">
        <f t="shared" si="86"/>
        <v>0.66666666666666663</v>
      </c>
      <c r="E130" s="35">
        <f t="shared" si="86"/>
        <v>2</v>
      </c>
      <c r="F130" s="35">
        <f t="shared" si="86"/>
        <v>1.6666666666666667</v>
      </c>
      <c r="G130" s="35">
        <f t="shared" si="86"/>
        <v>0.33333333333333331</v>
      </c>
      <c r="H130" s="35">
        <f t="shared" si="86"/>
        <v>0.66666666666666663</v>
      </c>
      <c r="I130" s="35">
        <f t="shared" si="86"/>
        <v>0.33333333333333331</v>
      </c>
      <c r="J130" s="35" t="str">
        <f t="shared" si="86"/>
        <v/>
      </c>
      <c r="K130" s="35">
        <f t="shared" si="86"/>
        <v>4</v>
      </c>
      <c r="L130" s="35">
        <f t="shared" si="86"/>
        <v>1.6666666666666667</v>
      </c>
      <c r="M130" s="35" t="str">
        <f t="shared" si="86"/>
        <v/>
      </c>
      <c r="N130" s="35">
        <f t="shared" si="86"/>
        <v>2</v>
      </c>
      <c r="O130" s="35">
        <f t="shared" si="86"/>
        <v>4</v>
      </c>
      <c r="P130" s="35">
        <f t="shared" si="86"/>
        <v>1.3333333333333333</v>
      </c>
      <c r="Q130" s="35" t="str">
        <f t="shared" si="86"/>
        <v/>
      </c>
      <c r="R130" s="35">
        <f t="shared" si="86"/>
        <v>0.33333333333333331</v>
      </c>
      <c r="S130" s="35" t="str">
        <f t="shared" si="86"/>
        <v/>
      </c>
      <c r="T130" s="35">
        <f t="shared" si="86"/>
        <v>2.6666666666666665</v>
      </c>
      <c r="V130" s="43">
        <f t="shared" si="85"/>
        <v>4.1993570814365144</v>
      </c>
      <c r="X130" s="43">
        <v>4.009216687614539</v>
      </c>
      <c r="Y130" s="35">
        <f t="shared" si="83"/>
        <v>1.0758561515371585</v>
      </c>
    </row>
    <row r="131" spans="2:25">
      <c r="B131" s="2" t="s">
        <v>79</v>
      </c>
      <c r="C131" s="35">
        <f t="shared" ref="C131:T131" si="87">IF(C22=0,"",C22)</f>
        <v>1</v>
      </c>
      <c r="D131" s="35">
        <f t="shared" si="87"/>
        <v>0.66666666666666663</v>
      </c>
      <c r="E131" s="35">
        <f t="shared" si="87"/>
        <v>1.3333333333333333</v>
      </c>
      <c r="F131" s="35">
        <f t="shared" si="87"/>
        <v>1</v>
      </c>
      <c r="G131" s="35">
        <f t="shared" si="87"/>
        <v>4</v>
      </c>
      <c r="H131" s="35">
        <f t="shared" si="87"/>
        <v>1</v>
      </c>
      <c r="I131" s="35">
        <f t="shared" si="87"/>
        <v>1</v>
      </c>
      <c r="J131" s="35">
        <f t="shared" si="87"/>
        <v>4.666666666666667</v>
      </c>
      <c r="K131" s="35">
        <f t="shared" si="87"/>
        <v>0.33333333333333331</v>
      </c>
      <c r="L131" s="35">
        <f t="shared" si="87"/>
        <v>2.6666666666666665</v>
      </c>
      <c r="M131" s="35" t="str">
        <f t="shared" si="87"/>
        <v/>
      </c>
      <c r="N131" s="35">
        <f t="shared" si="87"/>
        <v>2.6666666666666665</v>
      </c>
      <c r="O131" s="35" t="str">
        <f t="shared" si="87"/>
        <v/>
      </c>
      <c r="P131" s="35" t="str">
        <f t="shared" si="87"/>
        <v/>
      </c>
      <c r="Q131" s="35">
        <f t="shared" si="87"/>
        <v>1.3333333333333333</v>
      </c>
      <c r="R131" s="35">
        <f t="shared" si="87"/>
        <v>2</v>
      </c>
      <c r="S131" s="35" t="str">
        <f t="shared" si="87"/>
        <v/>
      </c>
      <c r="T131" s="35">
        <f t="shared" si="87"/>
        <v>1</v>
      </c>
      <c r="V131" s="43">
        <f t="shared" si="85"/>
        <v>3.622590404050066</v>
      </c>
      <c r="X131" s="43">
        <v>3.9545336425558255</v>
      </c>
      <c r="Y131" s="35">
        <f t="shared" si="83"/>
        <v>1.0907330234337844</v>
      </c>
    </row>
    <row r="132" spans="2:25">
      <c r="B132" s="2" t="s">
        <v>80</v>
      </c>
      <c r="C132" s="35">
        <f t="shared" ref="C132:T132" si="88">IF(C26=0,"",C26)</f>
        <v>3.3333333333333335</v>
      </c>
      <c r="D132" s="35">
        <f t="shared" si="88"/>
        <v>2.6666666666666665</v>
      </c>
      <c r="E132" s="35">
        <f t="shared" si="88"/>
        <v>3.3333333333333335</v>
      </c>
      <c r="F132" s="35">
        <f t="shared" si="88"/>
        <v>2</v>
      </c>
      <c r="G132" s="35" t="str">
        <f t="shared" si="88"/>
        <v/>
      </c>
      <c r="H132" s="35">
        <f t="shared" si="88"/>
        <v>4.666666666666667</v>
      </c>
      <c r="I132" s="35">
        <f t="shared" si="88"/>
        <v>4</v>
      </c>
      <c r="J132" s="35">
        <f t="shared" si="88"/>
        <v>1</v>
      </c>
      <c r="K132" s="35">
        <f t="shared" si="88"/>
        <v>1.3333333333333333</v>
      </c>
      <c r="L132" s="35">
        <f t="shared" si="88"/>
        <v>2</v>
      </c>
      <c r="M132" s="35">
        <f t="shared" si="88"/>
        <v>1.6666666666666667</v>
      </c>
      <c r="N132" s="35">
        <f t="shared" si="88"/>
        <v>1.6666666666666667</v>
      </c>
      <c r="O132" s="35" t="str">
        <f t="shared" si="88"/>
        <v/>
      </c>
      <c r="P132" s="35" t="str">
        <f t="shared" si="88"/>
        <v/>
      </c>
      <c r="Q132" s="35">
        <f t="shared" si="88"/>
        <v>1</v>
      </c>
      <c r="R132" s="35">
        <f t="shared" si="88"/>
        <v>2.6666666666666665</v>
      </c>
      <c r="S132" s="35">
        <f t="shared" si="88"/>
        <v>2</v>
      </c>
      <c r="T132" s="35" t="str">
        <f t="shared" si="88"/>
        <v/>
      </c>
      <c r="V132" s="43">
        <f t="shared" si="85"/>
        <v>4.9819055917522874</v>
      </c>
      <c r="X132" s="43">
        <v>5.0875651705352691</v>
      </c>
      <c r="Y132" s="35">
        <f t="shared" si="83"/>
        <v>0.8478201834536343</v>
      </c>
    </row>
    <row r="133" spans="2:25">
      <c r="B133" s="3" t="s">
        <v>81</v>
      </c>
      <c r="C133" s="35">
        <f t="shared" ref="C133:T133" si="89">IF(C30=0,"",C30)</f>
        <v>1.5</v>
      </c>
      <c r="D133" s="35">
        <f t="shared" si="89"/>
        <v>0.5</v>
      </c>
      <c r="E133" s="35">
        <f t="shared" si="89"/>
        <v>1.5</v>
      </c>
      <c r="F133" s="35" t="str">
        <f t="shared" si="89"/>
        <v/>
      </c>
      <c r="G133" s="35" t="str">
        <f t="shared" si="89"/>
        <v/>
      </c>
      <c r="H133" s="35">
        <f t="shared" si="89"/>
        <v>3</v>
      </c>
      <c r="I133" s="35">
        <f t="shared" si="89"/>
        <v>2</v>
      </c>
      <c r="J133" s="35" t="str">
        <f t="shared" si="89"/>
        <v/>
      </c>
      <c r="K133" s="35" t="str">
        <f t="shared" si="89"/>
        <v/>
      </c>
      <c r="L133" s="35">
        <f t="shared" si="89"/>
        <v>6</v>
      </c>
      <c r="M133" s="35">
        <f t="shared" si="89"/>
        <v>1</v>
      </c>
      <c r="N133" s="35">
        <f t="shared" si="89"/>
        <v>2</v>
      </c>
      <c r="O133" s="35" t="str">
        <f t="shared" si="89"/>
        <v/>
      </c>
      <c r="P133" s="35">
        <f t="shared" si="89"/>
        <v>1</v>
      </c>
      <c r="Q133" s="35">
        <f t="shared" si="89"/>
        <v>1</v>
      </c>
      <c r="R133" s="35">
        <f t="shared" si="89"/>
        <v>3</v>
      </c>
      <c r="S133" s="35">
        <f t="shared" si="89"/>
        <v>5</v>
      </c>
      <c r="T133" s="35">
        <f t="shared" si="89"/>
        <v>1</v>
      </c>
      <c r="V133" s="43">
        <f t="shared" si="85"/>
        <v>4.5428712773784143</v>
      </c>
      <c r="X133" s="43">
        <v>4.9035500521537392</v>
      </c>
      <c r="Y133" s="35">
        <f t="shared" si="83"/>
        <v>0.87963626155320374</v>
      </c>
    </row>
    <row r="134" spans="2:25">
      <c r="X134" s="58">
        <f>AVERAGE(X127:X133)</f>
        <v>4.3133404362155323</v>
      </c>
    </row>
    <row r="135" spans="2:25" ht="28.5">
      <c r="B135" s="1" t="s">
        <v>75</v>
      </c>
      <c r="C135" s="35">
        <f>IF(C127="","",C127*$Y127)</f>
        <v>3.8660619194756016</v>
      </c>
      <c r="D135" s="35">
        <f t="shared" ref="D135:T141" si="90">IF(D127="","",D127*$Y127)</f>
        <v>3.092849535580481</v>
      </c>
      <c r="E135" s="35">
        <f t="shared" si="90"/>
        <v>3.8660619194756016</v>
      </c>
      <c r="F135" s="35">
        <f t="shared" si="90"/>
        <v>5.4124866872658428</v>
      </c>
      <c r="G135" s="35">
        <f t="shared" si="90"/>
        <v>0.77321238389512026</v>
      </c>
      <c r="H135" s="35">
        <f t="shared" si="90"/>
        <v>0.38660619194756013</v>
      </c>
      <c r="I135" s="35">
        <f t="shared" si="90"/>
        <v>0.38660619194756013</v>
      </c>
      <c r="J135" s="35">
        <f t="shared" si="90"/>
        <v>1.1598185758426804</v>
      </c>
      <c r="K135" s="35">
        <f t="shared" si="90"/>
        <v>2.7062433436329214</v>
      </c>
      <c r="L135" s="35">
        <f t="shared" si="90"/>
        <v>1.5464247677902405</v>
      </c>
      <c r="M135" s="35" t="str">
        <f t="shared" si="90"/>
        <v/>
      </c>
      <c r="N135" s="35">
        <f t="shared" si="90"/>
        <v>1.1598185758426804</v>
      </c>
      <c r="O135" s="35">
        <f t="shared" si="90"/>
        <v>0.38660619194756013</v>
      </c>
      <c r="P135" s="35">
        <f t="shared" si="90"/>
        <v>1.1598185758426804</v>
      </c>
      <c r="Q135" s="35">
        <f t="shared" si="90"/>
        <v>3.8660619194756016</v>
      </c>
      <c r="R135" s="35" t="str">
        <f t="shared" si="90"/>
        <v/>
      </c>
      <c r="S135" s="35">
        <f t="shared" si="90"/>
        <v>0.77321238389512026</v>
      </c>
      <c r="T135" s="35">
        <f t="shared" si="90"/>
        <v>0.38660619194756013</v>
      </c>
      <c r="V135" s="43">
        <f>(SUM($C135:$F135)^$C$123*SUM($G135:$J135)^$G$123*SUM($K135:$N135)^$K$123*SUM($O135:$Q135)^$O$123*SUM($R135:$T135)^$R$123)*10/$W$142</f>
        <v>11.098110342298346</v>
      </c>
      <c r="W135" s="43">
        <f>(SUM($C135:$F135)^$C$123*SUM($G135:$J135)^$G$123*SUM($K135:$N135)^$K$123*SUM($O135:$Q135)^$O$123*SUM($R135:$T135)^$R$123)</f>
        <v>4.7630228088421367</v>
      </c>
      <c r="X135" s="35"/>
      <c r="Y135" s="35">
        <v>1.1378864346962501</v>
      </c>
    </row>
    <row r="136" spans="2:25">
      <c r="B136" s="2" t="s">
        <v>76</v>
      </c>
      <c r="C136" s="35">
        <f t="shared" ref="C136:R141" si="91">IF(C128="","",C128*$Y128)</f>
        <v>0.85677292464938026</v>
      </c>
      <c r="D136" s="35" t="str">
        <f t="shared" si="91"/>
        <v/>
      </c>
      <c r="E136" s="35">
        <f t="shared" si="91"/>
        <v>1.2851593869740703</v>
      </c>
      <c r="F136" s="35">
        <f t="shared" si="91"/>
        <v>0.85677292464938026</v>
      </c>
      <c r="G136" s="35" t="str">
        <f t="shared" si="91"/>
        <v/>
      </c>
      <c r="H136" s="35">
        <f t="shared" si="91"/>
        <v>0.85677292464938026</v>
      </c>
      <c r="I136" s="35">
        <f t="shared" si="91"/>
        <v>1.2851593869740703</v>
      </c>
      <c r="J136" s="35">
        <f t="shared" si="91"/>
        <v>0.85677292464938026</v>
      </c>
      <c r="K136" s="35">
        <f t="shared" si="91"/>
        <v>1.7135458492987605</v>
      </c>
      <c r="L136" s="35">
        <f t="shared" si="91"/>
        <v>2.5703187739481406</v>
      </c>
      <c r="M136" s="35">
        <f t="shared" si="91"/>
        <v>4.2838646232469015</v>
      </c>
      <c r="N136" s="35">
        <f t="shared" si="91"/>
        <v>5.1406375478962811</v>
      </c>
      <c r="O136" s="35">
        <f t="shared" si="91"/>
        <v>0.85677292464938026</v>
      </c>
      <c r="P136" s="35">
        <f t="shared" si="91"/>
        <v>1.7135458492987605</v>
      </c>
      <c r="Q136" s="35" t="str">
        <f t="shared" si="91"/>
        <v/>
      </c>
      <c r="R136" s="35">
        <f t="shared" si="91"/>
        <v>1.2851593869740703</v>
      </c>
      <c r="S136" s="35">
        <f t="shared" si="90"/>
        <v>2.5703187739481406</v>
      </c>
      <c r="T136" s="35">
        <f t="shared" si="90"/>
        <v>0.85677292464938026</v>
      </c>
      <c r="V136" s="43">
        <f t="shared" ref="V136:V141" si="92">(SUM($C136:$F136)^$C$123*SUM($G136:$J136)^$G$123*SUM($K136:$N136)^$K$123*SUM($O136:$Q136)^$O$123*SUM($R136:$T136)^$R$123)*10/$W$142</f>
        <v>9.1932696089610726</v>
      </c>
      <c r="W136" s="43">
        <f t="shared" ref="W136:W141" si="93">(SUM($C136:$F136)^$C$123*SUM($G136:$J136)^$G$123*SUM($K136:$N136)^$K$123*SUM($O136:$Q136)^$O$123*SUM($R136:$T136)^$R$123)</f>
        <v>3.9455142798885405</v>
      </c>
      <c r="X136" s="35"/>
      <c r="Y136" s="35">
        <v>0.88390071939190484</v>
      </c>
    </row>
    <row r="137" spans="2:25" ht="28.5">
      <c r="B137" s="2" t="s">
        <v>77</v>
      </c>
      <c r="C137" s="35">
        <f t="shared" si="91"/>
        <v>0.92822939271863292</v>
      </c>
      <c r="D137" s="35">
        <f t="shared" si="90"/>
        <v>2.1658685830101434</v>
      </c>
      <c r="E137" s="35">
        <f t="shared" si="90"/>
        <v>0.61881959514575524</v>
      </c>
      <c r="F137" s="35">
        <f t="shared" si="90"/>
        <v>0.92822939271863292</v>
      </c>
      <c r="G137" s="35">
        <f t="shared" si="90"/>
        <v>0.30940979757287762</v>
      </c>
      <c r="H137" s="35" t="str">
        <f t="shared" si="90"/>
        <v/>
      </c>
      <c r="I137" s="35">
        <f t="shared" si="90"/>
        <v>0.61881959514575524</v>
      </c>
      <c r="J137" s="35">
        <f t="shared" si="90"/>
        <v>0.61881959514575524</v>
      </c>
      <c r="K137" s="35">
        <f t="shared" si="90"/>
        <v>2.475278380583021</v>
      </c>
      <c r="L137" s="35">
        <f t="shared" si="90"/>
        <v>0.30940979757287762</v>
      </c>
      <c r="M137" s="35" t="str">
        <f t="shared" si="90"/>
        <v/>
      </c>
      <c r="N137" s="35">
        <f t="shared" si="90"/>
        <v>1.2376391902915105</v>
      </c>
      <c r="O137" s="35">
        <f t="shared" si="90"/>
        <v>5.5693763563117971</v>
      </c>
      <c r="P137" s="35">
        <f t="shared" si="90"/>
        <v>4.3317371660202868</v>
      </c>
      <c r="Q137" s="35">
        <f t="shared" si="90"/>
        <v>1.2376391902915105</v>
      </c>
      <c r="R137" s="35">
        <f t="shared" si="90"/>
        <v>1.8564587854372658</v>
      </c>
      <c r="S137" s="35">
        <f t="shared" si="90"/>
        <v>1.547048987864388</v>
      </c>
      <c r="T137" s="35">
        <f t="shared" si="90"/>
        <v>1.2376391902915105</v>
      </c>
      <c r="V137" s="43">
        <f t="shared" si="92"/>
        <v>10.822279866914112</v>
      </c>
      <c r="W137" s="43">
        <f t="shared" si="93"/>
        <v>4.6446434807306094</v>
      </c>
      <c r="X137" s="35"/>
      <c r="Y137" s="35">
        <v>1.2452606773700012</v>
      </c>
    </row>
    <row r="138" spans="2:25">
      <c r="B138" s="2" t="s">
        <v>78</v>
      </c>
      <c r="C138" s="35">
        <f t="shared" si="91"/>
        <v>2.151712303074317</v>
      </c>
      <c r="D138" s="35">
        <f t="shared" si="90"/>
        <v>0.71723743435810561</v>
      </c>
      <c r="E138" s="35">
        <f t="shared" si="90"/>
        <v>2.151712303074317</v>
      </c>
      <c r="F138" s="35">
        <f t="shared" si="90"/>
        <v>1.7930935858952644</v>
      </c>
      <c r="G138" s="35">
        <f t="shared" si="90"/>
        <v>0.3586187171790528</v>
      </c>
      <c r="H138" s="35">
        <f t="shared" si="90"/>
        <v>0.71723743435810561</v>
      </c>
      <c r="I138" s="35">
        <f t="shared" si="90"/>
        <v>0.3586187171790528</v>
      </c>
      <c r="J138" s="35" t="str">
        <f t="shared" si="90"/>
        <v/>
      </c>
      <c r="K138" s="35">
        <f t="shared" si="90"/>
        <v>4.3034246061486341</v>
      </c>
      <c r="L138" s="35">
        <f t="shared" si="90"/>
        <v>1.7930935858952644</v>
      </c>
      <c r="M138" s="35" t="str">
        <f t="shared" si="90"/>
        <v/>
      </c>
      <c r="N138" s="35">
        <f t="shared" si="90"/>
        <v>2.151712303074317</v>
      </c>
      <c r="O138" s="35">
        <f t="shared" si="90"/>
        <v>4.3034246061486341</v>
      </c>
      <c r="P138" s="35">
        <f t="shared" si="90"/>
        <v>1.4344748687162112</v>
      </c>
      <c r="Q138" s="35" t="str">
        <f t="shared" si="90"/>
        <v/>
      </c>
      <c r="R138" s="35">
        <f t="shared" si="90"/>
        <v>0.3586187171790528</v>
      </c>
      <c r="S138" s="35" t="str">
        <f t="shared" si="90"/>
        <v/>
      </c>
      <c r="T138" s="35">
        <f t="shared" si="90"/>
        <v>2.8689497374324224</v>
      </c>
      <c r="V138" s="43">
        <f t="shared" si="92"/>
        <v>10.526974389201396</v>
      </c>
      <c r="W138" s="43">
        <f t="shared" si="93"/>
        <v>4.5179059837568305</v>
      </c>
      <c r="X138" s="35"/>
      <c r="Y138" s="35">
        <v>1.0778495509998958</v>
      </c>
    </row>
    <row r="139" spans="2:25">
      <c r="B139" s="2" t="s">
        <v>79</v>
      </c>
      <c r="C139" s="35">
        <f t="shared" si="91"/>
        <v>1.0907330234337844</v>
      </c>
      <c r="D139" s="35">
        <f t="shared" si="90"/>
        <v>0.72715534895585621</v>
      </c>
      <c r="E139" s="35">
        <f t="shared" si="90"/>
        <v>1.4543106979117124</v>
      </c>
      <c r="F139" s="35">
        <f t="shared" si="90"/>
        <v>1.0907330234337844</v>
      </c>
      <c r="G139" s="35">
        <f t="shared" si="90"/>
        <v>4.3629320937351377</v>
      </c>
      <c r="H139" s="35">
        <f t="shared" si="90"/>
        <v>1.0907330234337844</v>
      </c>
      <c r="I139" s="35">
        <f t="shared" si="90"/>
        <v>1.0907330234337844</v>
      </c>
      <c r="J139" s="35">
        <f t="shared" si="90"/>
        <v>5.0900874426909946</v>
      </c>
      <c r="K139" s="35">
        <f t="shared" si="90"/>
        <v>0.3635776744779281</v>
      </c>
      <c r="L139" s="35">
        <f t="shared" si="90"/>
        <v>2.9086213958234248</v>
      </c>
      <c r="M139" s="35" t="str">
        <f t="shared" si="90"/>
        <v/>
      </c>
      <c r="N139" s="35">
        <f t="shared" si="90"/>
        <v>2.9086213958234248</v>
      </c>
      <c r="O139" s="35" t="str">
        <f t="shared" si="90"/>
        <v/>
      </c>
      <c r="P139" s="35" t="str">
        <f t="shared" si="90"/>
        <v/>
      </c>
      <c r="Q139" s="35">
        <f t="shared" si="90"/>
        <v>1.4543106979117124</v>
      </c>
      <c r="R139" s="35">
        <f t="shared" si="90"/>
        <v>2.1814660468675688</v>
      </c>
      <c r="S139" s="35" t="str">
        <f t="shared" si="90"/>
        <v/>
      </c>
      <c r="T139" s="35">
        <f t="shared" si="90"/>
        <v>1.0907330234337844</v>
      </c>
      <c r="V139" s="43">
        <f t="shared" si="92"/>
        <v>9.2067061353313431</v>
      </c>
      <c r="W139" s="43">
        <f t="shared" si="93"/>
        <v>3.9512808905636283</v>
      </c>
      <c r="X139" s="35"/>
      <c r="Y139" s="35">
        <v>1.069983476384984</v>
      </c>
    </row>
    <row r="140" spans="2:25">
      <c r="B140" s="2" t="s">
        <v>80</v>
      </c>
      <c r="C140" s="35">
        <f t="shared" si="91"/>
        <v>2.826067278178781</v>
      </c>
      <c r="D140" s="35">
        <f t="shared" si="90"/>
        <v>2.2608538225430248</v>
      </c>
      <c r="E140" s="35">
        <f t="shared" si="90"/>
        <v>2.826067278178781</v>
      </c>
      <c r="F140" s="35">
        <f t="shared" si="90"/>
        <v>1.6956403669072686</v>
      </c>
      <c r="G140" s="35" t="str">
        <f t="shared" si="90"/>
        <v/>
      </c>
      <c r="H140" s="35">
        <f t="shared" si="90"/>
        <v>3.9564941894502939</v>
      </c>
      <c r="I140" s="35">
        <f t="shared" si="90"/>
        <v>3.3912807338145372</v>
      </c>
      <c r="J140" s="35">
        <f t="shared" si="90"/>
        <v>0.8478201834536343</v>
      </c>
      <c r="K140" s="35">
        <f t="shared" si="90"/>
        <v>1.1304269112715124</v>
      </c>
      <c r="L140" s="35">
        <f t="shared" si="90"/>
        <v>1.6956403669072686</v>
      </c>
      <c r="M140" s="35">
        <f t="shared" si="90"/>
        <v>1.4130336390893905</v>
      </c>
      <c r="N140" s="35">
        <f t="shared" si="90"/>
        <v>1.4130336390893905</v>
      </c>
      <c r="O140" s="35" t="str">
        <f t="shared" si="90"/>
        <v/>
      </c>
      <c r="P140" s="35" t="str">
        <f t="shared" si="90"/>
        <v/>
      </c>
      <c r="Q140" s="35">
        <f t="shared" si="90"/>
        <v>0.8478201834536343</v>
      </c>
      <c r="R140" s="35">
        <f t="shared" si="90"/>
        <v>2.2608538225430248</v>
      </c>
      <c r="S140" s="35">
        <f t="shared" si="90"/>
        <v>1.6956403669072686</v>
      </c>
      <c r="T140" s="35" t="str">
        <f t="shared" si="90"/>
        <v/>
      </c>
      <c r="V140" s="43">
        <f t="shared" si="92"/>
        <v>9.8415889824527554</v>
      </c>
      <c r="W140" s="43">
        <f t="shared" si="93"/>
        <v>4.2237562389350227</v>
      </c>
      <c r="X140" s="35"/>
      <c r="Y140" s="35">
        <v>0.83846981065385029</v>
      </c>
    </row>
    <row r="141" spans="2:25">
      <c r="B141" s="3" t="s">
        <v>81</v>
      </c>
      <c r="C141" s="35">
        <f t="shared" si="91"/>
        <v>1.3194543923298057</v>
      </c>
      <c r="D141" s="35">
        <f t="shared" si="90"/>
        <v>0.43981813077660187</v>
      </c>
      <c r="E141" s="35">
        <f t="shared" si="90"/>
        <v>1.3194543923298057</v>
      </c>
      <c r="F141" s="35" t="str">
        <f t="shared" si="90"/>
        <v/>
      </c>
      <c r="G141" s="35" t="str">
        <f t="shared" si="90"/>
        <v/>
      </c>
      <c r="H141" s="35">
        <f t="shared" si="90"/>
        <v>2.6389087846596113</v>
      </c>
      <c r="I141" s="35">
        <f t="shared" si="90"/>
        <v>1.7592725231064075</v>
      </c>
      <c r="J141" s="35" t="str">
        <f t="shared" si="90"/>
        <v/>
      </c>
      <c r="K141" s="35" t="str">
        <f t="shared" si="90"/>
        <v/>
      </c>
      <c r="L141" s="35">
        <f t="shared" si="90"/>
        <v>5.2778175693192226</v>
      </c>
      <c r="M141" s="35">
        <f t="shared" si="90"/>
        <v>0.87963626155320374</v>
      </c>
      <c r="N141" s="35">
        <f t="shared" si="90"/>
        <v>1.7592725231064075</v>
      </c>
      <c r="O141" s="35" t="str">
        <f t="shared" si="90"/>
        <v/>
      </c>
      <c r="P141" s="35">
        <f t="shared" si="90"/>
        <v>0.87963626155320374</v>
      </c>
      <c r="Q141" s="35">
        <f t="shared" si="90"/>
        <v>0.87963626155320374</v>
      </c>
      <c r="R141" s="35">
        <f t="shared" si="90"/>
        <v>2.6389087846596113</v>
      </c>
      <c r="S141" s="35">
        <f t="shared" si="90"/>
        <v>4.398181307766019</v>
      </c>
      <c r="T141" s="35">
        <f t="shared" si="90"/>
        <v>0.87963626155320374</v>
      </c>
      <c r="V141" s="43">
        <f t="shared" si="92"/>
        <v>9.3110706748409768</v>
      </c>
      <c r="W141" s="43">
        <f t="shared" si="93"/>
        <v>3.9960714600197749</v>
      </c>
      <c r="X141" s="35"/>
      <c r="Y141" s="35">
        <v>0.88357310598853445</v>
      </c>
    </row>
    <row r="142" spans="2:25">
      <c r="W142" s="38">
        <f>AVERAGE(W135:W141)</f>
        <v>4.2917421632480774</v>
      </c>
      <c r="Y142" s="58"/>
    </row>
    <row r="143" spans="2:25" ht="13.5" customHeight="1">
      <c r="X143" s="54"/>
    </row>
    <row r="144" spans="2:25" ht="28.5">
      <c r="B144" s="1" t="s">
        <v>75</v>
      </c>
      <c r="C144" s="35">
        <f>IF(C135="","",C135*C$124)</f>
        <v>1.1206899596787248</v>
      </c>
      <c r="D144" s="35">
        <f t="shared" ref="D144:T150" si="94">IF(D135="","",D135*D$124)</f>
        <v>0.75887132894329701</v>
      </c>
      <c r="E144" s="35">
        <f t="shared" si="94"/>
        <v>0.76595843087252535</v>
      </c>
      <c r="F144" s="35">
        <f t="shared" si="94"/>
        <v>1.4431683582293415</v>
      </c>
      <c r="G144" s="35">
        <f t="shared" si="94"/>
        <v>0.20805517435072643</v>
      </c>
      <c r="H144" s="35">
        <f t="shared" si="94"/>
        <v>0.10191956604453339</v>
      </c>
      <c r="I144" s="35">
        <f t="shared" si="94"/>
        <v>9.5875283448847937E-2</v>
      </c>
      <c r="J144" s="35">
        <f t="shared" si="94"/>
        <v>0.25435431799059377</v>
      </c>
      <c r="K144" s="35">
        <f t="shared" si="94"/>
        <v>0.92413352825216755</v>
      </c>
      <c r="L144" s="35">
        <f t="shared" si="94"/>
        <v>0.30936425739229378</v>
      </c>
      <c r="M144" s="35" t="str">
        <f t="shared" si="94"/>
        <v/>
      </c>
      <c r="N144" s="35">
        <f t="shared" si="94"/>
        <v>0.272126150724319</v>
      </c>
      <c r="O144" s="35">
        <f t="shared" si="94"/>
        <v>0.12927466715073169</v>
      </c>
      <c r="P144" s="35">
        <f t="shared" si="94"/>
        <v>0.34629145054582849</v>
      </c>
      <c r="Q144" s="35">
        <f t="shared" si="94"/>
        <v>1.4190104128155232</v>
      </c>
      <c r="R144" s="35" t="str">
        <f t="shared" si="94"/>
        <v/>
      </c>
      <c r="S144" s="35">
        <f t="shared" si="94"/>
        <v>0.25794005493074273</v>
      </c>
      <c r="T144" s="35">
        <f t="shared" si="94"/>
        <v>0.12751890561931706</v>
      </c>
      <c r="V144" s="43">
        <f>(SUM($C144:$F144)^$C$123*SUM($G144:$J144)^$G$123*SUM($K144:$N144)^$K$123*SUM($O144:$Q144)^$O$123*SUM($R144:$T144)^$R$123)*10/$Y$151</f>
        <v>11.320780126811131</v>
      </c>
      <c r="W144" s="59">
        <f>V144/MAX($V$144:$V$150)*100</f>
        <v>100</v>
      </c>
      <c r="Y144" s="53">
        <f t="shared" ref="Y144:Y150" si="95">(SUM($C144:$F144)^$C$123*SUM($G144:$J144)^$G$123*SUM($K144:$N144)^$K$123*SUM($O144:$Q144)^$O$123*SUM($R144:$T144)^$R$123)</f>
        <v>1.3788314348572215</v>
      </c>
    </row>
    <row r="145" spans="2:25">
      <c r="B145" s="2" t="s">
        <v>76</v>
      </c>
      <c r="C145" s="35">
        <f t="shared" ref="C145:R150" si="96">IF(C136="","",C136*C$124)</f>
        <v>0.24836043353112588</v>
      </c>
      <c r="D145" s="35" t="str">
        <f t="shared" si="96"/>
        <v/>
      </c>
      <c r="E145" s="35">
        <f t="shared" si="96"/>
        <v>0.25462051254504431</v>
      </c>
      <c r="F145" s="35">
        <f t="shared" si="96"/>
        <v>0.22844722702980136</v>
      </c>
      <c r="G145" s="35" t="str">
        <f t="shared" si="96"/>
        <v/>
      </c>
      <c r="H145" s="35">
        <f t="shared" si="96"/>
        <v>0.22586788959348852</v>
      </c>
      <c r="I145" s="35">
        <f t="shared" si="96"/>
        <v>0.31870938197440907</v>
      </c>
      <c r="J145" s="35">
        <f t="shared" si="96"/>
        <v>0.18789481170679148</v>
      </c>
      <c r="K145" s="35">
        <f t="shared" si="96"/>
        <v>0.58514515158438563</v>
      </c>
      <c r="L145" s="35">
        <f t="shared" si="96"/>
        <v>0.51419556600880501</v>
      </c>
      <c r="M145" s="35">
        <f t="shared" si="96"/>
        <v>0.958838745365304</v>
      </c>
      <c r="N145" s="35">
        <f t="shared" si="96"/>
        <v>1.2061385610775615</v>
      </c>
      <c r="O145" s="35">
        <f t="shared" si="96"/>
        <v>0.28649058645400866</v>
      </c>
      <c r="P145" s="35">
        <f t="shared" si="96"/>
        <v>0.51161991201884249</v>
      </c>
      <c r="Q145" s="35" t="str">
        <f t="shared" si="96"/>
        <v/>
      </c>
      <c r="R145" s="35">
        <f t="shared" si="96"/>
        <v>0.43251889731474308</v>
      </c>
      <c r="S145" s="35">
        <f t="shared" si="94"/>
        <v>0.85744638801805773</v>
      </c>
      <c r="T145" s="35">
        <f t="shared" si="94"/>
        <v>0.28259957546249043</v>
      </c>
      <c r="V145" s="43">
        <f t="shared" ref="V145:V150" si="97">(SUM($C145:$F145)^$C$123*SUM($G145:$J145)^$G$123*SUM($K145:$N145)^$K$123*SUM($O145:$Q145)^$O$123*SUM($R145:$T145)^$R$123)*10/$Y$151</f>
        <v>8.8649447997057731</v>
      </c>
      <c r="W145" s="60">
        <f t="shared" ref="W145:W150" si="98">V145/MAX($V$144:$V$150)*100</f>
        <v>78.306836634966743</v>
      </c>
      <c r="Y145" s="53">
        <f t="shared" si="95"/>
        <v>1.0797192791652122</v>
      </c>
    </row>
    <row r="146" spans="2:25" ht="28.5">
      <c r="B146" s="2" t="s">
        <v>77</v>
      </c>
      <c r="C146" s="35">
        <f t="shared" si="96"/>
        <v>0.26907415927770606</v>
      </c>
      <c r="D146" s="35">
        <f t="shared" si="94"/>
        <v>0.53142435511236774</v>
      </c>
      <c r="E146" s="35">
        <f t="shared" si="94"/>
        <v>0.12260281805194335</v>
      </c>
      <c r="F146" s="35">
        <f t="shared" si="94"/>
        <v>0.24750015402378245</v>
      </c>
      <c r="G146" s="35">
        <f t="shared" si="94"/>
        <v>8.3255662636386146E-2</v>
      </c>
      <c r="H146" s="35" t="str">
        <f t="shared" si="94"/>
        <v/>
      </c>
      <c r="I146" s="35">
        <f t="shared" si="94"/>
        <v>0.15346237417829087</v>
      </c>
      <c r="J146" s="35">
        <f t="shared" si="94"/>
        <v>0.13571039416070174</v>
      </c>
      <c r="K146" s="35">
        <f t="shared" si="94"/>
        <v>0.84526313889560434</v>
      </c>
      <c r="L146" s="35">
        <f t="shared" si="94"/>
        <v>6.1897826683681829E-2</v>
      </c>
      <c r="M146" s="35" t="str">
        <f t="shared" si="94"/>
        <v/>
      </c>
      <c r="N146" s="35">
        <f t="shared" si="94"/>
        <v>0.29038506181442209</v>
      </c>
      <c r="O146" s="35">
        <f t="shared" si="94"/>
        <v>1.8623066306113936</v>
      </c>
      <c r="P146" s="35">
        <f t="shared" si="94"/>
        <v>1.2933432675145475</v>
      </c>
      <c r="Q146" s="35">
        <f t="shared" si="94"/>
        <v>0.45426662451656824</v>
      </c>
      <c r="R146" s="35">
        <f t="shared" si="94"/>
        <v>0.62478904556590542</v>
      </c>
      <c r="S146" s="35">
        <f t="shared" si="94"/>
        <v>0.51608834677487192</v>
      </c>
      <c r="T146" s="35">
        <f t="shared" si="94"/>
        <v>0.40822521311029181</v>
      </c>
      <c r="V146" s="43">
        <f t="shared" si="97"/>
        <v>10.948978527701408</v>
      </c>
      <c r="W146" s="59">
        <f t="shared" si="98"/>
        <v>96.71575991278921</v>
      </c>
      <c r="Y146" s="53">
        <f t="shared" si="95"/>
        <v>1.3335473001385769</v>
      </c>
    </row>
    <row r="147" spans="2:25">
      <c r="B147" s="2" t="s">
        <v>78</v>
      </c>
      <c r="C147" s="35">
        <f t="shared" si="96"/>
        <v>0.62373609745486402</v>
      </c>
      <c r="D147" s="35">
        <f t="shared" si="94"/>
        <v>0.17598364185442381</v>
      </c>
      <c r="E147" s="35">
        <f t="shared" si="94"/>
        <v>0.42630516884620029</v>
      </c>
      <c r="F147" s="35">
        <f t="shared" si="94"/>
        <v>0.47810481134231575</v>
      </c>
      <c r="G147" s="35">
        <f t="shared" si="94"/>
        <v>9.6496746925153018E-2</v>
      </c>
      <c r="H147" s="35">
        <f t="shared" si="94"/>
        <v>0.1890826623661219</v>
      </c>
      <c r="I147" s="35">
        <f t="shared" si="94"/>
        <v>8.8934610660006297E-2</v>
      </c>
      <c r="J147" s="35" t="str">
        <f t="shared" si="94"/>
        <v/>
      </c>
      <c r="K147" s="35">
        <f t="shared" si="94"/>
        <v>1.4695422620452896</v>
      </c>
      <c r="L147" s="35">
        <f t="shared" si="94"/>
        <v>0.35871067069627827</v>
      </c>
      <c r="M147" s="35" t="str">
        <f t="shared" si="94"/>
        <v/>
      </c>
      <c r="N147" s="35">
        <f t="shared" si="94"/>
        <v>0.50485239562260331</v>
      </c>
      <c r="O147" s="35">
        <f t="shared" si="94"/>
        <v>1.4389934645526679</v>
      </c>
      <c r="P147" s="35">
        <f t="shared" si="94"/>
        <v>0.42829662621876574</v>
      </c>
      <c r="Q147" s="35" t="str">
        <f t="shared" si="94"/>
        <v/>
      </c>
      <c r="R147" s="35">
        <f t="shared" si="94"/>
        <v>0.12069271226810185</v>
      </c>
      <c r="S147" s="35" t="str">
        <f t="shared" si="94"/>
        <v/>
      </c>
      <c r="T147" s="35">
        <f t="shared" si="94"/>
        <v>0.94629971897561682</v>
      </c>
      <c r="V147" s="43">
        <f t="shared" si="97"/>
        <v>10.673379487584103</v>
      </c>
      <c r="W147" s="59">
        <f t="shared" si="98"/>
        <v>94.281307189300662</v>
      </c>
      <c r="Y147" s="53">
        <f t="shared" si="95"/>
        <v>1.299980300720379</v>
      </c>
    </row>
    <row r="148" spans="2:25">
      <c r="B148" s="2" t="s">
        <v>79</v>
      </c>
      <c r="C148" s="35">
        <f t="shared" si="96"/>
        <v>0.31618054069296075</v>
      </c>
      <c r="D148" s="35">
        <f t="shared" si="94"/>
        <v>0.17841713269985818</v>
      </c>
      <c r="E148" s="35">
        <f t="shared" si="94"/>
        <v>0.28813339345705025</v>
      </c>
      <c r="F148" s="35">
        <f t="shared" si="94"/>
        <v>0.29082960894831028</v>
      </c>
      <c r="G148" s="35">
        <f t="shared" si="94"/>
        <v>1.1739731752221521</v>
      </c>
      <c r="H148" s="35">
        <f t="shared" si="94"/>
        <v>0.28754592847776234</v>
      </c>
      <c r="I148" s="35">
        <f t="shared" si="94"/>
        <v>0.2704931787613935</v>
      </c>
      <c r="J148" s="35">
        <f t="shared" si="94"/>
        <v>1.1162829661160441</v>
      </c>
      <c r="K148" s="35">
        <f t="shared" si="94"/>
        <v>0.12415525008108083</v>
      </c>
      <c r="L148" s="35">
        <f t="shared" si="94"/>
        <v>0.58187343923626567</v>
      </c>
      <c r="M148" s="35" t="str">
        <f t="shared" si="94"/>
        <v/>
      </c>
      <c r="N148" s="35">
        <f t="shared" si="94"/>
        <v>0.68244461749954455</v>
      </c>
      <c r="O148" s="35" t="str">
        <f t="shared" si="94"/>
        <v/>
      </c>
      <c r="P148" s="35" t="str">
        <f t="shared" si="94"/>
        <v/>
      </c>
      <c r="Q148" s="35">
        <f t="shared" si="94"/>
        <v>0.53379435373493744</v>
      </c>
      <c r="R148" s="35">
        <f t="shared" si="94"/>
        <v>0.73416986148485364</v>
      </c>
      <c r="S148" s="35" t="str">
        <f t="shared" si="94"/>
        <v/>
      </c>
      <c r="T148" s="35">
        <f t="shared" si="94"/>
        <v>0.35976940972014065</v>
      </c>
      <c r="V148" s="43">
        <f t="shared" si="97"/>
        <v>9.1662421278383448</v>
      </c>
      <c r="W148" s="60">
        <f t="shared" si="98"/>
        <v>80.968290393078391</v>
      </c>
      <c r="Y148" s="53">
        <f t="shared" si="95"/>
        <v>1.1164162402062445</v>
      </c>
    </row>
    <row r="149" spans="2:25">
      <c r="B149" s="2" t="s">
        <v>80</v>
      </c>
      <c r="C149" s="35">
        <f t="shared" si="96"/>
        <v>0.81921740779080388</v>
      </c>
      <c r="D149" s="35">
        <f t="shared" si="94"/>
        <v>0.55473023343754346</v>
      </c>
      <c r="E149" s="35">
        <f t="shared" si="94"/>
        <v>0.55991086097959442</v>
      </c>
      <c r="F149" s="35">
        <f t="shared" si="94"/>
        <v>0.45212019277836391</v>
      </c>
      <c r="G149" s="35" t="str">
        <f t="shared" si="94"/>
        <v/>
      </c>
      <c r="H149" s="35">
        <f t="shared" si="94"/>
        <v>1.0430359866072412</v>
      </c>
      <c r="I149" s="35">
        <f t="shared" si="94"/>
        <v>0.84101084871705389</v>
      </c>
      <c r="J149" s="35">
        <f t="shared" si="94"/>
        <v>0.18593142844287389</v>
      </c>
      <c r="K149" s="35">
        <f t="shared" si="94"/>
        <v>0.38602050048542957</v>
      </c>
      <c r="L149" s="35">
        <f t="shared" si="94"/>
        <v>0.33921502929770536</v>
      </c>
      <c r="M149" s="35">
        <f t="shared" si="94"/>
        <v>0.31627316005997713</v>
      </c>
      <c r="N149" s="35">
        <f t="shared" si="94"/>
        <v>0.33153754652531953</v>
      </c>
      <c r="O149" s="35" t="str">
        <f t="shared" si="94"/>
        <v/>
      </c>
      <c r="P149" s="35" t="str">
        <f t="shared" si="94"/>
        <v/>
      </c>
      <c r="Q149" s="35">
        <f t="shared" si="94"/>
        <v>0.3111863424782032</v>
      </c>
      <c r="R149" s="35">
        <f t="shared" si="94"/>
        <v>0.76088772507706126</v>
      </c>
      <c r="S149" s="35">
        <f t="shared" si="94"/>
        <v>0.56565773970088362</v>
      </c>
      <c r="T149" s="35" t="str">
        <f t="shared" si="94"/>
        <v/>
      </c>
      <c r="V149" s="43">
        <f t="shared" si="97"/>
        <v>9.9871157488842872</v>
      </c>
      <c r="W149" s="60">
        <f t="shared" si="98"/>
        <v>88.219324437117976</v>
      </c>
      <c r="Y149" s="53">
        <f t="shared" si="95"/>
        <v>1.2163957769576612</v>
      </c>
    </row>
    <row r="150" spans="2:25">
      <c r="B150" s="3" t="s">
        <v>81</v>
      </c>
      <c r="C150" s="35">
        <f t="shared" si="96"/>
        <v>0.38248205034920374</v>
      </c>
      <c r="D150" s="35">
        <f t="shared" si="94"/>
        <v>0.10791516546670737</v>
      </c>
      <c r="E150" s="35">
        <f t="shared" si="94"/>
        <v>0.26141516535614229</v>
      </c>
      <c r="F150" s="35" t="str">
        <f t="shared" si="94"/>
        <v/>
      </c>
      <c r="G150" s="35" t="str">
        <f t="shared" si="94"/>
        <v/>
      </c>
      <c r="H150" s="35">
        <f t="shared" si="94"/>
        <v>0.69568580060429108</v>
      </c>
      <c r="I150" s="35">
        <f t="shared" si="94"/>
        <v>0.43628569673678552</v>
      </c>
      <c r="J150" s="35" t="str">
        <f t="shared" si="94"/>
        <v/>
      </c>
      <c r="K150" s="35" t="str">
        <f t="shared" si="94"/>
        <v/>
      </c>
      <c r="L150" s="35">
        <f t="shared" si="94"/>
        <v>1.0558341711750916</v>
      </c>
      <c r="M150" s="35">
        <f t="shared" si="94"/>
        <v>0.19688515011154425</v>
      </c>
      <c r="N150" s="35">
        <f t="shared" si="94"/>
        <v>0.41277495442782497</v>
      </c>
      <c r="O150" s="35" t="str">
        <f t="shared" si="94"/>
        <v/>
      </c>
      <c r="P150" s="35">
        <f t="shared" si="94"/>
        <v>0.26263634960722215</v>
      </c>
      <c r="Q150" s="35">
        <f t="shared" si="94"/>
        <v>0.32286420668694943</v>
      </c>
      <c r="R150" s="35">
        <f t="shared" si="94"/>
        <v>0.88812168297860528</v>
      </c>
      <c r="S150" s="35">
        <f t="shared" si="94"/>
        <v>1.4672128276134979</v>
      </c>
      <c r="T150" s="35">
        <f t="shared" si="94"/>
        <v>0.29014086104328829</v>
      </c>
      <c r="V150" s="43">
        <f t="shared" si="97"/>
        <v>9.0385591814749606</v>
      </c>
      <c r="W150" s="60">
        <f t="shared" si="98"/>
        <v>79.840426898397567</v>
      </c>
      <c r="Y150" s="53">
        <f t="shared" si="95"/>
        <v>1.1008649037993061</v>
      </c>
    </row>
    <row r="151" spans="2:25">
      <c r="C151" s="38"/>
      <c r="D151" s="38"/>
      <c r="E151" s="35"/>
      <c r="W151" s="61"/>
      <c r="Y151" s="38">
        <f>AVERAGE(Y144:Y150)</f>
        <v>1.2179650336920858</v>
      </c>
    </row>
    <row r="152" spans="2:25">
      <c r="G152" s="38"/>
      <c r="W152" s="61"/>
    </row>
    <row r="153" spans="2:25">
      <c r="G153" s="38"/>
    </row>
    <row r="154" spans="2:25">
      <c r="C154" s="62">
        <v>0.27246666666666669</v>
      </c>
      <c r="D154" s="62">
        <v>0.15765555555555555</v>
      </c>
      <c r="E154" s="62">
        <v>0.1416722222222222</v>
      </c>
      <c r="F154" s="62">
        <v>0.2218472222222222</v>
      </c>
      <c r="G154" s="62">
        <v>0.2063638888888889</v>
      </c>
      <c r="I154" s="42">
        <f>C154/MAX($C154:$G154)*100</f>
        <v>100</v>
      </c>
      <c r="J154" s="42">
        <f>D154/MAX($C154:$G154)*100</f>
        <v>57.86232770573362</v>
      </c>
      <c r="K154" s="42">
        <f>E154/MAX($C154:$G154)*100</f>
        <v>51.996166707446356</v>
      </c>
      <c r="L154" s="42">
        <f t="shared" ref="L154:M157" si="99">F154/MAX($C154:$G154)*100</f>
        <v>81.421784520022825</v>
      </c>
      <c r="M154" s="42">
        <f t="shared" si="99"/>
        <v>75.739132207813384</v>
      </c>
    </row>
    <row r="155" spans="2:25">
      <c r="C155" s="63">
        <v>0.28987894736842107</v>
      </c>
      <c r="D155" s="63">
        <v>0.24536315789473681</v>
      </c>
      <c r="E155" s="63">
        <v>0.19812368421052631</v>
      </c>
      <c r="F155" s="63">
        <v>0.26663684210526317</v>
      </c>
      <c r="G155" s="62"/>
      <c r="I155" s="42">
        <f t="shared" ref="I155:J159" si="100">C155/MAX($C155:$G155)*100</f>
        <v>100</v>
      </c>
      <c r="J155" s="42">
        <f>D155/MAX($C155:$G155)*100</f>
        <v>84.643317537266</v>
      </c>
      <c r="K155" s="42">
        <f t="shared" ref="K155:K159" si="101">E155/MAX($C155:$G155)*100</f>
        <v>68.347041414746627</v>
      </c>
      <c r="L155" s="42">
        <f t="shared" si="99"/>
        <v>91.982134103164654</v>
      </c>
      <c r="M155" s="42"/>
    </row>
    <row r="156" spans="2:25">
      <c r="C156" s="64">
        <v>0.26907894736842103</v>
      </c>
      <c r="D156" s="64">
        <v>0.26362631578947376</v>
      </c>
      <c r="E156" s="64">
        <v>0.24799210526315785</v>
      </c>
      <c r="F156" s="64">
        <v>0.21930526315789475</v>
      </c>
      <c r="G156" s="62"/>
      <c r="I156" s="42">
        <f t="shared" si="100"/>
        <v>100</v>
      </c>
      <c r="J156" s="42">
        <f t="shared" si="100"/>
        <v>97.973594132029376</v>
      </c>
      <c r="K156" s="42">
        <f t="shared" si="101"/>
        <v>92.163325183374084</v>
      </c>
      <c r="L156" s="42">
        <f t="shared" si="99"/>
        <v>81.502200488997573</v>
      </c>
      <c r="M156" s="42"/>
    </row>
    <row r="157" spans="2:25">
      <c r="C157" s="65">
        <v>0.34148205128205139</v>
      </c>
      <c r="D157" s="65">
        <v>0.20005128205128206</v>
      </c>
      <c r="E157" s="65">
        <v>0.22382564102564104</v>
      </c>
      <c r="F157" s="65">
        <v>0.23462820512820501</v>
      </c>
      <c r="G157" s="62"/>
      <c r="I157" s="42">
        <f t="shared" si="100"/>
        <v>100</v>
      </c>
      <c r="J157" s="42">
        <f t="shared" si="100"/>
        <v>58.583249485650768</v>
      </c>
      <c r="K157" s="42">
        <f t="shared" si="101"/>
        <v>65.545360344801679</v>
      </c>
      <c r="L157" s="42">
        <f t="shared" si="99"/>
        <v>68.708795747045244</v>
      </c>
      <c r="M157" s="42"/>
    </row>
    <row r="158" spans="2:25">
      <c r="C158" s="66">
        <v>0.33438333333333342</v>
      </c>
      <c r="D158" s="66">
        <v>0.29857380952380952</v>
      </c>
      <c r="E158" s="66">
        <v>0.36704285714285712</v>
      </c>
      <c r="F158" s="62"/>
      <c r="G158" s="62"/>
      <c r="I158" s="42">
        <f t="shared" si="100"/>
        <v>91.101986273822988</v>
      </c>
      <c r="J158" s="42">
        <f t="shared" si="100"/>
        <v>81.345762140141943</v>
      </c>
      <c r="K158" s="42">
        <f t="shared" si="101"/>
        <v>100</v>
      </c>
      <c r="L158" s="42"/>
      <c r="M158" s="42"/>
    </row>
    <row r="159" spans="2:25">
      <c r="C159" s="66">
        <v>0.33654883720930229</v>
      </c>
      <c r="D159" s="66">
        <v>0.33359534883720915</v>
      </c>
      <c r="E159" s="66">
        <v>0.32984186046511621</v>
      </c>
      <c r="F159" s="62"/>
      <c r="G159" s="62"/>
      <c r="I159" s="42">
        <f t="shared" si="100"/>
        <v>100</v>
      </c>
      <c r="J159" s="42">
        <f t="shared" si="100"/>
        <v>99.122419082893359</v>
      </c>
      <c r="K159" s="42">
        <f t="shared" si="101"/>
        <v>98.007131208712224</v>
      </c>
      <c r="L159" s="42"/>
      <c r="M159" s="42"/>
    </row>
    <row r="168" spans="3:13">
      <c r="C168" s="67"/>
    </row>
    <row r="169" spans="3:13">
      <c r="C169" s="67"/>
    </row>
    <row r="170" spans="3:13">
      <c r="C170" s="67"/>
    </row>
    <row r="171" spans="3:13">
      <c r="C171" s="67"/>
    </row>
    <row r="172" spans="3:13">
      <c r="C172" s="67"/>
    </row>
    <row r="173" spans="3:13">
      <c r="C173" s="67"/>
    </row>
    <row r="175" spans="3:13">
      <c r="M175" s="4"/>
    </row>
  </sheetData>
  <mergeCells count="7">
    <mergeCell ref="V124:W124"/>
    <mergeCell ref="B2:B4"/>
    <mergeCell ref="C3:F3"/>
    <mergeCell ref="G3:J3"/>
    <mergeCell ref="K3:N3"/>
    <mergeCell ref="O3:Q3"/>
    <mergeCell ref="R3:T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349F9-59E6-4B82-A562-16A3B90B3343}">
  <dimension ref="B1:AF202"/>
  <sheetViews>
    <sheetView topLeftCell="A34" zoomScale="85" zoomScaleNormal="85" workbookViewId="0">
      <selection activeCell="V15" sqref="V15"/>
    </sheetView>
  </sheetViews>
  <sheetFormatPr defaultRowHeight="15"/>
  <cols>
    <col min="1" max="1" width="5.140625" style="4" customWidth="1"/>
    <col min="2" max="2" width="32" style="4" customWidth="1"/>
    <col min="3" max="12" width="6.7109375" style="4" customWidth="1"/>
    <col min="13" max="13" width="6.7109375" style="5" customWidth="1"/>
    <col min="14" max="20" width="6.7109375" style="4" customWidth="1"/>
    <col min="21" max="21" width="10.5703125" style="6" customWidth="1"/>
    <col min="22" max="22" width="10" style="6" customWidth="1"/>
    <col min="23" max="23" width="8" style="4" customWidth="1"/>
    <col min="24" max="24" width="8.28515625" style="4" customWidth="1"/>
    <col min="25" max="25" width="8.7109375" style="7" bestFit="1" customWidth="1"/>
    <col min="26" max="16384" width="9.140625" style="4"/>
  </cols>
  <sheetData>
    <row r="1" spans="2:22" ht="6.75" customHeight="1" thickBot="1"/>
    <row r="2" spans="2:22" ht="15.75" thickBot="1">
      <c r="B2" s="73" t="s">
        <v>57</v>
      </c>
      <c r="C2" s="8"/>
      <c r="D2" s="8"/>
      <c r="E2" s="8"/>
      <c r="F2" s="8"/>
      <c r="G2" s="8"/>
      <c r="H2" s="8"/>
      <c r="I2" s="8"/>
      <c r="J2" s="8"/>
      <c r="K2" s="8"/>
      <c r="L2" s="8"/>
      <c r="M2" s="9"/>
      <c r="N2" s="8"/>
      <c r="O2" s="8"/>
      <c r="P2" s="8"/>
      <c r="Q2" s="8"/>
      <c r="R2" s="8"/>
      <c r="S2" s="8"/>
      <c r="T2" s="8"/>
    </row>
    <row r="3" spans="2:22" ht="15" customHeight="1" thickBot="1">
      <c r="B3" s="74"/>
      <c r="C3" s="76"/>
      <c r="D3" s="76"/>
      <c r="E3" s="76"/>
      <c r="F3" s="76"/>
      <c r="G3" s="77" t="s">
        <v>82</v>
      </c>
      <c r="H3" s="77"/>
      <c r="I3" s="77"/>
      <c r="J3" s="78"/>
      <c r="K3" s="79" t="s">
        <v>83</v>
      </c>
      <c r="L3" s="79"/>
      <c r="M3" s="79"/>
      <c r="N3" s="80"/>
      <c r="O3" s="81" t="s">
        <v>84</v>
      </c>
      <c r="P3" s="81"/>
      <c r="Q3" s="82"/>
      <c r="R3" s="81" t="s">
        <v>85</v>
      </c>
      <c r="S3" s="81"/>
      <c r="T3" s="81"/>
    </row>
    <row r="4" spans="2:22" ht="129.75" customHeight="1" thickBot="1">
      <c r="B4" s="75"/>
      <c r="C4" s="10" t="s">
        <v>86</v>
      </c>
      <c r="D4" s="10" t="s">
        <v>87</v>
      </c>
      <c r="E4" s="10" t="s">
        <v>88</v>
      </c>
      <c r="F4" s="11" t="s">
        <v>89</v>
      </c>
      <c r="G4" s="12" t="s">
        <v>90</v>
      </c>
      <c r="H4" s="13" t="s">
        <v>91</v>
      </c>
      <c r="I4" s="13" t="s">
        <v>92</v>
      </c>
      <c r="J4" s="14" t="s">
        <v>93</v>
      </c>
      <c r="K4" s="15" t="s">
        <v>94</v>
      </c>
      <c r="L4" s="16" t="s">
        <v>95</v>
      </c>
      <c r="M4" s="17" t="s">
        <v>96</v>
      </c>
      <c r="N4" s="18" t="s">
        <v>97</v>
      </c>
      <c r="O4" s="19" t="s">
        <v>98</v>
      </c>
      <c r="P4" s="20" t="s">
        <v>99</v>
      </c>
      <c r="Q4" s="21" t="s">
        <v>100</v>
      </c>
      <c r="R4" s="19" t="s">
        <v>101</v>
      </c>
      <c r="S4" s="20" t="s">
        <v>102</v>
      </c>
      <c r="T4" s="21" t="s">
        <v>103</v>
      </c>
    </row>
    <row r="5" spans="2:22" ht="15.75" customHeight="1">
      <c r="B5" s="22"/>
      <c r="C5" s="23" t="s">
        <v>104</v>
      </c>
      <c r="D5" s="23" t="s">
        <v>104</v>
      </c>
      <c r="E5" s="23" t="s">
        <v>104</v>
      </c>
      <c r="F5" s="23" t="s">
        <v>104</v>
      </c>
      <c r="G5" s="23" t="s">
        <v>104</v>
      </c>
      <c r="H5" s="23" t="s">
        <v>104</v>
      </c>
      <c r="I5" s="23" t="s">
        <v>104</v>
      </c>
      <c r="J5" s="23" t="s">
        <v>104</v>
      </c>
      <c r="K5" s="23" t="s">
        <v>104</v>
      </c>
      <c r="L5" s="23" t="s">
        <v>104</v>
      </c>
      <c r="M5" s="24" t="s">
        <v>104</v>
      </c>
      <c r="N5" s="23" t="s">
        <v>104</v>
      </c>
      <c r="O5" s="23" t="s">
        <v>104</v>
      </c>
      <c r="P5" s="23" t="s">
        <v>104</v>
      </c>
      <c r="Q5" s="23" t="s">
        <v>104</v>
      </c>
      <c r="R5" s="23" t="s">
        <v>104</v>
      </c>
      <c r="S5" s="23" t="s">
        <v>104</v>
      </c>
      <c r="T5" s="23" t="s">
        <v>104</v>
      </c>
    </row>
    <row r="6" spans="2:22" ht="28.5">
      <c r="B6" s="1" t="s">
        <v>75</v>
      </c>
      <c r="C6" s="25">
        <f>+SUM(C7:C9)</f>
        <v>10</v>
      </c>
      <c r="D6" s="25">
        <f t="shared" ref="D6:T6" si="0">+SUM(D7:D9)</f>
        <v>8</v>
      </c>
      <c r="E6" s="25">
        <f t="shared" si="0"/>
        <v>10</v>
      </c>
      <c r="F6" s="25">
        <f t="shared" si="0"/>
        <v>14</v>
      </c>
      <c r="G6" s="25">
        <f t="shared" si="0"/>
        <v>2</v>
      </c>
      <c r="H6" s="25">
        <f t="shared" si="0"/>
        <v>1</v>
      </c>
      <c r="I6" s="25">
        <f t="shared" si="0"/>
        <v>1</v>
      </c>
      <c r="J6" s="25">
        <f t="shared" si="0"/>
        <v>3</v>
      </c>
      <c r="K6" s="25">
        <f t="shared" si="0"/>
        <v>7</v>
      </c>
      <c r="L6" s="25">
        <f t="shared" si="0"/>
        <v>4</v>
      </c>
      <c r="M6" s="25">
        <f t="shared" si="0"/>
        <v>0</v>
      </c>
      <c r="N6" s="25">
        <f t="shared" si="0"/>
        <v>3</v>
      </c>
      <c r="O6" s="25">
        <f t="shared" si="0"/>
        <v>1</v>
      </c>
      <c r="P6" s="25">
        <f t="shared" si="0"/>
        <v>3</v>
      </c>
      <c r="Q6" s="25">
        <f t="shared" si="0"/>
        <v>10</v>
      </c>
      <c r="R6" s="25">
        <f t="shared" si="0"/>
        <v>0</v>
      </c>
      <c r="S6" s="25">
        <f t="shared" si="0"/>
        <v>2</v>
      </c>
      <c r="T6" s="25">
        <f t="shared" si="0"/>
        <v>1</v>
      </c>
      <c r="U6" s="27"/>
      <c r="V6" s="27"/>
    </row>
    <row r="7" spans="2:22" ht="30">
      <c r="B7" s="28" t="s">
        <v>105</v>
      </c>
      <c r="C7" s="23">
        <f>[2]IMPACTOS_matriz!E7</f>
        <v>6</v>
      </c>
      <c r="D7" s="23">
        <f>[2]IMPACTOS_matriz!H7</f>
        <v>2</v>
      </c>
      <c r="E7" s="23">
        <f>[2]IMPACTOS_matriz!K7</f>
        <v>2</v>
      </c>
      <c r="F7" s="23">
        <f>[2]IMPACTOS_matriz!N7</f>
        <v>4</v>
      </c>
      <c r="G7" s="23">
        <f>[2]IMPACTOS_matriz!Q7</f>
        <v>1</v>
      </c>
      <c r="H7" s="23">
        <f>[2]IMPACTOS_matriz!T7</f>
        <v>0</v>
      </c>
      <c r="I7" s="23">
        <f>[2]IMPACTOS_matriz!W7</f>
        <v>0</v>
      </c>
      <c r="J7" s="23">
        <f>[2]IMPACTOS_matriz!Z7</f>
        <v>1</v>
      </c>
      <c r="K7" s="23">
        <f>[2]IMPACTOS_matriz!AC7</f>
        <v>2</v>
      </c>
      <c r="L7" s="23">
        <f>[2]IMPACTOS_matriz!AF7</f>
        <v>1</v>
      </c>
      <c r="M7" s="23">
        <f>[2]IMPACTOS_matriz!AI7</f>
        <v>0</v>
      </c>
      <c r="N7" s="23">
        <f>[2]IMPACTOS_matriz!AL7</f>
        <v>1</v>
      </c>
      <c r="O7" s="23">
        <f>[2]IMPACTOS_matriz!AO7</f>
        <v>1</v>
      </c>
      <c r="P7" s="23">
        <f>[2]IMPACTOS_matriz!AR7</f>
        <v>1</v>
      </c>
      <c r="Q7" s="23">
        <f>[2]IMPACTOS_matriz!AU7</f>
        <v>2</v>
      </c>
      <c r="R7" s="23">
        <f>[2]IMPACTOS_matriz!AX7</f>
        <v>0</v>
      </c>
      <c r="S7" s="23">
        <f>[2]IMPACTOS_matriz!BA7</f>
        <v>0</v>
      </c>
      <c r="T7" s="23">
        <f>[2]IMPACTOS_matriz!BD7</f>
        <v>1</v>
      </c>
      <c r="U7" s="29"/>
    </row>
    <row r="8" spans="2:22" ht="30">
      <c r="B8" s="28" t="s">
        <v>106</v>
      </c>
      <c r="C8" s="23">
        <f>[2]IMPACTOS_matriz!E8</f>
        <v>2</v>
      </c>
      <c r="D8" s="23">
        <f>[2]IMPACTOS_matriz!H8</f>
        <v>4</v>
      </c>
      <c r="E8" s="23">
        <f>[2]IMPACTOS_matriz!K8</f>
        <v>4</v>
      </c>
      <c r="F8" s="23">
        <f>[2]IMPACTOS_matriz!N8</f>
        <v>6</v>
      </c>
      <c r="G8" s="23">
        <f>[2]IMPACTOS_matriz!Q8</f>
        <v>0</v>
      </c>
      <c r="H8" s="23">
        <f>[2]IMPACTOS_matriz!T8</f>
        <v>0</v>
      </c>
      <c r="I8" s="23">
        <f>[2]IMPACTOS_matriz!W8</f>
        <v>0</v>
      </c>
      <c r="J8" s="23">
        <f>[2]IMPACTOS_matriz!Z8</f>
        <v>0</v>
      </c>
      <c r="K8" s="23">
        <f>[2]IMPACTOS_matriz!AC8</f>
        <v>4</v>
      </c>
      <c r="L8" s="23">
        <f>[2]IMPACTOS_matriz!AF8</f>
        <v>1</v>
      </c>
      <c r="M8" s="23">
        <f>[2]IMPACTOS_matriz!AI8</f>
        <v>0</v>
      </c>
      <c r="N8" s="23">
        <f>[2]IMPACTOS_matriz!AL8</f>
        <v>1</v>
      </c>
      <c r="O8" s="23">
        <f>[2]IMPACTOS_matriz!AO8</f>
        <v>0</v>
      </c>
      <c r="P8" s="23">
        <f>[2]IMPACTOS_matriz!AR8</f>
        <v>1</v>
      </c>
      <c r="Q8" s="23">
        <f>[2]IMPACTOS_matriz!AU8</f>
        <v>4</v>
      </c>
      <c r="R8" s="23">
        <f>[2]IMPACTOS_matriz!AX8</f>
        <v>0</v>
      </c>
      <c r="S8" s="23">
        <f>[2]IMPACTOS_matriz!BA8</f>
        <v>0</v>
      </c>
      <c r="T8" s="23">
        <f>[2]IMPACTOS_matriz!BD8</f>
        <v>0</v>
      </c>
      <c r="U8" s="29"/>
    </row>
    <row r="9" spans="2:22" ht="30">
      <c r="B9" s="28" t="s">
        <v>107</v>
      </c>
      <c r="C9" s="23">
        <f>[2]IMPACTOS_matriz!E9</f>
        <v>2</v>
      </c>
      <c r="D9" s="23">
        <f>[2]IMPACTOS_matriz!H9</f>
        <v>2</v>
      </c>
      <c r="E9" s="23">
        <f>[2]IMPACTOS_matriz!K9</f>
        <v>4</v>
      </c>
      <c r="F9" s="23">
        <f>[2]IMPACTOS_matriz!N9</f>
        <v>4</v>
      </c>
      <c r="G9" s="23">
        <f>[2]IMPACTOS_matriz!Q9</f>
        <v>1</v>
      </c>
      <c r="H9" s="23">
        <f>[2]IMPACTOS_matriz!T9</f>
        <v>1</v>
      </c>
      <c r="I9" s="23">
        <f>[2]IMPACTOS_matriz!W9</f>
        <v>1</v>
      </c>
      <c r="J9" s="23">
        <f>[2]IMPACTOS_matriz!Z9</f>
        <v>2</v>
      </c>
      <c r="K9" s="23">
        <f>[2]IMPACTOS_matriz!AC9</f>
        <v>1</v>
      </c>
      <c r="L9" s="23">
        <f>[2]IMPACTOS_matriz!AF9</f>
        <v>2</v>
      </c>
      <c r="M9" s="23">
        <f>[2]IMPACTOS_matriz!AI9</f>
        <v>0</v>
      </c>
      <c r="N9" s="23">
        <f>[2]IMPACTOS_matriz!AL9</f>
        <v>1</v>
      </c>
      <c r="O9" s="23">
        <f>[2]IMPACTOS_matriz!AO9</f>
        <v>0</v>
      </c>
      <c r="P9" s="23">
        <f>[2]IMPACTOS_matriz!AR9</f>
        <v>1</v>
      </c>
      <c r="Q9" s="23">
        <f>[2]IMPACTOS_matriz!AU9</f>
        <v>4</v>
      </c>
      <c r="R9" s="23">
        <f>[2]IMPACTOS_matriz!AX9</f>
        <v>0</v>
      </c>
      <c r="S9" s="23">
        <f>[2]IMPACTOS_matriz!BA9</f>
        <v>2</v>
      </c>
      <c r="T9" s="23">
        <f>[2]IMPACTOS_matriz!BD9</f>
        <v>0</v>
      </c>
      <c r="U9" s="29"/>
    </row>
    <row r="10" spans="2:22">
      <c r="B10" s="2" t="s">
        <v>76</v>
      </c>
      <c r="C10" s="25">
        <f>+SUM(C11:C12)</f>
        <v>2</v>
      </c>
      <c r="D10" s="25">
        <f t="shared" ref="D10:T10" si="1">+SUM(D11:D12)</f>
        <v>0</v>
      </c>
      <c r="E10" s="25">
        <f t="shared" si="1"/>
        <v>3</v>
      </c>
      <c r="F10" s="25">
        <f t="shared" si="1"/>
        <v>2</v>
      </c>
      <c r="G10" s="25">
        <f t="shared" si="1"/>
        <v>0</v>
      </c>
      <c r="H10" s="25">
        <f t="shared" si="1"/>
        <v>2</v>
      </c>
      <c r="I10" s="25">
        <f t="shared" si="1"/>
        <v>3</v>
      </c>
      <c r="J10" s="25">
        <f t="shared" si="1"/>
        <v>2</v>
      </c>
      <c r="K10" s="25">
        <f t="shared" si="1"/>
        <v>4</v>
      </c>
      <c r="L10" s="25">
        <f t="shared" si="1"/>
        <v>6</v>
      </c>
      <c r="M10" s="25">
        <f t="shared" si="1"/>
        <v>10</v>
      </c>
      <c r="N10" s="25">
        <f t="shared" si="1"/>
        <v>12</v>
      </c>
      <c r="O10" s="25">
        <f t="shared" si="1"/>
        <v>2</v>
      </c>
      <c r="P10" s="25">
        <f t="shared" si="1"/>
        <v>4</v>
      </c>
      <c r="Q10" s="25">
        <f t="shared" si="1"/>
        <v>0</v>
      </c>
      <c r="R10" s="25">
        <f t="shared" si="1"/>
        <v>3</v>
      </c>
      <c r="S10" s="25">
        <f t="shared" si="1"/>
        <v>6</v>
      </c>
      <c r="T10" s="25">
        <f t="shared" si="1"/>
        <v>2</v>
      </c>
      <c r="U10" s="27"/>
      <c r="V10" s="27"/>
    </row>
    <row r="11" spans="2:22" ht="45">
      <c r="B11" s="30" t="s">
        <v>108</v>
      </c>
      <c r="C11" s="23">
        <f>[2]IMPACTOS_matriz!E11</f>
        <v>1</v>
      </c>
      <c r="D11" s="23">
        <f>[2]IMPACTOS_matriz!H11</f>
        <v>0</v>
      </c>
      <c r="E11" s="23">
        <f>[2]IMPACTOS_matriz!K11</f>
        <v>2</v>
      </c>
      <c r="F11" s="23">
        <f>[2]IMPACTOS_matriz!N11</f>
        <v>1</v>
      </c>
      <c r="G11" s="23">
        <f>[2]IMPACTOS_matriz!Q11</f>
        <v>0</v>
      </c>
      <c r="H11" s="23">
        <f>[2]IMPACTOS_matriz!T11</f>
        <v>1</v>
      </c>
      <c r="I11" s="23">
        <f>[2]IMPACTOS_matriz!W11</f>
        <v>2</v>
      </c>
      <c r="J11" s="23">
        <f>[2]IMPACTOS_matriz!Z11</f>
        <v>1</v>
      </c>
      <c r="K11" s="23">
        <f>[2]IMPACTOS_matriz!AC11</f>
        <v>2</v>
      </c>
      <c r="L11" s="23">
        <f>[2]IMPACTOS_matriz!AF11</f>
        <v>4</v>
      </c>
      <c r="M11" s="23">
        <f>[2]IMPACTOS_matriz!AI11</f>
        <v>6</v>
      </c>
      <c r="N11" s="23">
        <f>[2]IMPACTOS_matriz!AL11</f>
        <v>6</v>
      </c>
      <c r="O11" s="23">
        <f>[2]IMPACTOS_matriz!AO11</f>
        <v>1</v>
      </c>
      <c r="P11" s="23">
        <f>[2]IMPACTOS_matriz!AR11</f>
        <v>2</v>
      </c>
      <c r="Q11" s="23">
        <f>[2]IMPACTOS_matriz!AU11</f>
        <v>0</v>
      </c>
      <c r="R11" s="23">
        <f>[2]IMPACTOS_matriz!AX11</f>
        <v>2</v>
      </c>
      <c r="S11" s="23">
        <f>[2]IMPACTOS_matriz!BA11</f>
        <v>4</v>
      </c>
      <c r="T11" s="23">
        <f>[2]IMPACTOS_matriz!BD11</f>
        <v>1</v>
      </c>
      <c r="U11" s="29"/>
    </row>
    <row r="12" spans="2:22" ht="30">
      <c r="B12" s="28" t="s">
        <v>109</v>
      </c>
      <c r="C12" s="23">
        <f>[2]IMPACTOS_matriz!E12</f>
        <v>1</v>
      </c>
      <c r="D12" s="23">
        <f>[2]IMPACTOS_matriz!H12</f>
        <v>0</v>
      </c>
      <c r="E12" s="23">
        <f>[2]IMPACTOS_matriz!K12</f>
        <v>1</v>
      </c>
      <c r="F12" s="23">
        <f>[2]IMPACTOS_matriz!N12</f>
        <v>1</v>
      </c>
      <c r="G12" s="23">
        <f>[2]IMPACTOS_matriz!Q12</f>
        <v>0</v>
      </c>
      <c r="H12" s="23">
        <f>[2]IMPACTOS_matriz!T12</f>
        <v>1</v>
      </c>
      <c r="I12" s="23">
        <f>[2]IMPACTOS_matriz!W12</f>
        <v>1</v>
      </c>
      <c r="J12" s="23">
        <f>[2]IMPACTOS_matriz!Z12</f>
        <v>1</v>
      </c>
      <c r="K12" s="23">
        <f>[2]IMPACTOS_matriz!AC12</f>
        <v>2</v>
      </c>
      <c r="L12" s="23">
        <f>[2]IMPACTOS_matriz!AF12</f>
        <v>2</v>
      </c>
      <c r="M12" s="23">
        <f>[2]IMPACTOS_matriz!AI12</f>
        <v>4</v>
      </c>
      <c r="N12" s="23">
        <f>[2]IMPACTOS_matriz!AL12</f>
        <v>6</v>
      </c>
      <c r="O12" s="23">
        <f>[2]IMPACTOS_matriz!AO12</f>
        <v>1</v>
      </c>
      <c r="P12" s="23">
        <f>[2]IMPACTOS_matriz!AR12</f>
        <v>2</v>
      </c>
      <c r="Q12" s="23">
        <f>[2]IMPACTOS_matriz!AU12</f>
        <v>0</v>
      </c>
      <c r="R12" s="23">
        <f>[2]IMPACTOS_matriz!AX12</f>
        <v>1</v>
      </c>
      <c r="S12" s="23">
        <f>[2]IMPACTOS_matriz!BA12</f>
        <v>2</v>
      </c>
      <c r="T12" s="23">
        <f>[2]IMPACTOS_matriz!BD12</f>
        <v>1</v>
      </c>
      <c r="U12" s="29"/>
    </row>
    <row r="13" spans="2:22" ht="28.5">
      <c r="B13" s="2" t="s">
        <v>77</v>
      </c>
      <c r="C13" s="25">
        <f>+SUM(C14:C17)</f>
        <v>3</v>
      </c>
      <c r="D13" s="25">
        <f t="shared" ref="D13:T13" si="2">+SUM(D14:D17)</f>
        <v>7</v>
      </c>
      <c r="E13" s="25">
        <f t="shared" si="2"/>
        <v>2</v>
      </c>
      <c r="F13" s="25">
        <f t="shared" si="2"/>
        <v>3</v>
      </c>
      <c r="G13" s="25">
        <f t="shared" si="2"/>
        <v>1</v>
      </c>
      <c r="H13" s="25">
        <f t="shared" si="2"/>
        <v>0</v>
      </c>
      <c r="I13" s="25">
        <f t="shared" si="2"/>
        <v>2</v>
      </c>
      <c r="J13" s="25">
        <f t="shared" si="2"/>
        <v>2</v>
      </c>
      <c r="K13" s="25">
        <f t="shared" si="2"/>
        <v>8</v>
      </c>
      <c r="L13" s="25">
        <f t="shared" si="2"/>
        <v>1</v>
      </c>
      <c r="M13" s="25">
        <f t="shared" si="2"/>
        <v>0</v>
      </c>
      <c r="N13" s="25">
        <f t="shared" si="2"/>
        <v>4</v>
      </c>
      <c r="O13" s="25">
        <f t="shared" si="2"/>
        <v>18</v>
      </c>
      <c r="P13" s="25">
        <f t="shared" si="2"/>
        <v>14</v>
      </c>
      <c r="Q13" s="25">
        <f t="shared" si="2"/>
        <v>4</v>
      </c>
      <c r="R13" s="25">
        <f t="shared" si="2"/>
        <v>6</v>
      </c>
      <c r="S13" s="25">
        <f t="shared" si="2"/>
        <v>5</v>
      </c>
      <c r="T13" s="25">
        <f t="shared" si="2"/>
        <v>4</v>
      </c>
      <c r="U13" s="27"/>
      <c r="V13" s="27"/>
    </row>
    <row r="14" spans="2:22" ht="30">
      <c r="B14" s="28" t="s">
        <v>110</v>
      </c>
      <c r="C14" s="23">
        <f>[2]IMPACTOS_matriz!E14</f>
        <v>1</v>
      </c>
      <c r="D14" s="23">
        <f>[2]IMPACTOS_matriz!H14</f>
        <v>1</v>
      </c>
      <c r="E14" s="23">
        <f>[2]IMPACTOS_matriz!K14</f>
        <v>1</v>
      </c>
      <c r="F14" s="23">
        <f>[2]IMPACTOS_matriz!N14</f>
        <v>1</v>
      </c>
      <c r="G14" s="23">
        <f>[2]IMPACTOS_matriz!Q14</f>
        <v>0</v>
      </c>
      <c r="H14" s="23">
        <f>[2]IMPACTOS_matriz!T14</f>
        <v>0</v>
      </c>
      <c r="I14" s="23">
        <f>[2]IMPACTOS_matriz!W14</f>
        <v>1</v>
      </c>
      <c r="J14" s="23">
        <f>[2]IMPACTOS_matriz!Z14</f>
        <v>0</v>
      </c>
      <c r="K14" s="23">
        <f>[2]IMPACTOS_matriz!AC14</f>
        <v>2</v>
      </c>
      <c r="L14" s="23">
        <f>[2]IMPACTOS_matriz!AF14</f>
        <v>0</v>
      </c>
      <c r="M14" s="23">
        <f>[2]IMPACTOS_matriz!AI14</f>
        <v>0</v>
      </c>
      <c r="N14" s="23">
        <f>[2]IMPACTOS_matriz!AL14</f>
        <v>1</v>
      </c>
      <c r="O14" s="23">
        <f>[2]IMPACTOS_matriz!AO14</f>
        <v>6</v>
      </c>
      <c r="P14" s="23">
        <f>[2]IMPACTOS_matriz!AR14</f>
        <v>2</v>
      </c>
      <c r="Q14" s="23">
        <f>[2]IMPACTOS_matriz!AU14</f>
        <v>0</v>
      </c>
      <c r="R14" s="23">
        <f>[2]IMPACTOS_matriz!AX14</f>
        <v>1</v>
      </c>
      <c r="S14" s="23">
        <f>[2]IMPACTOS_matriz!BA14</f>
        <v>0</v>
      </c>
      <c r="T14" s="23">
        <f>[2]IMPACTOS_matriz!BD14</f>
        <v>1</v>
      </c>
      <c r="U14" s="29"/>
    </row>
    <row r="15" spans="2:22" ht="30">
      <c r="B15" s="28" t="s">
        <v>111</v>
      </c>
      <c r="C15" s="23">
        <f>[2]IMPACTOS_matriz!E15</f>
        <v>2</v>
      </c>
      <c r="D15" s="23">
        <f>[2]IMPACTOS_matriz!H15</f>
        <v>4</v>
      </c>
      <c r="E15" s="23">
        <f>[2]IMPACTOS_matriz!K15</f>
        <v>1</v>
      </c>
      <c r="F15" s="23">
        <f>[2]IMPACTOS_matriz!N15</f>
        <v>1</v>
      </c>
      <c r="G15" s="23">
        <f>[2]IMPACTOS_matriz!Q15</f>
        <v>1</v>
      </c>
      <c r="H15" s="23">
        <f>[2]IMPACTOS_matriz!T15</f>
        <v>0</v>
      </c>
      <c r="I15" s="23">
        <f>[2]IMPACTOS_matriz!W15</f>
        <v>1</v>
      </c>
      <c r="J15" s="23">
        <f>[2]IMPACTOS_matriz!Z15</f>
        <v>2</v>
      </c>
      <c r="K15" s="23">
        <f>[2]IMPACTOS_matriz!AC15</f>
        <v>2</v>
      </c>
      <c r="L15" s="23">
        <f>[2]IMPACTOS_matriz!AF15</f>
        <v>1</v>
      </c>
      <c r="M15" s="23">
        <f>[2]IMPACTOS_matriz!AI15</f>
        <v>0</v>
      </c>
      <c r="N15" s="23">
        <f>[2]IMPACTOS_matriz!AL15</f>
        <v>1</v>
      </c>
      <c r="O15" s="23">
        <f>[2]IMPACTOS_matriz!AO15</f>
        <v>6</v>
      </c>
      <c r="P15" s="23">
        <f>[2]IMPACTOS_matriz!AR15</f>
        <v>2</v>
      </c>
      <c r="Q15" s="23">
        <f>[2]IMPACTOS_matriz!AU15</f>
        <v>2</v>
      </c>
      <c r="R15" s="23">
        <f>[2]IMPACTOS_matriz!AX15</f>
        <v>4</v>
      </c>
      <c r="S15" s="23">
        <f>[2]IMPACTOS_matriz!BA15</f>
        <v>2</v>
      </c>
      <c r="T15" s="23">
        <f>[2]IMPACTOS_matriz!BD15</f>
        <v>1</v>
      </c>
      <c r="U15" s="29"/>
    </row>
    <row r="16" spans="2:22">
      <c r="B16" s="28" t="s">
        <v>112</v>
      </c>
      <c r="C16" s="23">
        <f>[2]IMPACTOS_matriz!E16</f>
        <v>0</v>
      </c>
      <c r="D16" s="23">
        <f>[2]IMPACTOS_matriz!H16</f>
        <v>1</v>
      </c>
      <c r="E16" s="23">
        <f>[2]IMPACTOS_matriz!K16</f>
        <v>0</v>
      </c>
      <c r="F16" s="23">
        <f>[2]IMPACTOS_matriz!N16</f>
        <v>1</v>
      </c>
      <c r="G16" s="23">
        <f>[2]IMPACTOS_matriz!Q16</f>
        <v>0</v>
      </c>
      <c r="H16" s="23">
        <f>[2]IMPACTOS_matriz!T16</f>
        <v>0</v>
      </c>
      <c r="I16" s="23">
        <f>[2]IMPACTOS_matriz!W16</f>
        <v>0</v>
      </c>
      <c r="J16" s="23">
        <f>[2]IMPACTOS_matriz!Z16</f>
        <v>0</v>
      </c>
      <c r="K16" s="23">
        <f>[2]IMPACTOS_matriz!AC16</f>
        <v>2</v>
      </c>
      <c r="L16" s="23">
        <f>[2]IMPACTOS_matriz!AF16</f>
        <v>0</v>
      </c>
      <c r="M16" s="23">
        <f>[2]IMPACTOS_matriz!AI16</f>
        <v>0</v>
      </c>
      <c r="N16" s="23">
        <f>[2]IMPACTOS_matriz!AL16</f>
        <v>1</v>
      </c>
      <c r="O16" s="23">
        <f>[2]IMPACTOS_matriz!AO16</f>
        <v>4</v>
      </c>
      <c r="P16" s="23">
        <f>[2]IMPACTOS_matriz!AR16</f>
        <v>6</v>
      </c>
      <c r="Q16" s="23">
        <f>[2]IMPACTOS_matriz!AU16</f>
        <v>1</v>
      </c>
      <c r="R16" s="23">
        <f>[2]IMPACTOS_matriz!AX16</f>
        <v>1</v>
      </c>
      <c r="S16" s="23">
        <f>[2]IMPACTOS_matriz!BA16</f>
        <v>2</v>
      </c>
      <c r="T16" s="23">
        <f>[2]IMPACTOS_matriz!BD16</f>
        <v>1</v>
      </c>
      <c r="U16" s="29"/>
    </row>
    <row r="17" spans="2:22" ht="45">
      <c r="B17" s="28" t="s">
        <v>113</v>
      </c>
      <c r="C17" s="23">
        <f>[2]IMPACTOS_matriz!E17</f>
        <v>0</v>
      </c>
      <c r="D17" s="23">
        <f>[2]IMPACTOS_matriz!H17</f>
        <v>1</v>
      </c>
      <c r="E17" s="23">
        <f>[2]IMPACTOS_matriz!K17</f>
        <v>0</v>
      </c>
      <c r="F17" s="23">
        <f>[2]IMPACTOS_matriz!N17</f>
        <v>0</v>
      </c>
      <c r="G17" s="23">
        <f>[2]IMPACTOS_matriz!Q17</f>
        <v>0</v>
      </c>
      <c r="H17" s="23">
        <f>[2]IMPACTOS_matriz!T17</f>
        <v>0</v>
      </c>
      <c r="I17" s="23">
        <f>[2]IMPACTOS_matriz!W17</f>
        <v>0</v>
      </c>
      <c r="J17" s="23">
        <f>[2]IMPACTOS_matriz!Z17</f>
        <v>0</v>
      </c>
      <c r="K17" s="23">
        <f>[2]IMPACTOS_matriz!AC17</f>
        <v>2</v>
      </c>
      <c r="L17" s="23">
        <f>[2]IMPACTOS_matriz!AF17</f>
        <v>0</v>
      </c>
      <c r="M17" s="23">
        <f>[2]IMPACTOS_matriz!AI17</f>
        <v>0</v>
      </c>
      <c r="N17" s="23">
        <f>[2]IMPACTOS_matriz!AL17</f>
        <v>1</v>
      </c>
      <c r="O17" s="23">
        <f>[2]IMPACTOS_matriz!AO17</f>
        <v>2</v>
      </c>
      <c r="P17" s="23">
        <f>[2]IMPACTOS_matriz!AR17</f>
        <v>4</v>
      </c>
      <c r="Q17" s="23">
        <f>[2]IMPACTOS_matriz!AU17</f>
        <v>1</v>
      </c>
      <c r="R17" s="23">
        <f>[2]IMPACTOS_matriz!AX17</f>
        <v>0</v>
      </c>
      <c r="S17" s="23">
        <f>[2]IMPACTOS_matriz!BA17</f>
        <v>1</v>
      </c>
      <c r="T17" s="23">
        <f>[2]IMPACTOS_matriz!BD17</f>
        <v>1</v>
      </c>
      <c r="U17" s="29"/>
    </row>
    <row r="18" spans="2:22">
      <c r="B18" s="2" t="s">
        <v>78</v>
      </c>
      <c r="C18" s="25">
        <f>+SUM(C19:C21)</f>
        <v>6</v>
      </c>
      <c r="D18" s="25">
        <f t="shared" ref="D18" si="3">+SUM(D19:D21)</f>
        <v>2</v>
      </c>
      <c r="E18" s="25">
        <f t="shared" ref="E18" si="4">+SUM(E19:E21)</f>
        <v>6</v>
      </c>
      <c r="F18" s="25">
        <f t="shared" ref="F18" si="5">+SUM(F19:F21)</f>
        <v>5</v>
      </c>
      <c r="G18" s="25">
        <f t="shared" ref="G18" si="6">+SUM(G19:G21)</f>
        <v>1</v>
      </c>
      <c r="H18" s="25">
        <f t="shared" ref="H18" si="7">+SUM(H19:H21)</f>
        <v>2</v>
      </c>
      <c r="I18" s="25">
        <f t="shared" ref="I18" si="8">+SUM(I19:I21)</f>
        <v>1</v>
      </c>
      <c r="J18" s="25">
        <f t="shared" ref="J18" si="9">+SUM(J19:J21)</f>
        <v>0</v>
      </c>
      <c r="K18" s="25">
        <f t="shared" ref="K18" si="10">+SUM(K19:K21)</f>
        <v>12</v>
      </c>
      <c r="L18" s="25">
        <f t="shared" ref="L18" si="11">+SUM(L19:L21)</f>
        <v>5</v>
      </c>
      <c r="M18" s="25">
        <f t="shared" ref="M18" si="12">+SUM(M19:M21)</f>
        <v>0</v>
      </c>
      <c r="N18" s="25">
        <f t="shared" ref="N18" si="13">+SUM(N19:N21)</f>
        <v>6</v>
      </c>
      <c r="O18" s="25">
        <f t="shared" ref="O18" si="14">+SUM(O19:O21)</f>
        <v>12</v>
      </c>
      <c r="P18" s="25">
        <f t="shared" ref="P18" si="15">+SUM(P19:P21)</f>
        <v>4</v>
      </c>
      <c r="Q18" s="25">
        <f t="shared" ref="Q18" si="16">+SUM(Q19:Q21)</f>
        <v>0</v>
      </c>
      <c r="R18" s="25">
        <f t="shared" ref="R18" si="17">+SUM(R19:R21)</f>
        <v>1</v>
      </c>
      <c r="S18" s="25">
        <f t="shared" ref="S18" si="18">+SUM(S19:S21)</f>
        <v>0</v>
      </c>
      <c r="T18" s="25">
        <f t="shared" ref="T18" si="19">+SUM(T19:T21)</f>
        <v>8</v>
      </c>
      <c r="U18" s="27"/>
      <c r="V18" s="27"/>
    </row>
    <row r="19" spans="2:22" ht="30">
      <c r="B19" s="28" t="s">
        <v>114</v>
      </c>
      <c r="C19" s="23">
        <f>[2]IMPACTOS_matriz!E19</f>
        <v>2</v>
      </c>
      <c r="D19" s="23">
        <f>[2]IMPACTOS_matriz!H19</f>
        <v>1</v>
      </c>
      <c r="E19" s="23">
        <f>[2]IMPACTOS_matriz!K19</f>
        <v>1</v>
      </c>
      <c r="F19" s="23">
        <f>[2]IMPACTOS_matriz!N19</f>
        <v>0</v>
      </c>
      <c r="G19" s="23">
        <f>[2]IMPACTOS_matriz!Q19</f>
        <v>1</v>
      </c>
      <c r="H19" s="23">
        <f>[2]IMPACTOS_matriz!T19</f>
        <v>1</v>
      </c>
      <c r="I19" s="23">
        <f>[2]IMPACTOS_matriz!W19</f>
        <v>0</v>
      </c>
      <c r="J19" s="23">
        <f>[2]IMPACTOS_matriz!Z19</f>
        <v>0</v>
      </c>
      <c r="K19" s="23">
        <f>[2]IMPACTOS_matriz!AC19</f>
        <v>2</v>
      </c>
      <c r="L19" s="23">
        <f>[2]IMPACTOS_matriz!AF19</f>
        <v>1</v>
      </c>
      <c r="M19" s="23">
        <f>[2]IMPACTOS_matriz!AI19</f>
        <v>0</v>
      </c>
      <c r="N19" s="23">
        <f>[2]IMPACTOS_matriz!AL19</f>
        <v>1</v>
      </c>
      <c r="O19" s="23">
        <f>[2]IMPACTOS_matriz!AO19</f>
        <v>2</v>
      </c>
      <c r="P19" s="23">
        <f>[2]IMPACTOS_matriz!AR19</f>
        <v>1</v>
      </c>
      <c r="Q19" s="23">
        <f>[2]IMPACTOS_matriz!AU19</f>
        <v>0</v>
      </c>
      <c r="R19" s="23">
        <f>[2]IMPACTOS_matriz!AX19</f>
        <v>1</v>
      </c>
      <c r="S19" s="23">
        <f>[2]IMPACTOS_matriz!BA19</f>
        <v>0</v>
      </c>
      <c r="T19" s="23">
        <f>[2]IMPACTOS_matriz!BD19</f>
        <v>2</v>
      </c>
      <c r="U19" s="29"/>
    </row>
    <row r="20" spans="2:22" ht="30">
      <c r="B20" s="28" t="s">
        <v>115</v>
      </c>
      <c r="C20" s="23">
        <f>[2]IMPACTOS_matriz!E20</f>
        <v>2</v>
      </c>
      <c r="D20" s="23">
        <f>[2]IMPACTOS_matriz!H20</f>
        <v>1</v>
      </c>
      <c r="E20" s="23">
        <f>[2]IMPACTOS_matriz!K20</f>
        <v>3</v>
      </c>
      <c r="F20" s="23">
        <f>[2]IMPACTOS_matriz!N20</f>
        <v>1</v>
      </c>
      <c r="G20" s="23">
        <f>[2]IMPACTOS_matriz!Q20</f>
        <v>0</v>
      </c>
      <c r="H20" s="23">
        <f>[2]IMPACTOS_matriz!T20</f>
        <v>0</v>
      </c>
      <c r="I20" s="23">
        <f>[2]IMPACTOS_matriz!W20</f>
        <v>0</v>
      </c>
      <c r="J20" s="23">
        <f>[2]IMPACTOS_matriz!Z20</f>
        <v>0</v>
      </c>
      <c r="K20" s="23">
        <f>[2]IMPACTOS_matriz!AC20</f>
        <v>4</v>
      </c>
      <c r="L20" s="23">
        <f>[2]IMPACTOS_matriz!AF20</f>
        <v>2</v>
      </c>
      <c r="M20" s="23">
        <f>[2]IMPACTOS_matriz!AI20</f>
        <v>0</v>
      </c>
      <c r="N20" s="23">
        <f>[2]IMPACTOS_matriz!AL20</f>
        <v>1</v>
      </c>
      <c r="O20" s="23">
        <f>[2]IMPACTOS_matriz!AO20</f>
        <v>4</v>
      </c>
      <c r="P20" s="23">
        <f>[2]IMPACTOS_matriz!AR20</f>
        <v>1</v>
      </c>
      <c r="Q20" s="23">
        <f>[2]IMPACTOS_matriz!AU20</f>
        <v>0</v>
      </c>
      <c r="R20" s="23">
        <f>[2]IMPACTOS_matriz!AX20</f>
        <v>0</v>
      </c>
      <c r="S20" s="23">
        <f>[2]IMPACTOS_matriz!BA20</f>
        <v>0</v>
      </c>
      <c r="T20" s="23">
        <f>[2]IMPACTOS_matriz!BD20</f>
        <v>6</v>
      </c>
      <c r="U20" s="29"/>
    </row>
    <row r="21" spans="2:22">
      <c r="B21" s="28" t="s">
        <v>116</v>
      </c>
      <c r="C21" s="23">
        <f>[2]IMPACTOS_matriz!E21</f>
        <v>2</v>
      </c>
      <c r="D21" s="23">
        <f>[2]IMPACTOS_matriz!H21</f>
        <v>0</v>
      </c>
      <c r="E21" s="23">
        <f>[2]IMPACTOS_matriz!K21</f>
        <v>2</v>
      </c>
      <c r="F21" s="23">
        <f>[2]IMPACTOS_matriz!N21</f>
        <v>4</v>
      </c>
      <c r="G21" s="23">
        <f>[2]IMPACTOS_matriz!Q21</f>
        <v>0</v>
      </c>
      <c r="H21" s="23">
        <f>[2]IMPACTOS_matriz!T21</f>
        <v>1</v>
      </c>
      <c r="I21" s="23">
        <f>[2]IMPACTOS_matriz!W21</f>
        <v>1</v>
      </c>
      <c r="J21" s="23">
        <f>[2]IMPACTOS_matriz!Z21</f>
        <v>0</v>
      </c>
      <c r="K21" s="23">
        <f>[2]IMPACTOS_matriz!AC21</f>
        <v>6</v>
      </c>
      <c r="L21" s="23">
        <f>[2]IMPACTOS_matriz!AF21</f>
        <v>2</v>
      </c>
      <c r="M21" s="23">
        <f>[2]IMPACTOS_matriz!AI21</f>
        <v>0</v>
      </c>
      <c r="N21" s="23">
        <f>[2]IMPACTOS_matriz!AL21</f>
        <v>4</v>
      </c>
      <c r="O21" s="23">
        <f>[2]IMPACTOS_matriz!AO21</f>
        <v>6</v>
      </c>
      <c r="P21" s="23">
        <f>[2]IMPACTOS_matriz!AR21</f>
        <v>2</v>
      </c>
      <c r="Q21" s="23">
        <f>[2]IMPACTOS_matriz!AU21</f>
        <v>0</v>
      </c>
      <c r="R21" s="23">
        <f>[2]IMPACTOS_matriz!AX21</f>
        <v>0</v>
      </c>
      <c r="S21" s="23">
        <f>[2]IMPACTOS_matriz!BA21</f>
        <v>0</v>
      </c>
      <c r="T21" s="23">
        <f>[2]IMPACTOS_matriz!BD21</f>
        <v>0</v>
      </c>
      <c r="U21" s="29"/>
    </row>
    <row r="22" spans="2:22">
      <c r="B22" s="2" t="s">
        <v>79</v>
      </c>
      <c r="C22" s="25">
        <f>+SUM(C23:C25)</f>
        <v>3</v>
      </c>
      <c r="D22" s="25">
        <f t="shared" ref="D22" si="20">+SUM(D23:D25)</f>
        <v>2</v>
      </c>
      <c r="E22" s="25">
        <f t="shared" ref="E22" si="21">+SUM(E23:E25)</f>
        <v>4</v>
      </c>
      <c r="F22" s="25">
        <f t="shared" ref="F22" si="22">+SUM(F23:F25)</f>
        <v>3</v>
      </c>
      <c r="G22" s="25">
        <f t="shared" ref="G22" si="23">+SUM(G23:G25)</f>
        <v>12</v>
      </c>
      <c r="H22" s="25">
        <f t="shared" ref="H22" si="24">+SUM(H23:H25)</f>
        <v>3</v>
      </c>
      <c r="I22" s="25">
        <f t="shared" ref="I22" si="25">+SUM(I23:I25)</f>
        <v>3</v>
      </c>
      <c r="J22" s="25">
        <f t="shared" ref="J22" si="26">+SUM(J23:J25)</f>
        <v>14</v>
      </c>
      <c r="K22" s="25">
        <f t="shared" ref="K22" si="27">+SUM(K23:K25)</f>
        <v>1</v>
      </c>
      <c r="L22" s="25">
        <f t="shared" ref="L22" si="28">+SUM(L23:L25)</f>
        <v>8</v>
      </c>
      <c r="M22" s="25">
        <f t="shared" ref="M22" si="29">+SUM(M23:M25)</f>
        <v>0</v>
      </c>
      <c r="N22" s="25">
        <f t="shared" ref="N22" si="30">+SUM(N23:N25)</f>
        <v>8</v>
      </c>
      <c r="O22" s="25">
        <f t="shared" ref="O22" si="31">+SUM(O23:O25)</f>
        <v>0</v>
      </c>
      <c r="P22" s="25">
        <f t="shared" ref="P22" si="32">+SUM(P23:P25)</f>
        <v>0</v>
      </c>
      <c r="Q22" s="25">
        <f t="shared" ref="Q22" si="33">+SUM(Q23:Q25)</f>
        <v>4</v>
      </c>
      <c r="R22" s="25">
        <f t="shared" ref="R22" si="34">+SUM(R23:R25)</f>
        <v>6</v>
      </c>
      <c r="S22" s="25">
        <f t="shared" ref="S22" si="35">+SUM(S23:S25)</f>
        <v>0</v>
      </c>
      <c r="T22" s="25">
        <f t="shared" ref="T22" si="36">+SUM(T23:T25)</f>
        <v>3</v>
      </c>
      <c r="U22" s="27"/>
      <c r="V22" s="27"/>
    </row>
    <row r="23" spans="2:22">
      <c r="B23" s="30" t="s">
        <v>117</v>
      </c>
      <c r="C23" s="23">
        <f>[2]IMPACTOS_matriz!E23</f>
        <v>1</v>
      </c>
      <c r="D23" s="23">
        <f>[2]IMPACTOS_matriz!H23</f>
        <v>0</v>
      </c>
      <c r="E23" s="23">
        <f>[2]IMPACTOS_matriz!K23</f>
        <v>1</v>
      </c>
      <c r="F23" s="23">
        <f>[2]IMPACTOS_matriz!N23</f>
        <v>1</v>
      </c>
      <c r="G23" s="23">
        <f>[2]IMPACTOS_matriz!Q23</f>
        <v>6</v>
      </c>
      <c r="H23" s="23">
        <f>[2]IMPACTOS_matriz!T23</f>
        <v>1</v>
      </c>
      <c r="I23" s="23">
        <f>[2]IMPACTOS_matriz!W23</f>
        <v>1</v>
      </c>
      <c r="J23" s="23">
        <f>[2]IMPACTOS_matriz!Z23</f>
        <v>4</v>
      </c>
      <c r="K23" s="23">
        <f>[2]IMPACTOS_matriz!AC23</f>
        <v>0</v>
      </c>
      <c r="L23" s="23">
        <f>[2]IMPACTOS_matriz!AF23</f>
        <v>2</v>
      </c>
      <c r="M23" s="23">
        <f>[2]IMPACTOS_matriz!AI23</f>
        <v>0</v>
      </c>
      <c r="N23" s="23">
        <f>[2]IMPACTOS_matriz!AL23</f>
        <v>2</v>
      </c>
      <c r="O23" s="23">
        <f>[2]IMPACTOS_matriz!AO23</f>
        <v>0</v>
      </c>
      <c r="P23" s="23">
        <f>[2]IMPACTOS_matriz!AR23</f>
        <v>0</v>
      </c>
      <c r="Q23" s="23">
        <f>[2]IMPACTOS_matriz!AU23</f>
        <v>1</v>
      </c>
      <c r="R23" s="23">
        <f>[2]IMPACTOS_matriz!AX23</f>
        <v>1</v>
      </c>
      <c r="S23" s="23">
        <f>[2]IMPACTOS_matriz!BA23</f>
        <v>0</v>
      </c>
      <c r="T23" s="23">
        <f>[2]IMPACTOS_matriz!BD23</f>
        <v>1</v>
      </c>
      <c r="U23" s="29"/>
    </row>
    <row r="24" spans="2:22" ht="30">
      <c r="B24" s="28" t="s">
        <v>118</v>
      </c>
      <c r="C24" s="23">
        <f>[2]IMPACTOS_matriz!E24</f>
        <v>1</v>
      </c>
      <c r="D24" s="23">
        <f>[2]IMPACTOS_matriz!H24</f>
        <v>0</v>
      </c>
      <c r="E24" s="23">
        <f>[2]IMPACTOS_matriz!K24</f>
        <v>1</v>
      </c>
      <c r="F24" s="23">
        <f>[2]IMPACTOS_matriz!N24</f>
        <v>1</v>
      </c>
      <c r="G24" s="23">
        <f>[2]IMPACTOS_matriz!Q24</f>
        <v>4</v>
      </c>
      <c r="H24" s="23">
        <f>[2]IMPACTOS_matriz!T24</f>
        <v>1</v>
      </c>
      <c r="I24" s="23">
        <f>[2]IMPACTOS_matriz!W24</f>
        <v>1</v>
      </c>
      <c r="J24" s="23">
        <f>[2]IMPACTOS_matriz!Z24</f>
        <v>4</v>
      </c>
      <c r="K24" s="23">
        <f>[2]IMPACTOS_matriz!AC24</f>
        <v>1</v>
      </c>
      <c r="L24" s="23">
        <f>[2]IMPACTOS_matriz!AF24</f>
        <v>4</v>
      </c>
      <c r="M24" s="23">
        <f>[2]IMPACTOS_matriz!AI24</f>
        <v>0</v>
      </c>
      <c r="N24" s="23">
        <f>[2]IMPACTOS_matriz!AL24</f>
        <v>4</v>
      </c>
      <c r="O24" s="23">
        <f>[2]IMPACTOS_matriz!AO24</f>
        <v>0</v>
      </c>
      <c r="P24" s="23">
        <f>[2]IMPACTOS_matriz!AR24</f>
        <v>0</v>
      </c>
      <c r="Q24" s="23">
        <f>[2]IMPACTOS_matriz!AU24</f>
        <v>1</v>
      </c>
      <c r="R24" s="23">
        <f>[2]IMPACTOS_matriz!AX24</f>
        <v>4</v>
      </c>
      <c r="S24" s="23">
        <f>[2]IMPACTOS_matriz!BA24</f>
        <v>0</v>
      </c>
      <c r="T24" s="23">
        <f>[2]IMPACTOS_matriz!BD24</f>
        <v>0</v>
      </c>
      <c r="U24" s="29"/>
    </row>
    <row r="25" spans="2:22" ht="30">
      <c r="B25" s="28" t="s">
        <v>119</v>
      </c>
      <c r="C25" s="23">
        <f>[2]IMPACTOS_matriz!E25</f>
        <v>1</v>
      </c>
      <c r="D25" s="23">
        <f>[2]IMPACTOS_matriz!H25</f>
        <v>2</v>
      </c>
      <c r="E25" s="23">
        <f>[2]IMPACTOS_matriz!K25</f>
        <v>2</v>
      </c>
      <c r="F25" s="23">
        <f>[2]IMPACTOS_matriz!N25</f>
        <v>1</v>
      </c>
      <c r="G25" s="23">
        <f>[2]IMPACTOS_matriz!Q25</f>
        <v>2</v>
      </c>
      <c r="H25" s="23">
        <f>[2]IMPACTOS_matriz!T25</f>
        <v>1</v>
      </c>
      <c r="I25" s="23">
        <f>[2]IMPACTOS_matriz!W25</f>
        <v>1</v>
      </c>
      <c r="J25" s="23">
        <f>[2]IMPACTOS_matriz!Z25</f>
        <v>6</v>
      </c>
      <c r="K25" s="23">
        <f>[2]IMPACTOS_matriz!AC25</f>
        <v>0</v>
      </c>
      <c r="L25" s="23">
        <f>[2]IMPACTOS_matriz!AF25</f>
        <v>2</v>
      </c>
      <c r="M25" s="23">
        <f>[2]IMPACTOS_matriz!AI25</f>
        <v>0</v>
      </c>
      <c r="N25" s="23">
        <f>[2]IMPACTOS_matriz!AL25</f>
        <v>2</v>
      </c>
      <c r="O25" s="23">
        <f>[2]IMPACTOS_matriz!AO25</f>
        <v>0</v>
      </c>
      <c r="P25" s="23">
        <f>[2]IMPACTOS_matriz!AR25</f>
        <v>0</v>
      </c>
      <c r="Q25" s="23">
        <f>[2]IMPACTOS_matriz!AU25</f>
        <v>2</v>
      </c>
      <c r="R25" s="23">
        <f>[2]IMPACTOS_matriz!AX25</f>
        <v>1</v>
      </c>
      <c r="S25" s="23">
        <f>[2]IMPACTOS_matriz!BA25</f>
        <v>0</v>
      </c>
      <c r="T25" s="23">
        <f>[2]IMPACTOS_matriz!BD25</f>
        <v>2</v>
      </c>
      <c r="U25" s="29"/>
    </row>
    <row r="26" spans="2:22">
      <c r="B26" s="2" t="s">
        <v>80</v>
      </c>
      <c r="C26" s="25">
        <f>+SUM(C27:C29)</f>
        <v>10</v>
      </c>
      <c r="D26" s="25">
        <f t="shared" ref="D26" si="37">+SUM(D27:D29)</f>
        <v>8</v>
      </c>
      <c r="E26" s="25">
        <f t="shared" ref="E26" si="38">+SUM(E27:E29)</f>
        <v>10</v>
      </c>
      <c r="F26" s="25">
        <f t="shared" ref="F26" si="39">+SUM(F27:F29)</f>
        <v>6</v>
      </c>
      <c r="G26" s="25">
        <f t="shared" ref="G26" si="40">+SUM(G27:G29)</f>
        <v>0</v>
      </c>
      <c r="H26" s="25">
        <f t="shared" ref="H26" si="41">+SUM(H27:H29)</f>
        <v>14</v>
      </c>
      <c r="I26" s="25">
        <f t="shared" ref="I26" si="42">+SUM(I27:I29)</f>
        <v>12</v>
      </c>
      <c r="J26" s="25">
        <f t="shared" ref="J26" si="43">+SUM(J27:J29)</f>
        <v>3</v>
      </c>
      <c r="K26" s="25">
        <f t="shared" ref="K26" si="44">+SUM(K27:K29)</f>
        <v>4</v>
      </c>
      <c r="L26" s="25">
        <f t="shared" ref="L26" si="45">+SUM(L27:L29)</f>
        <v>6</v>
      </c>
      <c r="M26" s="25">
        <f t="shared" ref="M26" si="46">+SUM(M27:M29)</f>
        <v>5</v>
      </c>
      <c r="N26" s="25">
        <f t="shared" ref="N26" si="47">+SUM(N27:N29)</f>
        <v>5</v>
      </c>
      <c r="O26" s="25">
        <f t="shared" ref="O26" si="48">+SUM(O27:O29)</f>
        <v>0</v>
      </c>
      <c r="P26" s="25">
        <f t="shared" ref="P26" si="49">+SUM(P27:P29)</f>
        <v>0</v>
      </c>
      <c r="Q26" s="25">
        <f t="shared" ref="Q26" si="50">+SUM(Q27:Q29)</f>
        <v>3</v>
      </c>
      <c r="R26" s="25">
        <f t="shared" ref="R26" si="51">+SUM(R27:R29)</f>
        <v>8</v>
      </c>
      <c r="S26" s="25">
        <f t="shared" ref="S26" si="52">+SUM(S27:S29)</f>
        <v>6</v>
      </c>
      <c r="T26" s="25">
        <f t="shared" ref="T26" si="53">+SUM(T27:T29)</f>
        <v>0</v>
      </c>
      <c r="U26" s="27"/>
      <c r="V26" s="27"/>
    </row>
    <row r="27" spans="2:22" ht="30">
      <c r="B27" s="30" t="s">
        <v>120</v>
      </c>
      <c r="C27" s="23">
        <f>[2]IMPACTOS_matriz!E27</f>
        <v>4</v>
      </c>
      <c r="D27" s="23">
        <f>[2]IMPACTOS_matriz!H27</f>
        <v>2</v>
      </c>
      <c r="E27" s="23">
        <f>[2]IMPACTOS_matriz!K27</f>
        <v>4</v>
      </c>
      <c r="F27" s="23">
        <f>[2]IMPACTOS_matriz!N27</f>
        <v>2</v>
      </c>
      <c r="G27" s="23">
        <f>[2]IMPACTOS_matriz!Q27</f>
        <v>0</v>
      </c>
      <c r="H27" s="23">
        <f>[2]IMPACTOS_matriz!T27</f>
        <v>4</v>
      </c>
      <c r="I27" s="23">
        <f>[2]IMPACTOS_matriz!W27</f>
        <v>4</v>
      </c>
      <c r="J27" s="23">
        <f>[2]IMPACTOS_matriz!Z27</f>
        <v>1</v>
      </c>
      <c r="K27" s="23">
        <f>[2]IMPACTOS_matriz!AC27</f>
        <v>2</v>
      </c>
      <c r="L27" s="23">
        <f>[2]IMPACTOS_matriz!AF27</f>
        <v>2</v>
      </c>
      <c r="M27" s="23">
        <f>[2]IMPACTOS_matriz!AI27</f>
        <v>1</v>
      </c>
      <c r="N27" s="23">
        <f>[2]IMPACTOS_matriz!AL27</f>
        <v>2</v>
      </c>
      <c r="O27" s="23">
        <f>[2]IMPACTOS_matriz!AO27</f>
        <v>0</v>
      </c>
      <c r="P27" s="23">
        <f>[2]IMPACTOS_matriz!AR27</f>
        <v>0</v>
      </c>
      <c r="Q27" s="23">
        <f>[2]IMPACTOS_matriz!AU27</f>
        <v>1</v>
      </c>
      <c r="R27" s="23">
        <f>[2]IMPACTOS_matriz!AX27</f>
        <v>2</v>
      </c>
      <c r="S27" s="23">
        <f>[2]IMPACTOS_matriz!BA27</f>
        <v>2</v>
      </c>
      <c r="T27" s="23">
        <f>[2]IMPACTOS_matriz!BD27</f>
        <v>0</v>
      </c>
      <c r="U27" s="29"/>
    </row>
    <row r="28" spans="2:22">
      <c r="B28" s="28" t="s">
        <v>121</v>
      </c>
      <c r="C28" s="23">
        <f>[2]IMPACTOS_matriz!E28</f>
        <v>2</v>
      </c>
      <c r="D28" s="23">
        <f>[2]IMPACTOS_matriz!H28</f>
        <v>4</v>
      </c>
      <c r="E28" s="23">
        <f>[2]IMPACTOS_matriz!K28</f>
        <v>4</v>
      </c>
      <c r="F28" s="23">
        <f>[2]IMPACTOS_matriz!N28</f>
        <v>2</v>
      </c>
      <c r="G28" s="23">
        <f>[2]IMPACTOS_matriz!Q28</f>
        <v>0</v>
      </c>
      <c r="H28" s="23">
        <f>[2]IMPACTOS_matriz!T28</f>
        <v>4</v>
      </c>
      <c r="I28" s="23">
        <f>[2]IMPACTOS_matriz!W28</f>
        <v>4</v>
      </c>
      <c r="J28" s="23">
        <f>[2]IMPACTOS_matriz!Z28</f>
        <v>1</v>
      </c>
      <c r="K28" s="23">
        <f>[2]IMPACTOS_matriz!AC28</f>
        <v>0</v>
      </c>
      <c r="L28" s="23">
        <f>[2]IMPACTOS_matriz!AF28</f>
        <v>2</v>
      </c>
      <c r="M28" s="23">
        <f>[2]IMPACTOS_matriz!AI28</f>
        <v>2</v>
      </c>
      <c r="N28" s="23">
        <f>[2]IMPACTOS_matriz!AL28</f>
        <v>1</v>
      </c>
      <c r="O28" s="23">
        <f>[2]IMPACTOS_matriz!AO28</f>
        <v>0</v>
      </c>
      <c r="P28" s="23">
        <f>[2]IMPACTOS_matriz!AR28</f>
        <v>0</v>
      </c>
      <c r="Q28" s="23">
        <f>[2]IMPACTOS_matriz!AU28</f>
        <v>1</v>
      </c>
      <c r="R28" s="23">
        <f>[2]IMPACTOS_matriz!AX28</f>
        <v>2</v>
      </c>
      <c r="S28" s="23">
        <f>[2]IMPACTOS_matriz!BA28</f>
        <v>2</v>
      </c>
      <c r="T28" s="23">
        <f>[2]IMPACTOS_matriz!BD28</f>
        <v>0</v>
      </c>
      <c r="U28" s="29"/>
    </row>
    <row r="29" spans="2:22">
      <c r="B29" s="28" t="s">
        <v>122</v>
      </c>
      <c r="C29" s="23">
        <f>[2]IMPACTOS_matriz!E29</f>
        <v>4</v>
      </c>
      <c r="D29" s="23">
        <f>[2]IMPACTOS_matriz!H29</f>
        <v>2</v>
      </c>
      <c r="E29" s="23">
        <f>[2]IMPACTOS_matriz!K29</f>
        <v>2</v>
      </c>
      <c r="F29" s="23">
        <f>[2]IMPACTOS_matriz!N29</f>
        <v>2</v>
      </c>
      <c r="G29" s="23">
        <f>[2]IMPACTOS_matriz!Q29</f>
        <v>0</v>
      </c>
      <c r="H29" s="23">
        <f>[2]IMPACTOS_matriz!T29</f>
        <v>6</v>
      </c>
      <c r="I29" s="23">
        <f>[2]IMPACTOS_matriz!W29</f>
        <v>4</v>
      </c>
      <c r="J29" s="23">
        <f>[2]IMPACTOS_matriz!Z29</f>
        <v>1</v>
      </c>
      <c r="K29" s="23">
        <f>[2]IMPACTOS_matriz!AC29</f>
        <v>2</v>
      </c>
      <c r="L29" s="23">
        <f>[2]IMPACTOS_matriz!AF29</f>
        <v>2</v>
      </c>
      <c r="M29" s="23">
        <f>[2]IMPACTOS_matriz!AI29</f>
        <v>2</v>
      </c>
      <c r="N29" s="23">
        <f>[2]IMPACTOS_matriz!AL29</f>
        <v>2</v>
      </c>
      <c r="O29" s="23">
        <f>[2]IMPACTOS_matriz!AO29</f>
        <v>0</v>
      </c>
      <c r="P29" s="23">
        <f>[2]IMPACTOS_matriz!AR29</f>
        <v>0</v>
      </c>
      <c r="Q29" s="23">
        <f>[2]IMPACTOS_matriz!AU29</f>
        <v>1</v>
      </c>
      <c r="R29" s="23">
        <f>[2]IMPACTOS_matriz!AX29</f>
        <v>4</v>
      </c>
      <c r="S29" s="23">
        <f>[2]IMPACTOS_matriz!BA29</f>
        <v>2</v>
      </c>
      <c r="T29" s="23">
        <f>[2]IMPACTOS_matriz!BD29</f>
        <v>0</v>
      </c>
      <c r="U29" s="29"/>
    </row>
    <row r="30" spans="2:22">
      <c r="B30" s="3" t="s">
        <v>81</v>
      </c>
      <c r="C30" s="25">
        <f>+SUM(C31:C32)</f>
        <v>3</v>
      </c>
      <c r="D30" s="25">
        <f t="shared" ref="D30:T30" si="54">+SUM(D31:D32)</f>
        <v>1</v>
      </c>
      <c r="E30" s="25">
        <f t="shared" si="54"/>
        <v>3</v>
      </c>
      <c r="F30" s="25">
        <f t="shared" si="54"/>
        <v>0</v>
      </c>
      <c r="G30" s="25">
        <f t="shared" si="54"/>
        <v>0</v>
      </c>
      <c r="H30" s="25">
        <f t="shared" si="54"/>
        <v>6</v>
      </c>
      <c r="I30" s="25">
        <f t="shared" si="54"/>
        <v>4</v>
      </c>
      <c r="J30" s="25">
        <f t="shared" si="54"/>
        <v>0</v>
      </c>
      <c r="K30" s="25">
        <f t="shared" si="54"/>
        <v>0</v>
      </c>
      <c r="L30" s="25">
        <f t="shared" si="54"/>
        <v>12</v>
      </c>
      <c r="M30" s="25">
        <f t="shared" si="54"/>
        <v>2</v>
      </c>
      <c r="N30" s="25">
        <f t="shared" si="54"/>
        <v>4</v>
      </c>
      <c r="O30" s="25">
        <f t="shared" si="54"/>
        <v>0</v>
      </c>
      <c r="P30" s="25">
        <f t="shared" si="54"/>
        <v>2</v>
      </c>
      <c r="Q30" s="25">
        <f t="shared" si="54"/>
        <v>2</v>
      </c>
      <c r="R30" s="25">
        <f t="shared" si="54"/>
        <v>6</v>
      </c>
      <c r="S30" s="25">
        <f t="shared" si="54"/>
        <v>10</v>
      </c>
      <c r="T30" s="25">
        <f t="shared" si="54"/>
        <v>2</v>
      </c>
      <c r="U30" s="27"/>
      <c r="V30" s="27"/>
    </row>
    <row r="31" spans="2:22" ht="30">
      <c r="B31" s="28" t="s">
        <v>123</v>
      </c>
      <c r="C31" s="23">
        <f>[2]IMPACTOS_matriz!E31</f>
        <v>1</v>
      </c>
      <c r="D31" s="23">
        <f>[2]IMPACTOS_matriz!H31</f>
        <v>1</v>
      </c>
      <c r="E31" s="23">
        <f>[2]IMPACTOS_matriz!K31</f>
        <v>1</v>
      </c>
      <c r="F31" s="23">
        <f>[2]IMPACTOS_matriz!N31</f>
        <v>0</v>
      </c>
      <c r="G31" s="23">
        <f>[2]IMPACTOS_matriz!Q31</f>
        <v>0</v>
      </c>
      <c r="H31" s="23">
        <f>[2]IMPACTOS_matriz!T31</f>
        <v>2</v>
      </c>
      <c r="I31" s="23">
        <f>[2]IMPACTOS_matriz!W31</f>
        <v>2</v>
      </c>
      <c r="J31" s="23">
        <f>[2]IMPACTOS_matriz!Z31</f>
        <v>0</v>
      </c>
      <c r="K31" s="23">
        <f>[2]IMPACTOS_matriz!AC31</f>
        <v>0</v>
      </c>
      <c r="L31" s="23">
        <f>[2]IMPACTOS_matriz!AF31</f>
        <v>6</v>
      </c>
      <c r="M31" s="23">
        <f>[2]IMPACTOS_matriz!AI31</f>
        <v>2</v>
      </c>
      <c r="N31" s="23">
        <f>[2]IMPACTOS_matriz!AL31</f>
        <v>4</v>
      </c>
      <c r="O31" s="23">
        <f>[2]IMPACTOS_matriz!AO31</f>
        <v>0</v>
      </c>
      <c r="P31" s="23">
        <f>[2]IMPACTOS_matriz!AR31</f>
        <v>2</v>
      </c>
      <c r="Q31" s="23">
        <f>[2]IMPACTOS_matriz!AU31</f>
        <v>2</v>
      </c>
      <c r="R31" s="23">
        <f>[2]IMPACTOS_matriz!AX31</f>
        <v>4</v>
      </c>
      <c r="S31" s="23">
        <f>[2]IMPACTOS_matriz!BA31</f>
        <v>6</v>
      </c>
      <c r="T31" s="23">
        <f>[2]IMPACTOS_matriz!BD31</f>
        <v>2</v>
      </c>
      <c r="U31" s="29"/>
    </row>
    <row r="32" spans="2:22" ht="30">
      <c r="B32" s="28" t="s">
        <v>124</v>
      </c>
      <c r="C32" s="23">
        <f>[2]IMPACTOS_matriz!E32</f>
        <v>2</v>
      </c>
      <c r="D32" s="23">
        <f>[2]IMPACTOS_matriz!H32</f>
        <v>0</v>
      </c>
      <c r="E32" s="23">
        <f>[2]IMPACTOS_matriz!K32</f>
        <v>2</v>
      </c>
      <c r="F32" s="23">
        <f>[2]IMPACTOS_matriz!N32</f>
        <v>0</v>
      </c>
      <c r="G32" s="23">
        <f>[2]IMPACTOS_matriz!Q32</f>
        <v>0</v>
      </c>
      <c r="H32" s="23">
        <f>[2]IMPACTOS_matriz!T32</f>
        <v>4</v>
      </c>
      <c r="I32" s="23">
        <f>[2]IMPACTOS_matriz!W32</f>
        <v>2</v>
      </c>
      <c r="J32" s="23">
        <f>[2]IMPACTOS_matriz!Z32</f>
        <v>0</v>
      </c>
      <c r="K32" s="23">
        <f>[2]IMPACTOS_matriz!AC32</f>
        <v>0</v>
      </c>
      <c r="L32" s="23">
        <f>[2]IMPACTOS_matriz!AF32</f>
        <v>6</v>
      </c>
      <c r="M32" s="23">
        <f>[2]IMPACTOS_matriz!AI32</f>
        <v>0</v>
      </c>
      <c r="N32" s="23">
        <f>[2]IMPACTOS_matriz!AL32</f>
        <v>0</v>
      </c>
      <c r="O32" s="23">
        <f>[2]IMPACTOS_matriz!AO32</f>
        <v>0</v>
      </c>
      <c r="P32" s="23">
        <f>[2]IMPACTOS_matriz!AR32</f>
        <v>0</v>
      </c>
      <c r="Q32" s="23">
        <f>[2]IMPACTOS_matriz!AU32</f>
        <v>0</v>
      </c>
      <c r="R32" s="23">
        <f>[2]IMPACTOS_matriz!AX32</f>
        <v>2</v>
      </c>
      <c r="S32" s="23">
        <f>[2]IMPACTOS_matriz!BA32</f>
        <v>4</v>
      </c>
      <c r="T32" s="23">
        <f>[2]IMPACTOS_matriz!BD32</f>
        <v>0</v>
      </c>
      <c r="U32" s="29"/>
    </row>
    <row r="33" spans="2:24"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27"/>
      <c r="V33" s="32"/>
      <c r="W33" s="33"/>
      <c r="X33" s="33"/>
    </row>
    <row r="34" spans="2:24">
      <c r="C34" s="4">
        <v>4</v>
      </c>
      <c r="D34" s="4">
        <f>C34</f>
        <v>4</v>
      </c>
      <c r="E34" s="4">
        <f>D34</f>
        <v>4</v>
      </c>
      <c r="F34" s="4">
        <f>E34</f>
        <v>4</v>
      </c>
      <c r="G34" s="4">
        <v>4</v>
      </c>
      <c r="H34" s="4">
        <f t="shared" ref="H34:N34" si="55">G34</f>
        <v>4</v>
      </c>
      <c r="I34" s="4">
        <f t="shared" si="55"/>
        <v>4</v>
      </c>
      <c r="J34" s="4">
        <f t="shared" si="55"/>
        <v>4</v>
      </c>
      <c r="K34" s="4">
        <f t="shared" si="55"/>
        <v>4</v>
      </c>
      <c r="L34" s="4">
        <f t="shared" si="55"/>
        <v>4</v>
      </c>
      <c r="M34" s="4">
        <f t="shared" si="55"/>
        <v>4</v>
      </c>
      <c r="N34" s="4">
        <f t="shared" si="55"/>
        <v>4</v>
      </c>
      <c r="O34" s="4">
        <v>3</v>
      </c>
      <c r="P34" s="4">
        <f>O34</f>
        <v>3</v>
      </c>
      <c r="Q34" s="4">
        <f>P34</f>
        <v>3</v>
      </c>
      <c r="R34" s="4">
        <f>Q34</f>
        <v>3</v>
      </c>
      <c r="S34" s="4">
        <f>R34</f>
        <v>3</v>
      </c>
      <c r="T34" s="4">
        <f>S34</f>
        <v>3</v>
      </c>
      <c r="U34" s="34"/>
    </row>
    <row r="35" spans="2:24" ht="21.75" customHeight="1">
      <c r="B35" s="1" t="s">
        <v>75</v>
      </c>
      <c r="C35" s="35">
        <f>IF(C6=0,"",C6/C$34)</f>
        <v>2.5</v>
      </c>
      <c r="D35" s="35">
        <f t="shared" ref="C35:T49" si="56">IF(D6=0,"",D6/D$34)</f>
        <v>2</v>
      </c>
      <c r="E35" s="35">
        <f t="shared" si="56"/>
        <v>2.5</v>
      </c>
      <c r="F35" s="35">
        <f t="shared" si="56"/>
        <v>3.5</v>
      </c>
      <c r="G35" s="35">
        <f t="shared" si="56"/>
        <v>0.5</v>
      </c>
      <c r="H35" s="35">
        <f t="shared" si="56"/>
        <v>0.25</v>
      </c>
      <c r="I35" s="35">
        <f t="shared" si="56"/>
        <v>0.25</v>
      </c>
      <c r="J35" s="35">
        <f t="shared" si="56"/>
        <v>0.75</v>
      </c>
      <c r="K35" s="35">
        <f t="shared" si="56"/>
        <v>1.75</v>
      </c>
      <c r="L35" s="35">
        <f t="shared" si="56"/>
        <v>1</v>
      </c>
      <c r="M35" s="35" t="str">
        <f t="shared" si="56"/>
        <v/>
      </c>
      <c r="N35" s="35">
        <f t="shared" si="56"/>
        <v>0.75</v>
      </c>
      <c r="O35" s="35">
        <f t="shared" si="56"/>
        <v>0.33333333333333331</v>
      </c>
      <c r="P35" s="35">
        <f t="shared" si="56"/>
        <v>1</v>
      </c>
      <c r="Q35" s="35">
        <f t="shared" si="56"/>
        <v>3.3333333333333335</v>
      </c>
      <c r="R35" s="35" t="str">
        <f t="shared" si="56"/>
        <v/>
      </c>
      <c r="S35" s="35">
        <f t="shared" si="56"/>
        <v>0.66666666666666663</v>
      </c>
      <c r="T35" s="35">
        <f t="shared" si="56"/>
        <v>0.33333333333333331</v>
      </c>
      <c r="U35" s="1">
        <f>SUM(C35:T35)/18</f>
        <v>1.1898148148148147</v>
      </c>
      <c r="W35" s="36">
        <f>AVERAGE(U35,U39,U42,U47,U51,U55,U59)</f>
        <v>1.1567460317460316</v>
      </c>
    </row>
    <row r="36" spans="2:24" ht="15" customHeight="1">
      <c r="B36" s="28" t="s">
        <v>105</v>
      </c>
      <c r="C36" s="35">
        <f t="shared" si="56"/>
        <v>1.5</v>
      </c>
      <c r="D36" s="35">
        <f t="shared" si="56"/>
        <v>0.5</v>
      </c>
      <c r="E36" s="35">
        <f t="shared" si="56"/>
        <v>0.5</v>
      </c>
      <c r="F36" s="35">
        <f t="shared" si="56"/>
        <v>1</v>
      </c>
      <c r="G36" s="35">
        <f t="shared" si="56"/>
        <v>0.25</v>
      </c>
      <c r="H36" s="35" t="str">
        <f t="shared" si="56"/>
        <v/>
      </c>
      <c r="I36" s="35" t="str">
        <f t="shared" si="56"/>
        <v/>
      </c>
      <c r="J36" s="35">
        <f t="shared" si="56"/>
        <v>0.25</v>
      </c>
      <c r="K36" s="35">
        <f t="shared" si="56"/>
        <v>0.5</v>
      </c>
      <c r="L36" s="35">
        <f t="shared" si="56"/>
        <v>0.25</v>
      </c>
      <c r="M36" s="35" t="str">
        <f t="shared" si="56"/>
        <v/>
      </c>
      <c r="N36" s="35">
        <f t="shared" si="56"/>
        <v>0.25</v>
      </c>
      <c r="O36" s="35">
        <f t="shared" si="56"/>
        <v>0.33333333333333331</v>
      </c>
      <c r="P36" s="35">
        <f t="shared" si="56"/>
        <v>0.33333333333333331</v>
      </c>
      <c r="Q36" s="35">
        <f t="shared" si="56"/>
        <v>0.66666666666666663</v>
      </c>
      <c r="R36" s="35" t="str">
        <f t="shared" si="56"/>
        <v/>
      </c>
      <c r="S36" s="35" t="str">
        <f t="shared" si="56"/>
        <v/>
      </c>
      <c r="T36" s="35">
        <f t="shared" si="56"/>
        <v>0.33333333333333331</v>
      </c>
      <c r="U36" s="28">
        <f t="shared" ref="U36:U61" si="57">SUM(C36:T36)/18</f>
        <v>0.37037037037037035</v>
      </c>
      <c r="V36" s="37">
        <f>AVERAGE($U$36:$U$38)</f>
        <v>0.39660493827160498</v>
      </c>
      <c r="W36" s="38">
        <f>SUM(C36:T36)</f>
        <v>6.6666666666666661</v>
      </c>
      <c r="X36" s="4">
        <f>W36/$W$62*10</f>
        <v>9.148084619782729</v>
      </c>
    </row>
    <row r="37" spans="2:24" ht="15" customHeight="1">
      <c r="B37" s="28" t="s">
        <v>106</v>
      </c>
      <c r="C37" s="35">
        <f t="shared" si="56"/>
        <v>0.5</v>
      </c>
      <c r="D37" s="35">
        <f t="shared" si="56"/>
        <v>1</v>
      </c>
      <c r="E37" s="35">
        <f t="shared" si="56"/>
        <v>1</v>
      </c>
      <c r="F37" s="35">
        <f t="shared" si="56"/>
        <v>1.5</v>
      </c>
      <c r="G37" s="35" t="str">
        <f t="shared" si="56"/>
        <v/>
      </c>
      <c r="H37" s="35" t="str">
        <f t="shared" si="56"/>
        <v/>
      </c>
      <c r="I37" s="35" t="str">
        <f t="shared" si="56"/>
        <v/>
      </c>
      <c r="J37" s="35" t="str">
        <f t="shared" si="56"/>
        <v/>
      </c>
      <c r="K37" s="35">
        <f t="shared" si="56"/>
        <v>1</v>
      </c>
      <c r="L37" s="35">
        <f t="shared" si="56"/>
        <v>0.25</v>
      </c>
      <c r="M37" s="35" t="str">
        <f t="shared" si="56"/>
        <v/>
      </c>
      <c r="N37" s="35">
        <f t="shared" si="56"/>
        <v>0.25</v>
      </c>
      <c r="O37" s="35" t="str">
        <f t="shared" si="56"/>
        <v/>
      </c>
      <c r="P37" s="35">
        <f t="shared" si="56"/>
        <v>0.33333333333333331</v>
      </c>
      <c r="Q37" s="35">
        <f t="shared" si="56"/>
        <v>1.3333333333333333</v>
      </c>
      <c r="R37" s="35" t="str">
        <f t="shared" si="56"/>
        <v/>
      </c>
      <c r="S37" s="35" t="str">
        <f t="shared" si="56"/>
        <v/>
      </c>
      <c r="T37" s="35" t="str">
        <f t="shared" si="56"/>
        <v/>
      </c>
      <c r="U37" s="28">
        <f t="shared" si="57"/>
        <v>0.39814814814814814</v>
      </c>
      <c r="V37" s="37">
        <f t="shared" ref="V37:V38" si="58">AVERAGE($U$36:$U$38)</f>
        <v>0.39660493827160498</v>
      </c>
      <c r="W37" s="38">
        <f t="shared" ref="W37:W61" si="59">SUM(C37:T37)</f>
        <v>7.1666666666666661</v>
      </c>
      <c r="X37" s="4">
        <f t="shared" ref="X37:X62" si="60">W37/$W$62*10</f>
        <v>9.8341909662664335</v>
      </c>
    </row>
    <row r="38" spans="2:24" ht="15" customHeight="1">
      <c r="B38" s="28" t="s">
        <v>107</v>
      </c>
      <c r="C38" s="35">
        <f t="shared" si="56"/>
        <v>0.5</v>
      </c>
      <c r="D38" s="35">
        <f t="shared" si="56"/>
        <v>0.5</v>
      </c>
      <c r="E38" s="35">
        <f t="shared" si="56"/>
        <v>1</v>
      </c>
      <c r="F38" s="35">
        <f t="shared" si="56"/>
        <v>1</v>
      </c>
      <c r="G38" s="35">
        <f t="shared" si="56"/>
        <v>0.25</v>
      </c>
      <c r="H38" s="35">
        <f t="shared" si="56"/>
        <v>0.25</v>
      </c>
      <c r="I38" s="35">
        <f t="shared" si="56"/>
        <v>0.25</v>
      </c>
      <c r="J38" s="35">
        <f t="shared" si="56"/>
        <v>0.5</v>
      </c>
      <c r="K38" s="35">
        <f t="shared" si="56"/>
        <v>0.25</v>
      </c>
      <c r="L38" s="35">
        <f t="shared" si="56"/>
        <v>0.5</v>
      </c>
      <c r="M38" s="35" t="str">
        <f t="shared" si="56"/>
        <v/>
      </c>
      <c r="N38" s="35">
        <f t="shared" si="56"/>
        <v>0.25</v>
      </c>
      <c r="O38" s="35" t="str">
        <f t="shared" si="56"/>
        <v/>
      </c>
      <c r="P38" s="35">
        <f t="shared" si="56"/>
        <v>0.33333333333333331</v>
      </c>
      <c r="Q38" s="35">
        <f t="shared" si="56"/>
        <v>1.3333333333333333</v>
      </c>
      <c r="R38" s="35" t="str">
        <f t="shared" si="56"/>
        <v/>
      </c>
      <c r="S38" s="35">
        <f t="shared" si="56"/>
        <v>0.66666666666666663</v>
      </c>
      <c r="T38" s="35" t="str">
        <f t="shared" si="56"/>
        <v/>
      </c>
      <c r="U38" s="28">
        <f t="shared" si="57"/>
        <v>0.42129629629629628</v>
      </c>
      <c r="V38" s="37">
        <f t="shared" si="58"/>
        <v>0.39660493827160498</v>
      </c>
      <c r="W38" s="38">
        <f t="shared" si="59"/>
        <v>7.583333333333333</v>
      </c>
      <c r="X38" s="4">
        <f t="shared" si="60"/>
        <v>10.405946255002853</v>
      </c>
    </row>
    <row r="39" spans="2:24" ht="15" customHeight="1">
      <c r="B39" s="2" t="s">
        <v>76</v>
      </c>
      <c r="C39" s="35">
        <f t="shared" si="56"/>
        <v>0.5</v>
      </c>
      <c r="D39" s="35" t="str">
        <f t="shared" si="56"/>
        <v/>
      </c>
      <c r="E39" s="35">
        <f t="shared" si="56"/>
        <v>0.75</v>
      </c>
      <c r="F39" s="35">
        <f t="shared" si="56"/>
        <v>0.5</v>
      </c>
      <c r="G39" s="35" t="str">
        <f t="shared" si="56"/>
        <v/>
      </c>
      <c r="H39" s="35">
        <f t="shared" si="56"/>
        <v>0.5</v>
      </c>
      <c r="I39" s="35">
        <f t="shared" si="56"/>
        <v>0.75</v>
      </c>
      <c r="J39" s="35">
        <f t="shared" si="56"/>
        <v>0.5</v>
      </c>
      <c r="K39" s="35">
        <f t="shared" si="56"/>
        <v>1</v>
      </c>
      <c r="L39" s="35">
        <f t="shared" si="56"/>
        <v>1.5</v>
      </c>
      <c r="M39" s="35">
        <f t="shared" si="56"/>
        <v>2.5</v>
      </c>
      <c r="N39" s="35">
        <f t="shared" si="56"/>
        <v>3</v>
      </c>
      <c r="O39" s="35">
        <f t="shared" si="56"/>
        <v>0.66666666666666663</v>
      </c>
      <c r="P39" s="35">
        <f t="shared" si="56"/>
        <v>1.3333333333333333</v>
      </c>
      <c r="Q39" s="35" t="str">
        <f t="shared" si="56"/>
        <v/>
      </c>
      <c r="R39" s="35">
        <f t="shared" si="56"/>
        <v>1</v>
      </c>
      <c r="S39" s="35">
        <f t="shared" si="56"/>
        <v>2</v>
      </c>
      <c r="T39" s="35">
        <f t="shared" si="56"/>
        <v>0.66666666666666663</v>
      </c>
      <c r="U39" s="2">
        <f>SUM(C39:T39)/18</f>
        <v>0.95370370370370372</v>
      </c>
      <c r="W39" s="38"/>
      <c r="X39" s="4">
        <f t="shared" si="60"/>
        <v>0</v>
      </c>
    </row>
    <row r="40" spans="2:24" ht="15" customHeight="1">
      <c r="B40" s="30" t="s">
        <v>108</v>
      </c>
      <c r="C40" s="35">
        <f t="shared" si="56"/>
        <v>0.25</v>
      </c>
      <c r="D40" s="35" t="str">
        <f t="shared" si="56"/>
        <v/>
      </c>
      <c r="E40" s="35">
        <f t="shared" si="56"/>
        <v>0.5</v>
      </c>
      <c r="F40" s="35">
        <f t="shared" si="56"/>
        <v>0.25</v>
      </c>
      <c r="G40" s="35" t="str">
        <f t="shared" si="56"/>
        <v/>
      </c>
      <c r="H40" s="35">
        <f t="shared" si="56"/>
        <v>0.25</v>
      </c>
      <c r="I40" s="35">
        <f t="shared" si="56"/>
        <v>0.5</v>
      </c>
      <c r="J40" s="35">
        <f t="shared" si="56"/>
        <v>0.25</v>
      </c>
      <c r="K40" s="35">
        <f t="shared" si="56"/>
        <v>0.5</v>
      </c>
      <c r="L40" s="35">
        <f t="shared" si="56"/>
        <v>1</v>
      </c>
      <c r="M40" s="35">
        <f t="shared" si="56"/>
        <v>1.5</v>
      </c>
      <c r="N40" s="35">
        <f t="shared" si="56"/>
        <v>1.5</v>
      </c>
      <c r="O40" s="35">
        <f t="shared" si="56"/>
        <v>0.33333333333333331</v>
      </c>
      <c r="P40" s="35">
        <f t="shared" si="56"/>
        <v>0.66666666666666663</v>
      </c>
      <c r="Q40" s="35" t="str">
        <f t="shared" si="56"/>
        <v/>
      </c>
      <c r="R40" s="35">
        <f t="shared" si="56"/>
        <v>0.66666666666666663</v>
      </c>
      <c r="S40" s="35">
        <f t="shared" si="56"/>
        <v>1.3333333333333333</v>
      </c>
      <c r="T40" s="35">
        <f t="shared" si="56"/>
        <v>0.33333333333333331</v>
      </c>
      <c r="U40" s="30">
        <f>SUM(C40:T40)/18</f>
        <v>0.54629629629629628</v>
      </c>
      <c r="V40" s="37">
        <f>AVERAGE($U$40:$U$41)</f>
        <v>0.47685185185185186</v>
      </c>
      <c r="W40" s="38">
        <f t="shared" si="59"/>
        <v>9.8333333333333339</v>
      </c>
      <c r="X40" s="4">
        <f t="shared" si="60"/>
        <v>13.493424814179527</v>
      </c>
    </row>
    <row r="41" spans="2:24" ht="15" customHeight="1">
      <c r="B41" s="28" t="s">
        <v>109</v>
      </c>
      <c r="C41" s="35">
        <f t="shared" si="56"/>
        <v>0.25</v>
      </c>
      <c r="D41" s="35" t="str">
        <f t="shared" si="56"/>
        <v/>
      </c>
      <c r="E41" s="35">
        <f t="shared" si="56"/>
        <v>0.25</v>
      </c>
      <c r="F41" s="35">
        <f t="shared" si="56"/>
        <v>0.25</v>
      </c>
      <c r="G41" s="35" t="str">
        <f t="shared" si="56"/>
        <v/>
      </c>
      <c r="H41" s="35">
        <f t="shared" si="56"/>
        <v>0.25</v>
      </c>
      <c r="I41" s="35">
        <f t="shared" si="56"/>
        <v>0.25</v>
      </c>
      <c r="J41" s="35">
        <f t="shared" si="56"/>
        <v>0.25</v>
      </c>
      <c r="K41" s="35">
        <f t="shared" si="56"/>
        <v>0.5</v>
      </c>
      <c r="L41" s="35">
        <f t="shared" si="56"/>
        <v>0.5</v>
      </c>
      <c r="M41" s="35">
        <f t="shared" si="56"/>
        <v>1</v>
      </c>
      <c r="N41" s="35">
        <f t="shared" si="56"/>
        <v>1.5</v>
      </c>
      <c r="O41" s="35">
        <f t="shared" si="56"/>
        <v>0.33333333333333331</v>
      </c>
      <c r="P41" s="35">
        <f t="shared" si="56"/>
        <v>0.66666666666666663</v>
      </c>
      <c r="Q41" s="35" t="str">
        <f t="shared" si="56"/>
        <v/>
      </c>
      <c r="R41" s="35">
        <f t="shared" si="56"/>
        <v>0.33333333333333331</v>
      </c>
      <c r="S41" s="35">
        <f t="shared" si="56"/>
        <v>0.66666666666666663</v>
      </c>
      <c r="T41" s="35">
        <f t="shared" si="56"/>
        <v>0.33333333333333331</v>
      </c>
      <c r="U41" s="28">
        <f t="shared" si="57"/>
        <v>0.40740740740740738</v>
      </c>
      <c r="V41" s="37">
        <f>AVERAGE($U$40:$U$41)</f>
        <v>0.47685185185185186</v>
      </c>
      <c r="W41" s="38">
        <f t="shared" si="59"/>
        <v>7.333333333333333</v>
      </c>
      <c r="X41" s="4">
        <f t="shared" si="60"/>
        <v>10.062893081761002</v>
      </c>
    </row>
    <row r="42" spans="2:24" ht="15" customHeight="1">
      <c r="B42" s="2" t="s">
        <v>77</v>
      </c>
      <c r="C42" s="35">
        <f t="shared" si="56"/>
        <v>0.75</v>
      </c>
      <c r="D42" s="35">
        <f t="shared" si="56"/>
        <v>1.75</v>
      </c>
      <c r="E42" s="35">
        <f t="shared" si="56"/>
        <v>0.5</v>
      </c>
      <c r="F42" s="35">
        <f t="shared" si="56"/>
        <v>0.75</v>
      </c>
      <c r="G42" s="35">
        <f t="shared" si="56"/>
        <v>0.25</v>
      </c>
      <c r="H42" s="35" t="str">
        <f t="shared" si="56"/>
        <v/>
      </c>
      <c r="I42" s="35">
        <f t="shared" si="56"/>
        <v>0.5</v>
      </c>
      <c r="J42" s="35">
        <f t="shared" si="56"/>
        <v>0.5</v>
      </c>
      <c r="K42" s="35">
        <f t="shared" si="56"/>
        <v>2</v>
      </c>
      <c r="L42" s="35">
        <f t="shared" si="56"/>
        <v>0.25</v>
      </c>
      <c r="M42" s="35" t="str">
        <f t="shared" si="56"/>
        <v/>
      </c>
      <c r="N42" s="35">
        <f t="shared" si="56"/>
        <v>1</v>
      </c>
      <c r="O42" s="35">
        <f t="shared" si="56"/>
        <v>6</v>
      </c>
      <c r="P42" s="35">
        <f t="shared" si="56"/>
        <v>4.666666666666667</v>
      </c>
      <c r="Q42" s="35">
        <f t="shared" si="56"/>
        <v>1.3333333333333333</v>
      </c>
      <c r="R42" s="35">
        <f t="shared" si="56"/>
        <v>2</v>
      </c>
      <c r="S42" s="35">
        <f t="shared" si="56"/>
        <v>1.6666666666666667</v>
      </c>
      <c r="T42" s="35">
        <f t="shared" si="56"/>
        <v>1.3333333333333333</v>
      </c>
      <c r="U42" s="2">
        <f t="shared" si="57"/>
        <v>1.4027777777777777</v>
      </c>
      <c r="W42" s="38"/>
      <c r="X42" s="4">
        <f t="shared" si="60"/>
        <v>0</v>
      </c>
    </row>
    <row r="43" spans="2:24" ht="15" customHeight="1">
      <c r="B43" s="28" t="s">
        <v>110</v>
      </c>
      <c r="C43" s="35">
        <f t="shared" si="56"/>
        <v>0.25</v>
      </c>
      <c r="D43" s="35">
        <f t="shared" si="56"/>
        <v>0.25</v>
      </c>
      <c r="E43" s="35">
        <f t="shared" si="56"/>
        <v>0.25</v>
      </c>
      <c r="F43" s="35">
        <f t="shared" si="56"/>
        <v>0.25</v>
      </c>
      <c r="G43" s="35" t="str">
        <f t="shared" si="56"/>
        <v/>
      </c>
      <c r="H43" s="35" t="str">
        <f t="shared" si="56"/>
        <v/>
      </c>
      <c r="I43" s="35">
        <f t="shared" si="56"/>
        <v>0.25</v>
      </c>
      <c r="J43" s="35" t="str">
        <f t="shared" si="56"/>
        <v/>
      </c>
      <c r="K43" s="35">
        <f t="shared" si="56"/>
        <v>0.5</v>
      </c>
      <c r="L43" s="35" t="str">
        <f t="shared" si="56"/>
        <v/>
      </c>
      <c r="M43" s="35" t="str">
        <f t="shared" si="56"/>
        <v/>
      </c>
      <c r="N43" s="35">
        <f t="shared" si="56"/>
        <v>0.25</v>
      </c>
      <c r="O43" s="35">
        <f t="shared" si="56"/>
        <v>2</v>
      </c>
      <c r="P43" s="35">
        <f t="shared" si="56"/>
        <v>0.66666666666666663</v>
      </c>
      <c r="Q43" s="35" t="str">
        <f t="shared" si="56"/>
        <v/>
      </c>
      <c r="R43" s="35">
        <f t="shared" si="56"/>
        <v>0.33333333333333331</v>
      </c>
      <c r="S43" s="35" t="str">
        <f t="shared" si="56"/>
        <v/>
      </c>
      <c r="T43" s="35">
        <f t="shared" si="56"/>
        <v>0.33333333333333331</v>
      </c>
      <c r="U43" s="28">
        <f t="shared" si="57"/>
        <v>0.29629629629629628</v>
      </c>
      <c r="V43" s="37">
        <f>AVERAGE($U$43:$U$46)</f>
        <v>0.35069444444444442</v>
      </c>
      <c r="W43" s="38">
        <f t="shared" si="59"/>
        <v>5.333333333333333</v>
      </c>
      <c r="X43" s="4">
        <f t="shared" si="60"/>
        <v>7.3184676958261825</v>
      </c>
    </row>
    <row r="44" spans="2:24" ht="15" customHeight="1">
      <c r="B44" s="28" t="s">
        <v>111</v>
      </c>
      <c r="C44" s="35">
        <f t="shared" si="56"/>
        <v>0.5</v>
      </c>
      <c r="D44" s="35">
        <f t="shared" si="56"/>
        <v>1</v>
      </c>
      <c r="E44" s="35">
        <f t="shared" si="56"/>
        <v>0.25</v>
      </c>
      <c r="F44" s="35">
        <f t="shared" si="56"/>
        <v>0.25</v>
      </c>
      <c r="G44" s="35">
        <f t="shared" si="56"/>
        <v>0.25</v>
      </c>
      <c r="H44" s="35" t="str">
        <f t="shared" si="56"/>
        <v/>
      </c>
      <c r="I44" s="35">
        <f t="shared" si="56"/>
        <v>0.25</v>
      </c>
      <c r="J44" s="35">
        <f t="shared" si="56"/>
        <v>0.5</v>
      </c>
      <c r="K44" s="35">
        <f t="shared" si="56"/>
        <v>0.5</v>
      </c>
      <c r="L44" s="35">
        <f t="shared" si="56"/>
        <v>0.25</v>
      </c>
      <c r="M44" s="35" t="str">
        <f t="shared" si="56"/>
        <v/>
      </c>
      <c r="N44" s="35">
        <f t="shared" si="56"/>
        <v>0.25</v>
      </c>
      <c r="O44" s="35">
        <f t="shared" si="56"/>
        <v>2</v>
      </c>
      <c r="P44" s="35">
        <f t="shared" si="56"/>
        <v>0.66666666666666663</v>
      </c>
      <c r="Q44" s="35">
        <f t="shared" si="56"/>
        <v>0.66666666666666663</v>
      </c>
      <c r="R44" s="35">
        <f t="shared" si="56"/>
        <v>1.3333333333333333</v>
      </c>
      <c r="S44" s="35">
        <f t="shared" si="56"/>
        <v>0.66666666666666663</v>
      </c>
      <c r="T44" s="35">
        <f t="shared" si="56"/>
        <v>0.33333333333333331</v>
      </c>
      <c r="U44" s="28">
        <f t="shared" si="57"/>
        <v>0.53703703703703709</v>
      </c>
      <c r="V44" s="37">
        <f t="shared" ref="V44:V46" si="61">AVERAGE($U$43:$U$46)</f>
        <v>0.35069444444444442</v>
      </c>
      <c r="W44" s="38">
        <f t="shared" si="59"/>
        <v>9.6666666666666679</v>
      </c>
      <c r="X44" s="4">
        <f t="shared" si="60"/>
        <v>13.26472269868496</v>
      </c>
    </row>
    <row r="45" spans="2:24" ht="15" customHeight="1">
      <c r="B45" s="28" t="s">
        <v>112</v>
      </c>
      <c r="C45" s="35" t="str">
        <f t="shared" si="56"/>
        <v/>
      </c>
      <c r="D45" s="35">
        <f t="shared" si="56"/>
        <v>0.25</v>
      </c>
      <c r="E45" s="35" t="str">
        <f t="shared" si="56"/>
        <v/>
      </c>
      <c r="F45" s="35">
        <f t="shared" si="56"/>
        <v>0.25</v>
      </c>
      <c r="G45" s="35" t="str">
        <f t="shared" si="56"/>
        <v/>
      </c>
      <c r="H45" s="35" t="str">
        <f t="shared" si="56"/>
        <v/>
      </c>
      <c r="I45" s="35" t="str">
        <f t="shared" si="56"/>
        <v/>
      </c>
      <c r="J45" s="35" t="str">
        <f t="shared" si="56"/>
        <v/>
      </c>
      <c r="K45" s="35">
        <f t="shared" si="56"/>
        <v>0.5</v>
      </c>
      <c r="L45" s="35" t="str">
        <f t="shared" si="56"/>
        <v/>
      </c>
      <c r="M45" s="35" t="str">
        <f t="shared" si="56"/>
        <v/>
      </c>
      <c r="N45" s="35">
        <f t="shared" si="56"/>
        <v>0.25</v>
      </c>
      <c r="O45" s="35">
        <f t="shared" si="56"/>
        <v>1.3333333333333333</v>
      </c>
      <c r="P45" s="35">
        <f t="shared" si="56"/>
        <v>2</v>
      </c>
      <c r="Q45" s="35">
        <f t="shared" si="56"/>
        <v>0.33333333333333331</v>
      </c>
      <c r="R45" s="35">
        <f t="shared" si="56"/>
        <v>0.33333333333333331</v>
      </c>
      <c r="S45" s="35">
        <f t="shared" si="56"/>
        <v>0.66666666666666663</v>
      </c>
      <c r="T45" s="35">
        <f t="shared" si="56"/>
        <v>0.33333333333333331</v>
      </c>
      <c r="U45" s="28">
        <f t="shared" si="57"/>
        <v>0.34722222222222215</v>
      </c>
      <c r="V45" s="37">
        <f>AVERAGE($U$43:$U$46)</f>
        <v>0.35069444444444442</v>
      </c>
      <c r="W45" s="38">
        <f t="shared" si="59"/>
        <v>6.2499999999999991</v>
      </c>
      <c r="X45" s="4">
        <f t="shared" si="60"/>
        <v>8.576329331046308</v>
      </c>
    </row>
    <row r="46" spans="2:24" ht="15" customHeight="1">
      <c r="B46" s="28" t="s">
        <v>113</v>
      </c>
      <c r="C46" s="35" t="str">
        <f t="shared" si="56"/>
        <v/>
      </c>
      <c r="D46" s="35">
        <f t="shared" si="56"/>
        <v>0.25</v>
      </c>
      <c r="E46" s="35" t="str">
        <f t="shared" si="56"/>
        <v/>
      </c>
      <c r="F46" s="35" t="str">
        <f t="shared" si="56"/>
        <v/>
      </c>
      <c r="G46" s="35" t="str">
        <f t="shared" si="56"/>
        <v/>
      </c>
      <c r="H46" s="35" t="str">
        <f t="shared" si="56"/>
        <v/>
      </c>
      <c r="I46" s="35" t="str">
        <f t="shared" si="56"/>
        <v/>
      </c>
      <c r="J46" s="35" t="str">
        <f t="shared" si="56"/>
        <v/>
      </c>
      <c r="K46" s="35">
        <f t="shared" si="56"/>
        <v>0.5</v>
      </c>
      <c r="L46" s="35" t="str">
        <f t="shared" si="56"/>
        <v/>
      </c>
      <c r="M46" s="35" t="str">
        <f t="shared" si="56"/>
        <v/>
      </c>
      <c r="N46" s="35">
        <f t="shared" si="56"/>
        <v>0.25</v>
      </c>
      <c r="O46" s="35">
        <f t="shared" si="56"/>
        <v>0.66666666666666663</v>
      </c>
      <c r="P46" s="35">
        <f t="shared" si="56"/>
        <v>1.3333333333333333</v>
      </c>
      <c r="Q46" s="35">
        <f t="shared" si="56"/>
        <v>0.33333333333333331</v>
      </c>
      <c r="R46" s="35" t="str">
        <f t="shared" si="56"/>
        <v/>
      </c>
      <c r="S46" s="35">
        <f t="shared" si="56"/>
        <v>0.33333333333333331</v>
      </c>
      <c r="T46" s="35">
        <f t="shared" si="56"/>
        <v>0.33333333333333331</v>
      </c>
      <c r="U46" s="28">
        <f t="shared" si="57"/>
        <v>0.22222222222222221</v>
      </c>
      <c r="V46" s="37">
        <f t="shared" si="61"/>
        <v>0.35069444444444442</v>
      </c>
      <c r="W46" s="38">
        <f t="shared" si="59"/>
        <v>4</v>
      </c>
      <c r="X46" s="4">
        <f t="shared" si="60"/>
        <v>5.4888507718696378</v>
      </c>
    </row>
    <row r="47" spans="2:24" ht="15" customHeight="1">
      <c r="B47" s="2" t="s">
        <v>78</v>
      </c>
      <c r="C47" s="35">
        <f t="shared" si="56"/>
        <v>1.5</v>
      </c>
      <c r="D47" s="35">
        <f t="shared" si="56"/>
        <v>0.5</v>
      </c>
      <c r="E47" s="35">
        <f t="shared" si="56"/>
        <v>1.5</v>
      </c>
      <c r="F47" s="35">
        <f t="shared" si="56"/>
        <v>1.25</v>
      </c>
      <c r="G47" s="35">
        <f t="shared" si="56"/>
        <v>0.25</v>
      </c>
      <c r="H47" s="35">
        <f t="shared" si="56"/>
        <v>0.5</v>
      </c>
      <c r="I47" s="35">
        <f t="shared" si="56"/>
        <v>0.25</v>
      </c>
      <c r="J47" s="35" t="str">
        <f t="shared" si="56"/>
        <v/>
      </c>
      <c r="K47" s="35">
        <f t="shared" si="56"/>
        <v>3</v>
      </c>
      <c r="L47" s="35">
        <f t="shared" si="56"/>
        <v>1.25</v>
      </c>
      <c r="M47" s="35" t="str">
        <f t="shared" si="56"/>
        <v/>
      </c>
      <c r="N47" s="35">
        <f t="shared" si="56"/>
        <v>1.5</v>
      </c>
      <c r="O47" s="35">
        <f t="shared" si="56"/>
        <v>4</v>
      </c>
      <c r="P47" s="35">
        <f t="shared" si="56"/>
        <v>1.3333333333333333</v>
      </c>
      <c r="Q47" s="35" t="str">
        <f t="shared" si="56"/>
        <v/>
      </c>
      <c r="R47" s="35">
        <f t="shared" si="56"/>
        <v>0.33333333333333331</v>
      </c>
      <c r="S47" s="35" t="str">
        <f t="shared" si="56"/>
        <v/>
      </c>
      <c r="T47" s="35">
        <f t="shared" si="56"/>
        <v>2.6666666666666665</v>
      </c>
      <c r="U47" s="2">
        <f t="shared" si="57"/>
        <v>1.1018518518518519</v>
      </c>
      <c r="W47" s="38"/>
      <c r="X47" s="4">
        <f t="shared" si="60"/>
        <v>0</v>
      </c>
    </row>
    <row r="48" spans="2:24" ht="15" customHeight="1">
      <c r="B48" s="28" t="s">
        <v>114</v>
      </c>
      <c r="C48" s="35">
        <f t="shared" si="56"/>
        <v>0.5</v>
      </c>
      <c r="D48" s="35">
        <f t="shared" si="56"/>
        <v>0.25</v>
      </c>
      <c r="E48" s="35">
        <f t="shared" si="56"/>
        <v>0.25</v>
      </c>
      <c r="F48" s="35" t="str">
        <f t="shared" si="56"/>
        <v/>
      </c>
      <c r="G48" s="35">
        <f t="shared" si="56"/>
        <v>0.25</v>
      </c>
      <c r="H48" s="35">
        <f t="shared" si="56"/>
        <v>0.25</v>
      </c>
      <c r="I48" s="35" t="str">
        <f t="shared" si="56"/>
        <v/>
      </c>
      <c r="J48" s="35" t="str">
        <f t="shared" si="56"/>
        <v/>
      </c>
      <c r="K48" s="35">
        <f t="shared" si="56"/>
        <v>0.5</v>
      </c>
      <c r="L48" s="35">
        <f t="shared" si="56"/>
        <v>0.25</v>
      </c>
      <c r="M48" s="35" t="str">
        <f t="shared" si="56"/>
        <v/>
      </c>
      <c r="N48" s="35">
        <f t="shared" si="56"/>
        <v>0.25</v>
      </c>
      <c r="O48" s="35">
        <f t="shared" si="56"/>
        <v>0.66666666666666663</v>
      </c>
      <c r="P48" s="35">
        <f t="shared" si="56"/>
        <v>0.33333333333333331</v>
      </c>
      <c r="Q48" s="35" t="str">
        <f t="shared" si="56"/>
        <v/>
      </c>
      <c r="R48" s="35">
        <f t="shared" si="56"/>
        <v>0.33333333333333331</v>
      </c>
      <c r="S48" s="35" t="str">
        <f t="shared" si="56"/>
        <v/>
      </c>
      <c r="T48" s="35">
        <f t="shared" si="56"/>
        <v>0.66666666666666663</v>
      </c>
      <c r="U48" s="28">
        <f t="shared" si="57"/>
        <v>0.25</v>
      </c>
      <c r="V48" s="37">
        <f>AVERAGE($U$48:$U$50)</f>
        <v>0.36728395061728397</v>
      </c>
      <c r="W48" s="38">
        <f t="shared" si="59"/>
        <v>4.5</v>
      </c>
      <c r="X48" s="4">
        <f t="shared" si="60"/>
        <v>6.1749571183533423</v>
      </c>
    </row>
    <row r="49" spans="2:24" ht="15" customHeight="1">
      <c r="B49" s="28" t="s">
        <v>115</v>
      </c>
      <c r="C49" s="35">
        <f t="shared" si="56"/>
        <v>0.5</v>
      </c>
      <c r="D49" s="35">
        <f t="shared" si="56"/>
        <v>0.25</v>
      </c>
      <c r="E49" s="35">
        <f t="shared" si="56"/>
        <v>0.75</v>
      </c>
      <c r="F49" s="35">
        <f t="shared" si="56"/>
        <v>0.25</v>
      </c>
      <c r="G49" s="35" t="str">
        <f t="shared" ref="G49:T49" si="62">IF(G20=0,"",G20/G$34)</f>
        <v/>
      </c>
      <c r="H49" s="35" t="str">
        <f t="shared" si="62"/>
        <v/>
      </c>
      <c r="I49" s="35" t="str">
        <f t="shared" si="62"/>
        <v/>
      </c>
      <c r="J49" s="35" t="str">
        <f t="shared" si="62"/>
        <v/>
      </c>
      <c r="K49" s="35">
        <f t="shared" si="62"/>
        <v>1</v>
      </c>
      <c r="L49" s="35">
        <f t="shared" si="62"/>
        <v>0.5</v>
      </c>
      <c r="M49" s="35" t="str">
        <f t="shared" si="62"/>
        <v/>
      </c>
      <c r="N49" s="35">
        <f t="shared" si="62"/>
        <v>0.25</v>
      </c>
      <c r="O49" s="35">
        <f t="shared" si="62"/>
        <v>1.3333333333333333</v>
      </c>
      <c r="P49" s="35">
        <f t="shared" si="62"/>
        <v>0.33333333333333331</v>
      </c>
      <c r="Q49" s="35" t="str">
        <f t="shared" si="62"/>
        <v/>
      </c>
      <c r="R49" s="35" t="str">
        <f t="shared" si="62"/>
        <v/>
      </c>
      <c r="S49" s="35" t="str">
        <f t="shared" si="62"/>
        <v/>
      </c>
      <c r="T49" s="35">
        <f t="shared" si="62"/>
        <v>2</v>
      </c>
      <c r="U49" s="28">
        <f t="shared" si="57"/>
        <v>0.39814814814814814</v>
      </c>
      <c r="V49" s="37">
        <f t="shared" ref="V49:V50" si="63">AVERAGE($U$48:$U$50)</f>
        <v>0.36728395061728397</v>
      </c>
      <c r="W49" s="38">
        <f t="shared" si="59"/>
        <v>7.1666666666666661</v>
      </c>
      <c r="X49" s="4">
        <f t="shared" si="60"/>
        <v>9.8341909662664335</v>
      </c>
    </row>
    <row r="50" spans="2:24" ht="15" customHeight="1">
      <c r="B50" s="28" t="s">
        <v>116</v>
      </c>
      <c r="C50" s="35">
        <f t="shared" ref="C50:T61" si="64">IF(C21=0,"",C21/C$34)</f>
        <v>0.5</v>
      </c>
      <c r="D50" s="35" t="str">
        <f t="shared" si="64"/>
        <v/>
      </c>
      <c r="E50" s="35">
        <f t="shared" si="64"/>
        <v>0.5</v>
      </c>
      <c r="F50" s="35">
        <f t="shared" si="64"/>
        <v>1</v>
      </c>
      <c r="G50" s="35" t="str">
        <f t="shared" si="64"/>
        <v/>
      </c>
      <c r="H50" s="35">
        <f t="shared" si="64"/>
        <v>0.25</v>
      </c>
      <c r="I50" s="35">
        <f t="shared" si="64"/>
        <v>0.25</v>
      </c>
      <c r="J50" s="35" t="str">
        <f t="shared" si="64"/>
        <v/>
      </c>
      <c r="K50" s="35">
        <f t="shared" si="64"/>
        <v>1.5</v>
      </c>
      <c r="L50" s="35">
        <f t="shared" si="64"/>
        <v>0.5</v>
      </c>
      <c r="M50" s="35" t="str">
        <f t="shared" si="64"/>
        <v/>
      </c>
      <c r="N50" s="35">
        <f t="shared" si="64"/>
        <v>1</v>
      </c>
      <c r="O50" s="35">
        <f t="shared" si="64"/>
        <v>2</v>
      </c>
      <c r="P50" s="35">
        <f t="shared" si="64"/>
        <v>0.66666666666666663</v>
      </c>
      <c r="Q50" s="35" t="str">
        <f t="shared" si="64"/>
        <v/>
      </c>
      <c r="R50" s="35" t="str">
        <f t="shared" si="64"/>
        <v/>
      </c>
      <c r="S50" s="35" t="str">
        <f t="shared" si="64"/>
        <v/>
      </c>
      <c r="T50" s="35" t="str">
        <f t="shared" si="64"/>
        <v/>
      </c>
      <c r="U50" s="28">
        <f t="shared" si="57"/>
        <v>0.45370370370370366</v>
      </c>
      <c r="V50" s="37">
        <f t="shared" si="63"/>
        <v>0.36728395061728397</v>
      </c>
      <c r="W50" s="38">
        <f t="shared" si="59"/>
        <v>8.1666666666666661</v>
      </c>
      <c r="X50" s="4">
        <f t="shared" si="60"/>
        <v>11.206403659233841</v>
      </c>
    </row>
    <row r="51" spans="2:24" ht="15" customHeight="1">
      <c r="B51" s="2" t="s">
        <v>79</v>
      </c>
      <c r="C51" s="35">
        <f t="shared" si="64"/>
        <v>0.75</v>
      </c>
      <c r="D51" s="35">
        <f t="shared" si="64"/>
        <v>0.5</v>
      </c>
      <c r="E51" s="35">
        <f t="shared" si="64"/>
        <v>1</v>
      </c>
      <c r="F51" s="35">
        <f t="shared" si="64"/>
        <v>0.75</v>
      </c>
      <c r="G51" s="35">
        <f t="shared" si="64"/>
        <v>3</v>
      </c>
      <c r="H51" s="35">
        <f t="shared" si="64"/>
        <v>0.75</v>
      </c>
      <c r="I51" s="35">
        <f t="shared" si="64"/>
        <v>0.75</v>
      </c>
      <c r="J51" s="35">
        <f t="shared" si="64"/>
        <v>3.5</v>
      </c>
      <c r="K51" s="35">
        <f t="shared" si="64"/>
        <v>0.25</v>
      </c>
      <c r="L51" s="35">
        <f t="shared" si="64"/>
        <v>2</v>
      </c>
      <c r="M51" s="35" t="str">
        <f t="shared" si="64"/>
        <v/>
      </c>
      <c r="N51" s="35">
        <f t="shared" si="64"/>
        <v>2</v>
      </c>
      <c r="O51" s="35" t="str">
        <f t="shared" si="64"/>
        <v/>
      </c>
      <c r="P51" s="35" t="str">
        <f t="shared" si="64"/>
        <v/>
      </c>
      <c r="Q51" s="35">
        <f t="shared" si="64"/>
        <v>1.3333333333333333</v>
      </c>
      <c r="R51" s="35">
        <f t="shared" si="64"/>
        <v>2</v>
      </c>
      <c r="S51" s="35" t="str">
        <f t="shared" si="64"/>
        <v/>
      </c>
      <c r="T51" s="35">
        <f t="shared" si="64"/>
        <v>1</v>
      </c>
      <c r="U51" s="2">
        <f t="shared" si="57"/>
        <v>1.0879629629629628</v>
      </c>
      <c r="W51" s="38"/>
      <c r="X51" s="4">
        <f t="shared" si="60"/>
        <v>0</v>
      </c>
    </row>
    <row r="52" spans="2:24" ht="15" customHeight="1">
      <c r="B52" s="30" t="s">
        <v>117</v>
      </c>
      <c r="C52" s="35">
        <f t="shared" si="64"/>
        <v>0.25</v>
      </c>
      <c r="D52" s="35" t="str">
        <f t="shared" si="64"/>
        <v/>
      </c>
      <c r="E52" s="35">
        <f t="shared" si="64"/>
        <v>0.25</v>
      </c>
      <c r="F52" s="35">
        <f t="shared" si="64"/>
        <v>0.25</v>
      </c>
      <c r="G52" s="35">
        <f t="shared" si="64"/>
        <v>1.5</v>
      </c>
      <c r="H52" s="35">
        <f t="shared" si="64"/>
        <v>0.25</v>
      </c>
      <c r="I52" s="35">
        <f t="shared" si="64"/>
        <v>0.25</v>
      </c>
      <c r="J52" s="35">
        <f t="shared" si="64"/>
        <v>1</v>
      </c>
      <c r="K52" s="35" t="str">
        <f t="shared" si="64"/>
        <v/>
      </c>
      <c r="L52" s="35">
        <f t="shared" si="64"/>
        <v>0.5</v>
      </c>
      <c r="M52" s="35" t="str">
        <f t="shared" si="64"/>
        <v/>
      </c>
      <c r="N52" s="35">
        <f t="shared" si="64"/>
        <v>0.5</v>
      </c>
      <c r="O52" s="35" t="str">
        <f t="shared" si="64"/>
        <v/>
      </c>
      <c r="P52" s="35" t="str">
        <f t="shared" si="64"/>
        <v/>
      </c>
      <c r="Q52" s="35">
        <f t="shared" si="64"/>
        <v>0.33333333333333331</v>
      </c>
      <c r="R52" s="35">
        <f t="shared" si="64"/>
        <v>0.33333333333333331</v>
      </c>
      <c r="S52" s="35" t="str">
        <f t="shared" si="64"/>
        <v/>
      </c>
      <c r="T52" s="35">
        <f t="shared" si="64"/>
        <v>0.33333333333333331</v>
      </c>
      <c r="U52" s="30">
        <f t="shared" si="57"/>
        <v>0.31944444444444442</v>
      </c>
      <c r="V52" s="37">
        <f>AVERAGE($U$52:$U$54)</f>
        <v>0.36265432098765432</v>
      </c>
      <c r="W52" s="38">
        <f t="shared" si="59"/>
        <v>5.7499999999999991</v>
      </c>
      <c r="X52" s="4">
        <f t="shared" si="60"/>
        <v>7.8902229845626026</v>
      </c>
    </row>
    <row r="53" spans="2:24" ht="15" customHeight="1">
      <c r="B53" s="28" t="s">
        <v>118</v>
      </c>
      <c r="C53" s="35">
        <f t="shared" si="64"/>
        <v>0.25</v>
      </c>
      <c r="D53" s="35" t="str">
        <f t="shared" si="64"/>
        <v/>
      </c>
      <c r="E53" s="35">
        <f t="shared" si="64"/>
        <v>0.25</v>
      </c>
      <c r="F53" s="35">
        <f t="shared" si="64"/>
        <v>0.25</v>
      </c>
      <c r="G53" s="35">
        <f t="shared" si="64"/>
        <v>1</v>
      </c>
      <c r="H53" s="35">
        <f t="shared" si="64"/>
        <v>0.25</v>
      </c>
      <c r="I53" s="35">
        <f t="shared" si="64"/>
        <v>0.25</v>
      </c>
      <c r="J53" s="35">
        <f t="shared" si="64"/>
        <v>1</v>
      </c>
      <c r="K53" s="35">
        <f t="shared" si="64"/>
        <v>0.25</v>
      </c>
      <c r="L53" s="35">
        <f t="shared" si="64"/>
        <v>1</v>
      </c>
      <c r="M53" s="35" t="str">
        <f t="shared" si="64"/>
        <v/>
      </c>
      <c r="N53" s="35">
        <f t="shared" si="64"/>
        <v>1</v>
      </c>
      <c r="O53" s="35" t="str">
        <f t="shared" si="64"/>
        <v/>
      </c>
      <c r="P53" s="35" t="str">
        <f t="shared" si="64"/>
        <v/>
      </c>
      <c r="Q53" s="35">
        <f t="shared" si="64"/>
        <v>0.33333333333333331</v>
      </c>
      <c r="R53" s="35">
        <f t="shared" si="64"/>
        <v>1.3333333333333333</v>
      </c>
      <c r="S53" s="35" t="str">
        <f t="shared" si="64"/>
        <v/>
      </c>
      <c r="T53" s="35" t="str">
        <f t="shared" si="64"/>
        <v/>
      </c>
      <c r="U53" s="28">
        <f t="shared" si="57"/>
        <v>0.39814814814814814</v>
      </c>
      <c r="V53" s="37">
        <f t="shared" ref="V53:V54" si="65">AVERAGE($U$52:$U$54)</f>
        <v>0.36265432098765432</v>
      </c>
      <c r="W53" s="38">
        <f t="shared" si="59"/>
        <v>7.1666666666666661</v>
      </c>
      <c r="X53" s="4">
        <f t="shared" si="60"/>
        <v>9.8341909662664335</v>
      </c>
    </row>
    <row r="54" spans="2:24" ht="15" customHeight="1">
      <c r="B54" s="28" t="s">
        <v>119</v>
      </c>
      <c r="C54" s="35">
        <f t="shared" si="64"/>
        <v>0.25</v>
      </c>
      <c r="D54" s="35">
        <f t="shared" si="64"/>
        <v>0.5</v>
      </c>
      <c r="E54" s="35">
        <f t="shared" si="64"/>
        <v>0.5</v>
      </c>
      <c r="F54" s="35">
        <f t="shared" si="64"/>
        <v>0.25</v>
      </c>
      <c r="G54" s="35">
        <f t="shared" si="64"/>
        <v>0.5</v>
      </c>
      <c r="H54" s="35">
        <f t="shared" si="64"/>
        <v>0.25</v>
      </c>
      <c r="I54" s="35">
        <f t="shared" si="64"/>
        <v>0.25</v>
      </c>
      <c r="J54" s="35">
        <f t="shared" si="64"/>
        <v>1.5</v>
      </c>
      <c r="K54" s="35" t="str">
        <f t="shared" si="64"/>
        <v/>
      </c>
      <c r="L54" s="35">
        <f t="shared" si="64"/>
        <v>0.5</v>
      </c>
      <c r="M54" s="35" t="str">
        <f t="shared" si="64"/>
        <v/>
      </c>
      <c r="N54" s="35">
        <f t="shared" si="64"/>
        <v>0.5</v>
      </c>
      <c r="O54" s="35" t="str">
        <f t="shared" si="64"/>
        <v/>
      </c>
      <c r="P54" s="35" t="str">
        <f t="shared" si="64"/>
        <v/>
      </c>
      <c r="Q54" s="35">
        <f t="shared" si="64"/>
        <v>0.66666666666666663</v>
      </c>
      <c r="R54" s="35">
        <f t="shared" si="64"/>
        <v>0.33333333333333331</v>
      </c>
      <c r="S54" s="35" t="str">
        <f t="shared" si="64"/>
        <v/>
      </c>
      <c r="T54" s="35">
        <f t="shared" si="64"/>
        <v>0.66666666666666663</v>
      </c>
      <c r="U54" s="28">
        <f t="shared" si="57"/>
        <v>0.37037037037037041</v>
      </c>
      <c r="V54" s="37">
        <f t="shared" si="65"/>
        <v>0.36265432098765432</v>
      </c>
      <c r="W54" s="38">
        <f t="shared" si="59"/>
        <v>6.666666666666667</v>
      </c>
      <c r="X54" s="4">
        <f t="shared" si="60"/>
        <v>9.148084619782729</v>
      </c>
    </row>
    <row r="55" spans="2:24" ht="15" customHeight="1">
      <c r="B55" s="2" t="s">
        <v>80</v>
      </c>
      <c r="C55" s="35">
        <f t="shared" si="64"/>
        <v>2.5</v>
      </c>
      <c r="D55" s="35">
        <f t="shared" si="64"/>
        <v>2</v>
      </c>
      <c r="E55" s="35">
        <f t="shared" si="64"/>
        <v>2.5</v>
      </c>
      <c r="F55" s="35">
        <f t="shared" si="64"/>
        <v>1.5</v>
      </c>
      <c r="G55" s="35" t="str">
        <f t="shared" si="64"/>
        <v/>
      </c>
      <c r="H55" s="35">
        <f t="shared" si="64"/>
        <v>3.5</v>
      </c>
      <c r="I55" s="35">
        <f t="shared" si="64"/>
        <v>3</v>
      </c>
      <c r="J55" s="35">
        <f t="shared" si="64"/>
        <v>0.75</v>
      </c>
      <c r="K55" s="35">
        <f t="shared" si="64"/>
        <v>1</v>
      </c>
      <c r="L55" s="35">
        <f t="shared" si="64"/>
        <v>1.5</v>
      </c>
      <c r="M55" s="35">
        <f t="shared" si="64"/>
        <v>1.25</v>
      </c>
      <c r="N55" s="35">
        <f t="shared" si="64"/>
        <v>1.25</v>
      </c>
      <c r="O55" s="35" t="str">
        <f t="shared" si="64"/>
        <v/>
      </c>
      <c r="P55" s="35" t="str">
        <f t="shared" si="64"/>
        <v/>
      </c>
      <c r="Q55" s="35">
        <f t="shared" si="64"/>
        <v>1</v>
      </c>
      <c r="R55" s="35">
        <f t="shared" si="64"/>
        <v>2.6666666666666665</v>
      </c>
      <c r="S55" s="35">
        <f t="shared" si="64"/>
        <v>2</v>
      </c>
      <c r="T55" s="35" t="str">
        <f t="shared" si="64"/>
        <v/>
      </c>
      <c r="U55" s="2">
        <f t="shared" si="57"/>
        <v>1.4675925925925926</v>
      </c>
      <c r="W55" s="38"/>
      <c r="X55" s="4">
        <f t="shared" si="60"/>
        <v>0</v>
      </c>
    </row>
    <row r="56" spans="2:24" ht="15" customHeight="1">
      <c r="B56" s="30" t="s">
        <v>120</v>
      </c>
      <c r="C56" s="35">
        <f t="shared" si="64"/>
        <v>1</v>
      </c>
      <c r="D56" s="35">
        <f t="shared" si="64"/>
        <v>0.5</v>
      </c>
      <c r="E56" s="35">
        <f t="shared" si="64"/>
        <v>1</v>
      </c>
      <c r="F56" s="35">
        <f t="shared" si="64"/>
        <v>0.5</v>
      </c>
      <c r="G56" s="35" t="str">
        <f t="shared" si="64"/>
        <v/>
      </c>
      <c r="H56" s="35">
        <f t="shared" si="64"/>
        <v>1</v>
      </c>
      <c r="I56" s="35">
        <f t="shared" si="64"/>
        <v>1</v>
      </c>
      <c r="J56" s="35">
        <f t="shared" si="64"/>
        <v>0.25</v>
      </c>
      <c r="K56" s="35">
        <f t="shared" si="64"/>
        <v>0.5</v>
      </c>
      <c r="L56" s="35">
        <f t="shared" si="64"/>
        <v>0.5</v>
      </c>
      <c r="M56" s="35">
        <f t="shared" si="64"/>
        <v>0.25</v>
      </c>
      <c r="N56" s="35">
        <f t="shared" si="64"/>
        <v>0.5</v>
      </c>
      <c r="O56" s="35" t="str">
        <f t="shared" si="64"/>
        <v/>
      </c>
      <c r="P56" s="35" t="str">
        <f t="shared" si="64"/>
        <v/>
      </c>
      <c r="Q56" s="35">
        <f t="shared" si="64"/>
        <v>0.33333333333333331</v>
      </c>
      <c r="R56" s="35">
        <f t="shared" si="64"/>
        <v>0.66666666666666663</v>
      </c>
      <c r="S56" s="35">
        <f t="shared" si="64"/>
        <v>0.66666666666666663</v>
      </c>
      <c r="T56" s="35" t="str">
        <f t="shared" si="64"/>
        <v/>
      </c>
      <c r="U56" s="30">
        <f t="shared" si="57"/>
        <v>0.48148148148148145</v>
      </c>
      <c r="V56" s="37">
        <f>AVERAGE($U$56:$U$58)</f>
        <v>0.48919753086419754</v>
      </c>
      <c r="W56" s="38">
        <f t="shared" si="59"/>
        <v>8.6666666666666661</v>
      </c>
      <c r="X56" s="4">
        <f t="shared" si="60"/>
        <v>11.892510005717547</v>
      </c>
    </row>
    <row r="57" spans="2:24" ht="15" customHeight="1">
      <c r="B57" s="28" t="s">
        <v>121</v>
      </c>
      <c r="C57" s="35">
        <f t="shared" si="64"/>
        <v>0.5</v>
      </c>
      <c r="D57" s="35">
        <f t="shared" si="64"/>
        <v>1</v>
      </c>
      <c r="E57" s="35">
        <f t="shared" si="64"/>
        <v>1</v>
      </c>
      <c r="F57" s="35">
        <f t="shared" si="64"/>
        <v>0.5</v>
      </c>
      <c r="G57" s="35" t="str">
        <f t="shared" si="64"/>
        <v/>
      </c>
      <c r="H57" s="35">
        <f t="shared" si="64"/>
        <v>1</v>
      </c>
      <c r="I57" s="35">
        <f t="shared" si="64"/>
        <v>1</v>
      </c>
      <c r="J57" s="35">
        <f t="shared" si="64"/>
        <v>0.25</v>
      </c>
      <c r="K57" s="35" t="str">
        <f t="shared" si="64"/>
        <v/>
      </c>
      <c r="L57" s="35">
        <f t="shared" si="64"/>
        <v>0.5</v>
      </c>
      <c r="M57" s="35">
        <f t="shared" si="64"/>
        <v>0.5</v>
      </c>
      <c r="N57" s="35">
        <f t="shared" si="64"/>
        <v>0.25</v>
      </c>
      <c r="O57" s="35" t="str">
        <f t="shared" si="64"/>
        <v/>
      </c>
      <c r="P57" s="35" t="str">
        <f t="shared" si="64"/>
        <v/>
      </c>
      <c r="Q57" s="35">
        <f t="shared" si="64"/>
        <v>0.33333333333333331</v>
      </c>
      <c r="R57" s="35">
        <f t="shared" si="64"/>
        <v>0.66666666666666663</v>
      </c>
      <c r="S57" s="35">
        <f t="shared" si="64"/>
        <v>0.66666666666666663</v>
      </c>
      <c r="T57" s="35" t="str">
        <f t="shared" si="64"/>
        <v/>
      </c>
      <c r="U57" s="28">
        <f t="shared" si="57"/>
        <v>0.45370370370370366</v>
      </c>
      <c r="V57" s="37">
        <f t="shared" ref="V57:V58" si="66">AVERAGE($U$56:$U$58)</f>
        <v>0.48919753086419754</v>
      </c>
      <c r="W57" s="38">
        <f t="shared" si="59"/>
        <v>8.1666666666666661</v>
      </c>
      <c r="X57" s="4">
        <f t="shared" si="60"/>
        <v>11.206403659233841</v>
      </c>
    </row>
    <row r="58" spans="2:24" ht="15" customHeight="1">
      <c r="B58" s="28" t="s">
        <v>122</v>
      </c>
      <c r="C58" s="35">
        <f t="shared" si="64"/>
        <v>1</v>
      </c>
      <c r="D58" s="35">
        <f t="shared" si="64"/>
        <v>0.5</v>
      </c>
      <c r="E58" s="35">
        <f t="shared" si="64"/>
        <v>0.5</v>
      </c>
      <c r="F58" s="35">
        <f t="shared" si="64"/>
        <v>0.5</v>
      </c>
      <c r="G58" s="35" t="str">
        <f t="shared" si="64"/>
        <v/>
      </c>
      <c r="H58" s="35">
        <f t="shared" si="64"/>
        <v>1.5</v>
      </c>
      <c r="I58" s="35">
        <f t="shared" si="64"/>
        <v>1</v>
      </c>
      <c r="J58" s="35">
        <f t="shared" si="64"/>
        <v>0.25</v>
      </c>
      <c r="K58" s="35">
        <f t="shared" si="64"/>
        <v>0.5</v>
      </c>
      <c r="L58" s="35">
        <f t="shared" si="64"/>
        <v>0.5</v>
      </c>
      <c r="M58" s="35">
        <f t="shared" si="64"/>
        <v>0.5</v>
      </c>
      <c r="N58" s="35">
        <f t="shared" si="64"/>
        <v>0.5</v>
      </c>
      <c r="O58" s="35" t="str">
        <f t="shared" si="64"/>
        <v/>
      </c>
      <c r="P58" s="35" t="str">
        <f t="shared" si="64"/>
        <v/>
      </c>
      <c r="Q58" s="35">
        <f t="shared" si="64"/>
        <v>0.33333333333333331</v>
      </c>
      <c r="R58" s="35">
        <f t="shared" si="64"/>
        <v>1.3333333333333333</v>
      </c>
      <c r="S58" s="35">
        <f t="shared" si="64"/>
        <v>0.66666666666666663</v>
      </c>
      <c r="T58" s="35" t="str">
        <f t="shared" si="64"/>
        <v/>
      </c>
      <c r="U58" s="28">
        <f t="shared" si="57"/>
        <v>0.53240740740740733</v>
      </c>
      <c r="V58" s="37">
        <f t="shared" si="66"/>
        <v>0.48919753086419754</v>
      </c>
      <c r="W58" s="38">
        <f t="shared" si="59"/>
        <v>9.5833333333333321</v>
      </c>
      <c r="X58" s="4">
        <f t="shared" si="60"/>
        <v>13.150371640937671</v>
      </c>
    </row>
    <row r="59" spans="2:24" ht="15" customHeight="1">
      <c r="B59" s="3" t="s">
        <v>81</v>
      </c>
      <c r="C59" s="35">
        <f t="shared" si="64"/>
        <v>0.75</v>
      </c>
      <c r="D59" s="35">
        <f t="shared" si="64"/>
        <v>0.25</v>
      </c>
      <c r="E59" s="35">
        <f t="shared" si="64"/>
        <v>0.75</v>
      </c>
      <c r="F59" s="35" t="str">
        <f t="shared" si="64"/>
        <v/>
      </c>
      <c r="G59" s="35" t="str">
        <f t="shared" si="64"/>
        <v/>
      </c>
      <c r="H59" s="35">
        <f t="shared" si="64"/>
        <v>1.5</v>
      </c>
      <c r="I59" s="35">
        <f t="shared" si="64"/>
        <v>1</v>
      </c>
      <c r="J59" s="35" t="str">
        <f t="shared" si="64"/>
        <v/>
      </c>
      <c r="K59" s="35" t="str">
        <f t="shared" si="64"/>
        <v/>
      </c>
      <c r="L59" s="35">
        <f t="shared" si="64"/>
        <v>3</v>
      </c>
      <c r="M59" s="35">
        <f t="shared" si="64"/>
        <v>0.5</v>
      </c>
      <c r="N59" s="35">
        <f t="shared" si="64"/>
        <v>1</v>
      </c>
      <c r="O59" s="35" t="str">
        <f t="shared" si="64"/>
        <v/>
      </c>
      <c r="P59" s="35">
        <f t="shared" si="64"/>
        <v>0.66666666666666663</v>
      </c>
      <c r="Q59" s="35">
        <f t="shared" si="64"/>
        <v>0.66666666666666663</v>
      </c>
      <c r="R59" s="35">
        <f t="shared" si="64"/>
        <v>2</v>
      </c>
      <c r="S59" s="35">
        <f t="shared" si="64"/>
        <v>3.3333333333333335</v>
      </c>
      <c r="T59" s="35">
        <f t="shared" si="64"/>
        <v>0.66666666666666663</v>
      </c>
      <c r="U59" s="3">
        <f t="shared" si="57"/>
        <v>0.89351851851851849</v>
      </c>
      <c r="W59" s="38"/>
      <c r="X59" s="4">
        <f t="shared" si="60"/>
        <v>0</v>
      </c>
    </row>
    <row r="60" spans="2:24" ht="15" customHeight="1">
      <c r="B60" s="28" t="s">
        <v>123</v>
      </c>
      <c r="C60" s="35">
        <f t="shared" si="64"/>
        <v>0.25</v>
      </c>
      <c r="D60" s="35">
        <f t="shared" si="64"/>
        <v>0.25</v>
      </c>
      <c r="E60" s="35">
        <f t="shared" si="64"/>
        <v>0.25</v>
      </c>
      <c r="F60" s="35" t="str">
        <f t="shared" si="64"/>
        <v/>
      </c>
      <c r="G60" s="35" t="str">
        <f t="shared" si="64"/>
        <v/>
      </c>
      <c r="H60" s="35">
        <f t="shared" si="64"/>
        <v>0.5</v>
      </c>
      <c r="I60" s="35">
        <f t="shared" si="64"/>
        <v>0.5</v>
      </c>
      <c r="J60" s="35" t="str">
        <f t="shared" si="64"/>
        <v/>
      </c>
      <c r="K60" s="35" t="str">
        <f t="shared" si="64"/>
        <v/>
      </c>
      <c r="L60" s="35">
        <f t="shared" si="64"/>
        <v>1.5</v>
      </c>
      <c r="M60" s="35">
        <f t="shared" si="64"/>
        <v>0.5</v>
      </c>
      <c r="N60" s="35">
        <f t="shared" si="64"/>
        <v>1</v>
      </c>
      <c r="O60" s="35" t="str">
        <f t="shared" si="64"/>
        <v/>
      </c>
      <c r="P60" s="35">
        <f t="shared" si="64"/>
        <v>0.66666666666666663</v>
      </c>
      <c r="Q60" s="35">
        <f t="shared" si="64"/>
        <v>0.66666666666666663</v>
      </c>
      <c r="R60" s="35">
        <f t="shared" si="64"/>
        <v>1.3333333333333333</v>
      </c>
      <c r="S60" s="35">
        <f t="shared" si="64"/>
        <v>2</v>
      </c>
      <c r="T60" s="35">
        <f t="shared" si="64"/>
        <v>0.66666666666666663</v>
      </c>
      <c r="U60" s="28">
        <f t="shared" si="57"/>
        <v>0.56018518518518523</v>
      </c>
      <c r="V60" s="37">
        <f>AVERAGE($U$60:$U$61)</f>
        <v>0.4467592592592593</v>
      </c>
      <c r="W60" s="38">
        <f t="shared" si="59"/>
        <v>10.083333333333334</v>
      </c>
      <c r="X60" s="4">
        <f t="shared" si="60"/>
        <v>13.836477987421379</v>
      </c>
    </row>
    <row r="61" spans="2:24" ht="15" customHeight="1">
      <c r="B61" s="28" t="s">
        <v>124</v>
      </c>
      <c r="C61" s="35">
        <f t="shared" si="64"/>
        <v>0.5</v>
      </c>
      <c r="D61" s="35" t="str">
        <f t="shared" si="64"/>
        <v/>
      </c>
      <c r="E61" s="35">
        <f t="shared" si="64"/>
        <v>0.5</v>
      </c>
      <c r="F61" s="35" t="str">
        <f t="shared" si="64"/>
        <v/>
      </c>
      <c r="G61" s="35" t="str">
        <f t="shared" si="64"/>
        <v/>
      </c>
      <c r="H61" s="35">
        <f t="shared" si="64"/>
        <v>1</v>
      </c>
      <c r="I61" s="35">
        <f t="shared" si="64"/>
        <v>0.5</v>
      </c>
      <c r="J61" s="35" t="str">
        <f t="shared" si="64"/>
        <v/>
      </c>
      <c r="K61" s="35" t="str">
        <f t="shared" si="64"/>
        <v/>
      </c>
      <c r="L61" s="35">
        <f t="shared" si="64"/>
        <v>1.5</v>
      </c>
      <c r="M61" s="35" t="str">
        <f t="shared" si="64"/>
        <v/>
      </c>
      <c r="N61" s="35" t="str">
        <f t="shared" si="64"/>
        <v/>
      </c>
      <c r="O61" s="35" t="str">
        <f t="shared" si="64"/>
        <v/>
      </c>
      <c r="P61" s="35" t="str">
        <f t="shared" si="64"/>
        <v/>
      </c>
      <c r="Q61" s="35" t="str">
        <f t="shared" si="64"/>
        <v/>
      </c>
      <c r="R61" s="35">
        <f t="shared" si="64"/>
        <v>0.66666666666666663</v>
      </c>
      <c r="S61" s="35">
        <f t="shared" si="64"/>
        <v>1.3333333333333333</v>
      </c>
      <c r="T61" s="35" t="str">
        <f t="shared" si="64"/>
        <v/>
      </c>
      <c r="U61" s="28">
        <f t="shared" si="57"/>
        <v>0.33333333333333331</v>
      </c>
      <c r="V61" s="37">
        <f>AVERAGE($U$60:$U$61)</f>
        <v>0.4467592592592593</v>
      </c>
      <c r="W61" s="38">
        <f t="shared" si="59"/>
        <v>6</v>
      </c>
      <c r="X61" s="4">
        <f t="shared" si="60"/>
        <v>8.2332761578044558</v>
      </c>
    </row>
    <row r="62" spans="2:24" ht="15" customHeight="1">
      <c r="B62" s="39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W62" s="38">
        <f>AVERAGE(W36:W61)</f>
        <v>7.2875000000000032</v>
      </c>
      <c r="X62" s="4">
        <f t="shared" si="60"/>
        <v>10</v>
      </c>
    </row>
    <row r="63" spans="2:24" ht="15" customHeight="1">
      <c r="B63" s="39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W63" s="38"/>
    </row>
    <row r="64" spans="2:24" ht="21.75" customHeight="1">
      <c r="B64" s="1" t="s">
        <v>75</v>
      </c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35"/>
      <c r="W64" s="36"/>
    </row>
    <row r="65" spans="2:22" ht="15" customHeight="1">
      <c r="B65" s="28" t="s">
        <v>105</v>
      </c>
      <c r="C65" s="40">
        <f>IF(C36="","",C36*$V36/$U36*C$152)</f>
        <v>0.46561683390306885</v>
      </c>
      <c r="D65" s="40">
        <f t="shared" ref="D65:T65" si="67">IF(D36="","",D36*$V36/$U36*D$152)</f>
        <v>0.13137117840917964</v>
      </c>
      <c r="E65" s="40">
        <f t="shared" si="67"/>
        <v>0.10607844343392081</v>
      </c>
      <c r="F65" s="40">
        <f t="shared" si="67"/>
        <v>0.28552286704508689</v>
      </c>
      <c r="G65" s="40">
        <f t="shared" si="67"/>
        <v>7.203448697064832E-2</v>
      </c>
      <c r="H65" s="40" t="str">
        <f t="shared" si="67"/>
        <v/>
      </c>
      <c r="I65" s="40" t="str">
        <f t="shared" si="67"/>
        <v/>
      </c>
      <c r="J65" s="40">
        <f t="shared" si="67"/>
        <v>5.8709691992038633E-2</v>
      </c>
      <c r="K65" s="40">
        <f t="shared" si="67"/>
        <v>0.18283752569477393</v>
      </c>
      <c r="L65" s="40">
        <f t="shared" si="67"/>
        <v>5.3556081915580124E-2</v>
      </c>
      <c r="M65" s="40" t="str">
        <f t="shared" si="67"/>
        <v/>
      </c>
      <c r="N65" s="40">
        <f t="shared" si="67"/>
        <v>6.2812731039286807E-2</v>
      </c>
      <c r="O65" s="40">
        <f t="shared" si="67"/>
        <v>8.9517204861111158E-2</v>
      </c>
      <c r="P65" s="40">
        <f t="shared" si="67"/>
        <v>7.9930696924603181E-2</v>
      </c>
      <c r="Q65" s="40">
        <f t="shared" si="67"/>
        <v>0.19652086309523811</v>
      </c>
      <c r="R65" s="40" t="str">
        <f t="shared" si="67"/>
        <v/>
      </c>
      <c r="S65" s="40" t="str">
        <f t="shared" si="67"/>
        <v/>
      </c>
      <c r="T65" s="40">
        <f t="shared" si="67"/>
        <v>8.8302646858638353E-2</v>
      </c>
      <c r="U65" s="40">
        <f t="shared" ref="U65:U90" si="68">SUM(C65:T65)</f>
        <v>1.8728112521431748</v>
      </c>
      <c r="V65" s="35"/>
    </row>
    <row r="66" spans="2:22" ht="15" customHeight="1">
      <c r="B66" s="28" t="s">
        <v>106</v>
      </c>
      <c r="C66" s="40">
        <f t="shared" ref="C66:T80" si="69">IF(C37="","",C37*$V37/$U37*C$152)</f>
        <v>0.14437731283816088</v>
      </c>
      <c r="D66" s="40">
        <f t="shared" si="69"/>
        <v>0.24441149471475282</v>
      </c>
      <c r="E66" s="40">
        <f t="shared" si="69"/>
        <v>0.1973552435979922</v>
      </c>
      <c r="F66" s="40">
        <f t="shared" si="69"/>
        <v>0.39840400052802816</v>
      </c>
      <c r="G66" s="40" t="str">
        <f t="shared" si="69"/>
        <v/>
      </c>
      <c r="H66" s="40" t="str">
        <f t="shared" si="69"/>
        <v/>
      </c>
      <c r="I66" s="40" t="str">
        <f t="shared" si="69"/>
        <v/>
      </c>
      <c r="J66" s="40" t="str">
        <f t="shared" si="69"/>
        <v/>
      </c>
      <c r="K66" s="40">
        <f t="shared" si="69"/>
        <v>0.34016283850190498</v>
      </c>
      <c r="L66" s="40">
        <f t="shared" si="69"/>
        <v>4.9819611084260577E-2</v>
      </c>
      <c r="M66" s="40" t="str">
        <f t="shared" si="69"/>
        <v/>
      </c>
      <c r="N66" s="40">
        <f t="shared" si="69"/>
        <v>5.8430447478406332E-2</v>
      </c>
      <c r="O66" s="40" t="str">
        <f t="shared" si="69"/>
        <v/>
      </c>
      <c r="P66" s="40">
        <f t="shared" si="69"/>
        <v>7.4354136674049456E-2</v>
      </c>
      <c r="Q66" s="40">
        <f t="shared" si="69"/>
        <v>0.36562021040974529</v>
      </c>
      <c r="R66" s="40" t="str">
        <f t="shared" si="69"/>
        <v/>
      </c>
      <c r="S66" s="40" t="str">
        <f t="shared" si="69"/>
        <v/>
      </c>
      <c r="T66" s="40" t="str">
        <f t="shared" si="69"/>
        <v/>
      </c>
      <c r="U66" s="40">
        <f t="shared" si="68"/>
        <v>1.8729352958273005</v>
      </c>
      <c r="V66" s="35"/>
    </row>
    <row r="67" spans="2:22" ht="15" customHeight="1">
      <c r="B67" s="28" t="s">
        <v>107</v>
      </c>
      <c r="C67" s="40">
        <f t="shared" si="69"/>
        <v>0.13644449345144874</v>
      </c>
      <c r="D67" s="40">
        <f t="shared" si="69"/>
        <v>0.11549114585422386</v>
      </c>
      <c r="E67" s="40">
        <f t="shared" si="69"/>
        <v>0.18651154889480581</v>
      </c>
      <c r="F67" s="40">
        <f t="shared" si="69"/>
        <v>0.25100911388579061</v>
      </c>
      <c r="G67" s="40">
        <f t="shared" si="69"/>
        <v>6.3327021512657858E-2</v>
      </c>
      <c r="H67" s="40">
        <f t="shared" si="69"/>
        <v>6.2043759032714342E-2</v>
      </c>
      <c r="I67" s="40">
        <f t="shared" si="69"/>
        <v>5.8364288765656122E-2</v>
      </c>
      <c r="J67" s="40">
        <f t="shared" si="69"/>
        <v>0.10322583207391407</v>
      </c>
      <c r="K67" s="40">
        <f t="shared" si="69"/>
        <v>8.0368143162537986E-2</v>
      </c>
      <c r="L67" s="40">
        <f t="shared" si="69"/>
        <v>9.4164539631789224E-2</v>
      </c>
      <c r="M67" s="40" t="str">
        <f t="shared" si="69"/>
        <v/>
      </c>
      <c r="N67" s="40">
        <f t="shared" si="69"/>
        <v>5.5219983331241146E-2</v>
      </c>
      <c r="O67" s="40" t="str">
        <f t="shared" si="69"/>
        <v/>
      </c>
      <c r="P67" s="40">
        <f t="shared" si="69"/>
        <v>7.0268744549101689E-2</v>
      </c>
      <c r="Q67" s="40">
        <f t="shared" si="69"/>
        <v>0.34553118785975928</v>
      </c>
      <c r="R67" s="40" t="str">
        <f t="shared" si="69"/>
        <v/>
      </c>
      <c r="S67" s="40">
        <f t="shared" si="69"/>
        <v>0.15702417757562714</v>
      </c>
      <c r="T67" s="40" t="str">
        <f t="shared" si="69"/>
        <v/>
      </c>
      <c r="U67" s="40">
        <f t="shared" si="68"/>
        <v>1.7789939795812679</v>
      </c>
      <c r="V67" s="35"/>
    </row>
    <row r="68" spans="2:22" ht="15" customHeight="1">
      <c r="B68" s="2" t="s">
        <v>76</v>
      </c>
      <c r="C68" s="40">
        <f t="shared" si="69"/>
        <v>0</v>
      </c>
      <c r="D68" s="40" t="str">
        <f t="shared" si="69"/>
        <v/>
      </c>
      <c r="E68" s="40">
        <f t="shared" si="69"/>
        <v>0</v>
      </c>
      <c r="F68" s="40">
        <f t="shared" si="69"/>
        <v>0</v>
      </c>
      <c r="G68" s="40" t="str">
        <f t="shared" si="69"/>
        <v/>
      </c>
      <c r="H68" s="40">
        <f t="shared" si="69"/>
        <v>0</v>
      </c>
      <c r="I68" s="40">
        <f t="shared" si="69"/>
        <v>0</v>
      </c>
      <c r="J68" s="40">
        <f t="shared" si="69"/>
        <v>0</v>
      </c>
      <c r="K68" s="40">
        <f t="shared" si="69"/>
        <v>0</v>
      </c>
      <c r="L68" s="40">
        <f t="shared" si="69"/>
        <v>0</v>
      </c>
      <c r="M68" s="40">
        <f t="shared" si="69"/>
        <v>0</v>
      </c>
      <c r="N68" s="40">
        <f t="shared" si="69"/>
        <v>0</v>
      </c>
      <c r="O68" s="40">
        <f t="shared" si="69"/>
        <v>0</v>
      </c>
      <c r="P68" s="40">
        <f t="shared" si="69"/>
        <v>0</v>
      </c>
      <c r="Q68" s="40" t="str">
        <f t="shared" si="69"/>
        <v/>
      </c>
      <c r="R68" s="40">
        <f t="shared" si="69"/>
        <v>0</v>
      </c>
      <c r="S68" s="40">
        <f t="shared" si="69"/>
        <v>0</v>
      </c>
      <c r="T68" s="40">
        <f t="shared" si="69"/>
        <v>0</v>
      </c>
      <c r="U68" s="40">
        <f t="shared" si="68"/>
        <v>0</v>
      </c>
      <c r="V68" s="35"/>
    </row>
    <row r="69" spans="2:22" ht="15" customHeight="1">
      <c r="B69" s="30" t="s">
        <v>108</v>
      </c>
      <c r="C69" s="40">
        <f t="shared" si="69"/>
        <v>6.3257315692166569E-2</v>
      </c>
      <c r="D69" s="40" t="str">
        <f t="shared" si="69"/>
        <v/>
      </c>
      <c r="E69" s="40">
        <f t="shared" si="69"/>
        <v>8.6469007507964199E-2</v>
      </c>
      <c r="F69" s="40">
        <f t="shared" si="69"/>
        <v>5.8185428950030885E-2</v>
      </c>
      <c r="G69" s="40" t="str">
        <f t="shared" si="69"/>
        <v/>
      </c>
      <c r="H69" s="40">
        <f t="shared" si="69"/>
        <v>5.7528472605714386E-2</v>
      </c>
      <c r="I69" s="40">
        <f t="shared" si="69"/>
        <v>0.10823355772614156</v>
      </c>
      <c r="J69" s="40">
        <f t="shared" si="69"/>
        <v>4.7856742928285782E-2</v>
      </c>
      <c r="K69" s="40">
        <f t="shared" si="69"/>
        <v>0.1490385687256747</v>
      </c>
      <c r="L69" s="40">
        <f t="shared" si="69"/>
        <v>0.17462327309281017</v>
      </c>
      <c r="M69" s="40">
        <f t="shared" si="69"/>
        <v>0.29306360077193516</v>
      </c>
      <c r="N69" s="40">
        <f t="shared" si="69"/>
        <v>0.30720781731013053</v>
      </c>
      <c r="O69" s="40">
        <f t="shared" si="69"/>
        <v>7.2969244350282514E-2</v>
      </c>
      <c r="P69" s="40">
        <f t="shared" si="69"/>
        <v>0.13030975585149313</v>
      </c>
      <c r="Q69" s="40" t="str">
        <f t="shared" si="69"/>
        <v/>
      </c>
      <c r="R69" s="40">
        <f t="shared" si="69"/>
        <v>0.14688565224757177</v>
      </c>
      <c r="S69" s="40">
        <f t="shared" si="69"/>
        <v>0.29119322358695898</v>
      </c>
      <c r="T69" s="40">
        <f t="shared" si="69"/>
        <v>7.1979206962525216E-2</v>
      </c>
      <c r="U69" s="40">
        <f t="shared" si="68"/>
        <v>2.0588008683096857</v>
      </c>
      <c r="V69" s="35"/>
    </row>
    <row r="70" spans="2:22" ht="15" customHeight="1">
      <c r="B70" s="28" t="s">
        <v>109</v>
      </c>
      <c r="C70" s="40">
        <f t="shared" si="69"/>
        <v>8.4822309678132465E-2</v>
      </c>
      <c r="D70" s="40" t="str">
        <f t="shared" si="69"/>
        <v/>
      </c>
      <c r="E70" s="40">
        <f t="shared" si="69"/>
        <v>5.7973539124657823E-2</v>
      </c>
      <c r="F70" s="40">
        <f t="shared" si="69"/>
        <v>7.8021370637541415E-2</v>
      </c>
      <c r="G70" s="40" t="str">
        <f t="shared" si="69"/>
        <v/>
      </c>
      <c r="H70" s="40">
        <f t="shared" si="69"/>
        <v>7.7140451903117024E-2</v>
      </c>
      <c r="I70" s="40">
        <f t="shared" si="69"/>
        <v>7.2565680748208558E-2</v>
      </c>
      <c r="J70" s="40">
        <f t="shared" si="69"/>
        <v>6.417154165383776E-2</v>
      </c>
      <c r="K70" s="40">
        <f t="shared" si="69"/>
        <v>0.19984717170033656</v>
      </c>
      <c r="L70" s="40">
        <f t="shared" si="69"/>
        <v>0.11707696718722503</v>
      </c>
      <c r="M70" s="40">
        <f t="shared" si="69"/>
        <v>0.26198109765976024</v>
      </c>
      <c r="N70" s="40">
        <f t="shared" si="69"/>
        <v>0.4119377550294932</v>
      </c>
      <c r="O70" s="40">
        <f t="shared" si="69"/>
        <v>9.7845123106060639E-2</v>
      </c>
      <c r="P70" s="40">
        <f t="shared" si="69"/>
        <v>0.17473353625541124</v>
      </c>
      <c r="Q70" s="40" t="str">
        <f t="shared" si="69"/>
        <v/>
      </c>
      <c r="R70" s="40">
        <f t="shared" si="69"/>
        <v>9.8480153211440172E-2</v>
      </c>
      <c r="S70" s="40">
        <f t="shared" si="69"/>
        <v>0.19523182035943842</v>
      </c>
      <c r="T70" s="40">
        <f t="shared" si="69"/>
        <v>9.6517572972476998E-2</v>
      </c>
      <c r="U70" s="40">
        <f t="shared" si="68"/>
        <v>2.0883460912271374</v>
      </c>
      <c r="V70" s="35"/>
    </row>
    <row r="71" spans="2:22" ht="15" customHeight="1">
      <c r="B71" s="2" t="s">
        <v>77</v>
      </c>
      <c r="C71" s="40">
        <f t="shared" si="69"/>
        <v>0</v>
      </c>
      <c r="D71" s="40">
        <f t="shared" si="69"/>
        <v>0</v>
      </c>
      <c r="E71" s="40">
        <f t="shared" si="69"/>
        <v>0</v>
      </c>
      <c r="F71" s="40">
        <f t="shared" si="69"/>
        <v>0</v>
      </c>
      <c r="G71" s="40">
        <f t="shared" si="69"/>
        <v>0</v>
      </c>
      <c r="H71" s="40" t="str">
        <f t="shared" si="69"/>
        <v/>
      </c>
      <c r="I71" s="40">
        <f t="shared" si="69"/>
        <v>0</v>
      </c>
      <c r="J71" s="40">
        <f t="shared" si="69"/>
        <v>0</v>
      </c>
      <c r="K71" s="40">
        <f t="shared" si="69"/>
        <v>0</v>
      </c>
      <c r="L71" s="40">
        <f t="shared" si="69"/>
        <v>0</v>
      </c>
      <c r="M71" s="40" t="str">
        <f t="shared" si="69"/>
        <v/>
      </c>
      <c r="N71" s="40">
        <f t="shared" si="69"/>
        <v>0</v>
      </c>
      <c r="O71" s="40">
        <f t="shared" si="69"/>
        <v>0</v>
      </c>
      <c r="P71" s="40">
        <f t="shared" si="69"/>
        <v>0</v>
      </c>
      <c r="Q71" s="40">
        <f t="shared" si="69"/>
        <v>0</v>
      </c>
      <c r="R71" s="40">
        <f t="shared" si="69"/>
        <v>0</v>
      </c>
      <c r="S71" s="40">
        <f t="shared" si="69"/>
        <v>0</v>
      </c>
      <c r="T71" s="40">
        <f t="shared" si="69"/>
        <v>0</v>
      </c>
      <c r="U71" s="40">
        <f t="shared" si="68"/>
        <v>0</v>
      </c>
      <c r="V71" s="35"/>
    </row>
    <row r="72" spans="2:22" ht="15" customHeight="1">
      <c r="B72" s="28" t="s">
        <v>110</v>
      </c>
      <c r="C72" s="40">
        <f t="shared" si="69"/>
        <v>8.5774501868087216E-2</v>
      </c>
      <c r="D72" s="40">
        <f t="shared" si="69"/>
        <v>7.2602383982213206E-2</v>
      </c>
      <c r="E72" s="40">
        <f t="shared" si="69"/>
        <v>5.8624334315074175E-2</v>
      </c>
      <c r="F72" s="40">
        <f t="shared" si="69"/>
        <v>7.8897217334625458E-2</v>
      </c>
      <c r="G72" s="40" t="str">
        <f t="shared" si="69"/>
        <v/>
      </c>
      <c r="H72" s="40" t="str">
        <f t="shared" si="69"/>
        <v/>
      </c>
      <c r="I72" s="40">
        <f t="shared" si="69"/>
        <v>7.3380283353695105E-2</v>
      </c>
      <c r="J72" s="40" t="str">
        <f t="shared" si="69"/>
        <v/>
      </c>
      <c r="K72" s="40">
        <f t="shared" si="69"/>
        <v>0.20209060172245802</v>
      </c>
      <c r="L72" s="40" t="str">
        <f t="shared" si="69"/>
        <v/>
      </c>
      <c r="M72" s="40" t="str">
        <f t="shared" si="69"/>
        <v/>
      </c>
      <c r="N72" s="40">
        <f t="shared" si="69"/>
        <v>6.942700938072921E-2</v>
      </c>
      <c r="O72" s="40">
        <f t="shared" si="69"/>
        <v>0.59366103515625024</v>
      </c>
      <c r="P72" s="40">
        <f t="shared" si="69"/>
        <v>0.17669504743303571</v>
      </c>
      <c r="Q72" s="40" t="str">
        <f t="shared" si="69"/>
        <v/>
      </c>
      <c r="R72" s="40">
        <f t="shared" si="69"/>
        <v>9.9585664640088015E-2</v>
      </c>
      <c r="S72" s="40" t="str">
        <f t="shared" si="69"/>
        <v/>
      </c>
      <c r="T72" s="40">
        <f t="shared" si="69"/>
        <v>9.760105300887921E-2</v>
      </c>
      <c r="U72" s="40">
        <f t="shared" si="68"/>
        <v>1.6083391321951357</v>
      </c>
      <c r="V72" s="35"/>
    </row>
    <row r="73" spans="2:22" ht="15" customHeight="1">
      <c r="B73" s="28" t="s">
        <v>111</v>
      </c>
      <c r="C73" s="40">
        <f t="shared" si="69"/>
        <v>9.4647726199268645E-2</v>
      </c>
      <c r="D73" s="40">
        <f t="shared" si="69"/>
        <v>0.1602259508572981</v>
      </c>
      <c r="E73" s="40">
        <f t="shared" si="69"/>
        <v>3.2344460311765057E-2</v>
      </c>
      <c r="F73" s="40">
        <f t="shared" si="69"/>
        <v>4.35294992191037E-2</v>
      </c>
      <c r="G73" s="40">
        <f t="shared" si="69"/>
        <v>4.3928182380463775E-2</v>
      </c>
      <c r="H73" s="40" t="str">
        <f t="shared" si="69"/>
        <v/>
      </c>
      <c r="I73" s="40">
        <f t="shared" si="69"/>
        <v>4.0485673574452465E-2</v>
      </c>
      <c r="J73" s="40">
        <f t="shared" si="69"/>
        <v>7.1604870549796182E-2</v>
      </c>
      <c r="K73" s="40">
        <f t="shared" si="69"/>
        <v>0.11149826301928717</v>
      </c>
      <c r="L73" s="40">
        <f t="shared" si="69"/>
        <v>3.2659652798378049E-2</v>
      </c>
      <c r="M73" s="40" t="str">
        <f t="shared" si="69"/>
        <v/>
      </c>
      <c r="N73" s="40">
        <f t="shared" si="69"/>
        <v>3.8304556899712662E-2</v>
      </c>
      <c r="O73" s="40">
        <f t="shared" si="69"/>
        <v>0.32753712284482767</v>
      </c>
      <c r="P73" s="40">
        <f t="shared" si="69"/>
        <v>9.7486922721674849E-2</v>
      </c>
      <c r="Q73" s="40">
        <f t="shared" si="69"/>
        <v>0.11984265701970441</v>
      </c>
      <c r="R73" s="40">
        <f t="shared" si="69"/>
        <v>0.21977525989536661</v>
      </c>
      <c r="S73" s="40">
        <f t="shared" si="69"/>
        <v>0.1089232770770017</v>
      </c>
      <c r="T73" s="40">
        <f t="shared" si="69"/>
        <v>5.3848856832485067E-2</v>
      </c>
      <c r="U73" s="40">
        <f t="shared" si="68"/>
        <v>1.596642932200586</v>
      </c>
      <c r="V73" s="35"/>
    </row>
    <row r="74" spans="2:22" ht="15" customHeight="1">
      <c r="B74" s="28" t="s">
        <v>112</v>
      </c>
      <c r="C74" s="40" t="str">
        <f t="shared" si="69"/>
        <v/>
      </c>
      <c r="D74" s="40">
        <f t="shared" si="69"/>
        <v>6.1954034331488612E-2</v>
      </c>
      <c r="E74" s="40" t="str">
        <f t="shared" si="69"/>
        <v/>
      </c>
      <c r="F74" s="40">
        <f t="shared" si="69"/>
        <v>6.7325625458880406E-2</v>
      </c>
      <c r="G74" s="40" t="str">
        <f t="shared" si="69"/>
        <v/>
      </c>
      <c r="H74" s="40" t="str">
        <f t="shared" si="69"/>
        <v/>
      </c>
      <c r="I74" s="40" t="str">
        <f t="shared" si="69"/>
        <v/>
      </c>
      <c r="J74" s="40" t="str">
        <f t="shared" si="69"/>
        <v/>
      </c>
      <c r="K74" s="40">
        <f t="shared" si="69"/>
        <v>0.17245064680316421</v>
      </c>
      <c r="L74" s="40" t="str">
        <f t="shared" si="69"/>
        <v/>
      </c>
      <c r="M74" s="40" t="str">
        <f t="shared" si="69"/>
        <v/>
      </c>
      <c r="N74" s="40">
        <f t="shared" si="69"/>
        <v>5.9244381338222268E-2</v>
      </c>
      <c r="O74" s="40">
        <f t="shared" si="69"/>
        <v>0.33772716666666686</v>
      </c>
      <c r="P74" s="40">
        <f t="shared" si="69"/>
        <v>0.45233932142857153</v>
      </c>
      <c r="Q74" s="40">
        <f t="shared" si="69"/>
        <v>9.267832142857145E-2</v>
      </c>
      <c r="R74" s="40">
        <f t="shared" si="69"/>
        <v>8.4979767159541794E-2</v>
      </c>
      <c r="S74" s="40">
        <f t="shared" si="69"/>
        <v>0.16846800187909602</v>
      </c>
      <c r="T74" s="40">
        <f t="shared" si="69"/>
        <v>8.3286231900910265E-2</v>
      </c>
      <c r="U74" s="40">
        <f t="shared" si="68"/>
        <v>1.5804534983951133</v>
      </c>
      <c r="V74" s="35"/>
    </row>
    <row r="75" spans="2:22" ht="15" customHeight="1">
      <c r="B75" s="28" t="s">
        <v>113</v>
      </c>
      <c r="C75" s="40" t="str">
        <f t="shared" si="69"/>
        <v/>
      </c>
      <c r="D75" s="40">
        <f t="shared" si="69"/>
        <v>9.6803178642950932E-2</v>
      </c>
      <c r="E75" s="40" t="str">
        <f t="shared" si="69"/>
        <v/>
      </c>
      <c r="F75" s="40" t="str">
        <f t="shared" si="69"/>
        <v/>
      </c>
      <c r="G75" s="40" t="str">
        <f t="shared" si="69"/>
        <v/>
      </c>
      <c r="H75" s="40" t="str">
        <f t="shared" si="69"/>
        <v/>
      </c>
      <c r="I75" s="40" t="str">
        <f t="shared" si="69"/>
        <v/>
      </c>
      <c r="J75" s="40" t="str">
        <f t="shared" si="69"/>
        <v/>
      </c>
      <c r="K75" s="40">
        <f t="shared" si="69"/>
        <v>0.26945413562994402</v>
      </c>
      <c r="L75" s="40" t="str">
        <f t="shared" si="69"/>
        <v/>
      </c>
      <c r="M75" s="40" t="str">
        <f t="shared" si="69"/>
        <v/>
      </c>
      <c r="N75" s="40">
        <f t="shared" si="69"/>
        <v>9.2569345840972275E-2</v>
      </c>
      <c r="O75" s="40">
        <f t="shared" si="69"/>
        <v>0.26384934895833345</v>
      </c>
      <c r="P75" s="40">
        <f t="shared" si="69"/>
        <v>0.47118679315476186</v>
      </c>
      <c r="Q75" s="40">
        <f t="shared" si="69"/>
        <v>0.14480987723214286</v>
      </c>
      <c r="R75" s="40" t="str">
        <f t="shared" si="69"/>
        <v/>
      </c>
      <c r="S75" s="40">
        <f t="shared" si="69"/>
        <v>0.13161562646804373</v>
      </c>
      <c r="T75" s="40">
        <f t="shared" si="69"/>
        <v>0.13013473734517225</v>
      </c>
      <c r="U75" s="40">
        <f t="shared" si="68"/>
        <v>1.6004230432723212</v>
      </c>
      <c r="V75" s="35"/>
    </row>
    <row r="76" spans="2:22" ht="15" customHeight="1">
      <c r="B76" s="2" t="s">
        <v>78</v>
      </c>
      <c r="C76" s="40">
        <f t="shared" si="69"/>
        <v>0</v>
      </c>
      <c r="D76" s="40">
        <f t="shared" si="69"/>
        <v>0</v>
      </c>
      <c r="E76" s="40">
        <f t="shared" si="69"/>
        <v>0</v>
      </c>
      <c r="F76" s="40">
        <f t="shared" si="69"/>
        <v>0</v>
      </c>
      <c r="G76" s="40">
        <f t="shared" si="69"/>
        <v>0</v>
      </c>
      <c r="H76" s="40">
        <f t="shared" si="69"/>
        <v>0</v>
      </c>
      <c r="I76" s="40">
        <f t="shared" si="69"/>
        <v>0</v>
      </c>
      <c r="J76" s="40" t="str">
        <f t="shared" si="69"/>
        <v/>
      </c>
      <c r="K76" s="40">
        <f t="shared" si="69"/>
        <v>0</v>
      </c>
      <c r="L76" s="40">
        <f t="shared" si="69"/>
        <v>0</v>
      </c>
      <c r="M76" s="40" t="str">
        <f t="shared" si="69"/>
        <v/>
      </c>
      <c r="N76" s="40">
        <f t="shared" si="69"/>
        <v>0</v>
      </c>
      <c r="O76" s="40">
        <f t="shared" si="69"/>
        <v>0</v>
      </c>
      <c r="P76" s="40">
        <f t="shared" si="69"/>
        <v>0</v>
      </c>
      <c r="Q76" s="40" t="str">
        <f t="shared" si="69"/>
        <v/>
      </c>
      <c r="R76" s="40">
        <f t="shared" si="69"/>
        <v>0</v>
      </c>
      <c r="S76" s="40" t="str">
        <f t="shared" si="69"/>
        <v/>
      </c>
      <c r="T76" s="40">
        <f t="shared" si="69"/>
        <v>0</v>
      </c>
      <c r="U76" s="40">
        <f t="shared" si="68"/>
        <v>0</v>
      </c>
      <c r="V76" s="35"/>
    </row>
    <row r="77" spans="2:22" ht="15" customHeight="1">
      <c r="B77" s="28" t="s">
        <v>114</v>
      </c>
      <c r="C77" s="40">
        <f t="shared" si="69"/>
        <v>0.21293520962469209</v>
      </c>
      <c r="D77" s="40">
        <f t="shared" si="69"/>
        <v>9.0117712815635548E-2</v>
      </c>
      <c r="E77" s="40">
        <f t="shared" si="69"/>
        <v>7.2767457954382914E-2</v>
      </c>
      <c r="F77" s="40" t="str">
        <f t="shared" si="69"/>
        <v/>
      </c>
      <c r="G77" s="40">
        <f t="shared" si="69"/>
        <v>9.8828118743417195E-2</v>
      </c>
      <c r="H77" s="40">
        <f t="shared" si="69"/>
        <v>9.6825459945995618E-2</v>
      </c>
      <c r="I77" s="40" t="str">
        <f t="shared" si="69"/>
        <v/>
      </c>
      <c r="J77" s="40" t="str">
        <f t="shared" si="69"/>
        <v/>
      </c>
      <c r="K77" s="40">
        <f t="shared" si="69"/>
        <v>0.25084496968068132</v>
      </c>
      <c r="L77" s="40">
        <f t="shared" si="69"/>
        <v>7.3476567205119289E-2</v>
      </c>
      <c r="M77" s="40" t="str">
        <f t="shared" si="69"/>
        <v/>
      </c>
      <c r="N77" s="40">
        <f t="shared" si="69"/>
        <v>8.6176278929818467E-2</v>
      </c>
      <c r="O77" s="40">
        <f t="shared" si="69"/>
        <v>0.2456272633744857</v>
      </c>
      <c r="P77" s="40">
        <f t="shared" si="69"/>
        <v>0.1096613683127572</v>
      </c>
      <c r="Q77" s="40" t="str">
        <f t="shared" si="69"/>
        <v/>
      </c>
      <c r="R77" s="40">
        <f t="shared" si="69"/>
        <v>0.12361071130650864</v>
      </c>
      <c r="S77" s="40" t="str">
        <f t="shared" si="69"/>
        <v/>
      </c>
      <c r="T77" s="40">
        <f t="shared" si="69"/>
        <v>0.2422946240363848</v>
      </c>
      <c r="U77" s="40">
        <f t="shared" si="68"/>
        <v>1.7031657419298789</v>
      </c>
      <c r="V77" s="35"/>
    </row>
    <row r="78" spans="2:22" ht="15" customHeight="1">
      <c r="B78" s="28" t="s">
        <v>115</v>
      </c>
      <c r="C78" s="40">
        <f t="shared" si="69"/>
        <v>0.13370350371782994</v>
      </c>
      <c r="D78" s="40">
        <f t="shared" si="69"/>
        <v>5.6585540605166504E-2</v>
      </c>
      <c r="E78" s="40">
        <f t="shared" si="69"/>
        <v>0.13707358358848873</v>
      </c>
      <c r="F78" s="40">
        <f t="shared" si="69"/>
        <v>6.1491668045182038E-2</v>
      </c>
      <c r="G78" s="40" t="str">
        <f t="shared" si="69"/>
        <v/>
      </c>
      <c r="H78" s="40" t="str">
        <f t="shared" si="69"/>
        <v/>
      </c>
      <c r="I78" s="40" t="str">
        <f t="shared" si="69"/>
        <v/>
      </c>
      <c r="J78" s="40" t="str">
        <f t="shared" si="69"/>
        <v/>
      </c>
      <c r="K78" s="40">
        <f t="shared" si="69"/>
        <v>0.31501461308736722</v>
      </c>
      <c r="L78" s="40">
        <f t="shared" si="69"/>
        <v>9.2272898350614918E-2</v>
      </c>
      <c r="M78" s="40" t="str">
        <f t="shared" si="69"/>
        <v/>
      </c>
      <c r="N78" s="40">
        <f t="shared" si="69"/>
        <v>5.4110686769886014E-2</v>
      </c>
      <c r="O78" s="40">
        <f t="shared" si="69"/>
        <v>0.30846214470284256</v>
      </c>
      <c r="P78" s="40">
        <f t="shared" si="69"/>
        <v>6.8857138242894064E-2</v>
      </c>
      <c r="Q78" s="40" t="str">
        <f t="shared" si="69"/>
        <v/>
      </c>
      <c r="R78" s="40" t="str">
        <f t="shared" si="69"/>
        <v/>
      </c>
      <c r="S78" s="40" t="str">
        <f t="shared" si="69"/>
        <v/>
      </c>
      <c r="T78" s="40">
        <f t="shared" si="69"/>
        <v>0.45641545458016675</v>
      </c>
      <c r="U78" s="40">
        <f t="shared" si="68"/>
        <v>1.6839872316904385</v>
      </c>
      <c r="V78" s="35"/>
    </row>
    <row r="79" spans="2:22" ht="15" customHeight="1">
      <c r="B79" s="28" t="s">
        <v>116</v>
      </c>
      <c r="C79" s="40">
        <f>IF(C50="","",C50*$V50/$U50*C$152)</f>
        <v>0.11733164611972831</v>
      </c>
      <c r="D79" s="40" t="str">
        <f t="shared" si="69"/>
        <v/>
      </c>
      <c r="E79" s="40">
        <f t="shared" si="69"/>
        <v>8.0192708766054652E-2</v>
      </c>
      <c r="F79" s="40">
        <f t="shared" si="69"/>
        <v>0.21584830415859818</v>
      </c>
      <c r="G79" s="40" t="str">
        <f t="shared" si="69"/>
        <v/>
      </c>
      <c r="H79" s="40">
        <f t="shared" si="69"/>
        <v>5.3352804460038407E-2</v>
      </c>
      <c r="I79" s="40">
        <f t="shared" si="69"/>
        <v>5.0188746370466941E-2</v>
      </c>
      <c r="J79" s="40" t="str">
        <f t="shared" si="69"/>
        <v/>
      </c>
      <c r="K79" s="40">
        <f t="shared" si="69"/>
        <v>0.4146620927374528</v>
      </c>
      <c r="L79" s="40">
        <f t="shared" si="69"/>
        <v>8.0974176103600845E-2</v>
      </c>
      <c r="M79" s="40" t="str">
        <f t="shared" si="69"/>
        <v/>
      </c>
      <c r="N79" s="40">
        <f t="shared" si="69"/>
        <v>0.18993955355959991</v>
      </c>
      <c r="O79" s="40">
        <f t="shared" si="69"/>
        <v>0.40603690476190502</v>
      </c>
      <c r="P79" s="40">
        <f t="shared" si="69"/>
        <v>0.1208513038548753</v>
      </c>
      <c r="Q79" s="40" t="str">
        <f t="shared" si="69"/>
        <v/>
      </c>
      <c r="R79" s="40" t="str">
        <f t="shared" si="69"/>
        <v/>
      </c>
      <c r="S79" s="40" t="str">
        <f t="shared" si="69"/>
        <v/>
      </c>
      <c r="T79" s="40" t="str">
        <f t="shared" si="69"/>
        <v/>
      </c>
      <c r="U79" s="40">
        <f t="shared" si="68"/>
        <v>1.7293782408923204</v>
      </c>
      <c r="V79" s="35"/>
    </row>
    <row r="80" spans="2:22" ht="15" customHeight="1">
      <c r="B80" s="2" t="s">
        <v>79</v>
      </c>
      <c r="C80" s="40">
        <f t="shared" si="69"/>
        <v>0</v>
      </c>
      <c r="D80" s="40">
        <f t="shared" si="69"/>
        <v>0</v>
      </c>
      <c r="E80" s="40">
        <f t="shared" si="69"/>
        <v>0</v>
      </c>
      <c r="F80" s="40">
        <f t="shared" si="69"/>
        <v>0</v>
      </c>
      <c r="G80" s="40">
        <f t="shared" ref="G80:T80" si="70">IF(G51="","",G51*$V51/$U51*G$152)</f>
        <v>0</v>
      </c>
      <c r="H80" s="40">
        <f t="shared" si="70"/>
        <v>0</v>
      </c>
      <c r="I80" s="40">
        <f t="shared" si="70"/>
        <v>0</v>
      </c>
      <c r="J80" s="40">
        <f t="shared" si="70"/>
        <v>0</v>
      </c>
      <c r="K80" s="40">
        <f t="shared" si="70"/>
        <v>0</v>
      </c>
      <c r="L80" s="40">
        <f t="shared" si="70"/>
        <v>0</v>
      </c>
      <c r="M80" s="40" t="str">
        <f t="shared" si="70"/>
        <v/>
      </c>
      <c r="N80" s="40">
        <f t="shared" si="70"/>
        <v>0</v>
      </c>
      <c r="O80" s="40" t="str">
        <f t="shared" si="70"/>
        <v/>
      </c>
      <c r="P80" s="40" t="str">
        <f t="shared" si="70"/>
        <v/>
      </c>
      <c r="Q80" s="40">
        <f t="shared" si="70"/>
        <v>0</v>
      </c>
      <c r="R80" s="40">
        <f t="shared" si="70"/>
        <v>0</v>
      </c>
      <c r="S80" s="40" t="str">
        <f t="shared" si="70"/>
        <v/>
      </c>
      <c r="T80" s="40">
        <f t="shared" si="70"/>
        <v>0</v>
      </c>
      <c r="U80" s="40">
        <f t="shared" si="68"/>
        <v>0</v>
      </c>
      <c r="V80" s="35"/>
    </row>
    <row r="81" spans="2:32" ht="15" customHeight="1">
      <c r="B81" s="30" t="s">
        <v>117</v>
      </c>
      <c r="C81" s="40">
        <f t="shared" ref="C81:T90" si="71">IF(C52="","",C52*$V52/$U52*C$152)</f>
        <v>8.2272190054114694E-2</v>
      </c>
      <c r="D81" s="40" t="str">
        <f t="shared" si="71"/>
        <v/>
      </c>
      <c r="E81" s="40">
        <f t="shared" si="71"/>
        <v>5.6230607809104813E-2</v>
      </c>
      <c r="F81" s="40">
        <f t="shared" si="71"/>
        <v>7.5675716185186273E-2</v>
      </c>
      <c r="G81" s="40">
        <f t="shared" si="71"/>
        <v>0.45821294368065923</v>
      </c>
      <c r="H81" s="40">
        <f t="shared" si="71"/>
        <v>7.4821281617018912E-2</v>
      </c>
      <c r="I81" s="40">
        <f t="shared" si="71"/>
        <v>7.0384047552786114E-2</v>
      </c>
      <c r="J81" s="40">
        <f t="shared" si="71"/>
        <v>0.24896908801676562</v>
      </c>
      <c r="K81" s="40" t="str">
        <f t="shared" si="71"/>
        <v/>
      </c>
      <c r="L81" s="40">
        <f t="shared" si="71"/>
        <v>0.11355713528595344</v>
      </c>
      <c r="M81" s="40" t="str">
        <f t="shared" si="71"/>
        <v/>
      </c>
      <c r="N81" s="40">
        <f t="shared" si="71"/>
        <v>0.13318438431608773</v>
      </c>
      <c r="O81" s="40" t="str">
        <f t="shared" si="71"/>
        <v/>
      </c>
      <c r="P81" s="40" t="str">
        <f t="shared" si="71"/>
        <v/>
      </c>
      <c r="Q81" s="40">
        <f t="shared" si="71"/>
        <v>0.10417279158040028</v>
      </c>
      <c r="R81" s="40">
        <f t="shared" si="71"/>
        <v>9.5519420684423012E-2</v>
      </c>
      <c r="S81" s="40" t="str">
        <f t="shared" si="71"/>
        <v/>
      </c>
      <c r="T81" s="40">
        <f t="shared" si="71"/>
        <v>9.3615843959984263E-2</v>
      </c>
      <c r="U81" s="40">
        <f t="shared" si="68"/>
        <v>1.6066154507424846</v>
      </c>
      <c r="V81" s="35"/>
    </row>
    <row r="82" spans="2:32" ht="15" customHeight="1">
      <c r="B82" s="28" t="s">
        <v>118</v>
      </c>
      <c r="C82" s="40">
        <f t="shared" si="71"/>
        <v>6.6009082717836204E-2</v>
      </c>
      <c r="D82" s="40" t="str">
        <f t="shared" si="71"/>
        <v/>
      </c>
      <c r="E82" s="40">
        <f t="shared" si="71"/>
        <v>4.5115255102653858E-2</v>
      </c>
      <c r="F82" s="40">
        <f t="shared" si="71"/>
        <v>6.0716562985788987E-2</v>
      </c>
      <c r="G82" s="40">
        <f t="shared" si="71"/>
        <v>0.24509064429430608</v>
      </c>
      <c r="H82" s="40">
        <f t="shared" si="71"/>
        <v>6.0031028274119817E-2</v>
      </c>
      <c r="I82" s="40">
        <f t="shared" si="71"/>
        <v>5.6470921873746999E-2</v>
      </c>
      <c r="J82" s="40">
        <f t="shared" si="71"/>
        <v>0.19975426829252124</v>
      </c>
      <c r="K82" s="40">
        <f t="shared" si="71"/>
        <v>7.7760960163373222E-2</v>
      </c>
      <c r="L82" s="40">
        <f t="shared" si="71"/>
        <v>0.18221958917978576</v>
      </c>
      <c r="M82" s="40" t="str">
        <f t="shared" si="71"/>
        <v/>
      </c>
      <c r="N82" s="40">
        <f t="shared" si="71"/>
        <v>0.21371447715837333</v>
      </c>
      <c r="O82" s="40" t="str">
        <f t="shared" si="71"/>
        <v/>
      </c>
      <c r="P82" s="40" t="str">
        <f t="shared" si="71"/>
        <v/>
      </c>
      <c r="Q82" s="40">
        <f t="shared" si="71"/>
        <v>8.3580495570321142E-2</v>
      </c>
      <c r="R82" s="40">
        <f t="shared" si="71"/>
        <v>0.30655069894070636</v>
      </c>
      <c r="S82" s="40" t="str">
        <f t="shared" si="71"/>
        <v/>
      </c>
      <c r="T82" s="40" t="str">
        <f t="shared" si="71"/>
        <v/>
      </c>
      <c r="U82" s="40">
        <f t="shared" si="68"/>
        <v>1.5970139845535329</v>
      </c>
      <c r="V82" s="35"/>
    </row>
    <row r="83" spans="2:32" ht="15" customHeight="1">
      <c r="B83" s="28" t="s">
        <v>119</v>
      </c>
      <c r="C83" s="40">
        <f t="shared" si="71"/>
        <v>7.0959763921673913E-2</v>
      </c>
      <c r="D83" s="40">
        <f t="shared" si="71"/>
        <v>0.1201253965998335</v>
      </c>
      <c r="E83" s="40">
        <f t="shared" si="71"/>
        <v>9.699779847070579E-2</v>
      </c>
      <c r="F83" s="40">
        <f t="shared" si="71"/>
        <v>6.5270305209723156E-2</v>
      </c>
      <c r="G83" s="40">
        <f t="shared" si="71"/>
        <v>0.13173622130818952</v>
      </c>
      <c r="H83" s="40">
        <f t="shared" si="71"/>
        <v>6.453335539467879E-2</v>
      </c>
      <c r="I83" s="40">
        <f t="shared" si="71"/>
        <v>6.0706241014278017E-2</v>
      </c>
      <c r="J83" s="40">
        <f t="shared" si="71"/>
        <v>0.32210375762169047</v>
      </c>
      <c r="K83" s="40" t="str">
        <f t="shared" si="71"/>
        <v/>
      </c>
      <c r="L83" s="40">
        <f t="shared" si="71"/>
        <v>9.7943029184134833E-2</v>
      </c>
      <c r="M83" s="40" t="str">
        <f t="shared" si="71"/>
        <v/>
      </c>
      <c r="N83" s="40">
        <f t="shared" si="71"/>
        <v>0.11487153147262566</v>
      </c>
      <c r="O83" s="40" t="str">
        <f t="shared" si="71"/>
        <v/>
      </c>
      <c r="P83" s="40" t="str">
        <f t="shared" si="71"/>
        <v/>
      </c>
      <c r="Q83" s="40">
        <f t="shared" si="71"/>
        <v>0.17969806547619047</v>
      </c>
      <c r="R83" s="40">
        <f t="shared" si="71"/>
        <v>8.2385500340314832E-2</v>
      </c>
      <c r="S83" s="40" t="str">
        <f t="shared" si="71"/>
        <v/>
      </c>
      <c r="T83" s="40">
        <f t="shared" si="71"/>
        <v>0.16148733083097283</v>
      </c>
      <c r="U83" s="40">
        <f t="shared" si="68"/>
        <v>1.5688182968450115</v>
      </c>
      <c r="V83" s="35"/>
    </row>
    <row r="84" spans="2:32" ht="15" customHeight="1">
      <c r="B84" s="2" t="s">
        <v>80</v>
      </c>
      <c r="C84" s="40">
        <f t="shared" si="71"/>
        <v>0</v>
      </c>
      <c r="D84" s="40">
        <f t="shared" si="71"/>
        <v>0</v>
      </c>
      <c r="E84" s="40">
        <f t="shared" si="71"/>
        <v>0</v>
      </c>
      <c r="F84" s="40">
        <f t="shared" si="71"/>
        <v>0</v>
      </c>
      <c r="G84" s="40" t="str">
        <f t="shared" si="71"/>
        <v/>
      </c>
      <c r="H84" s="40">
        <f t="shared" si="71"/>
        <v>0</v>
      </c>
      <c r="I84" s="40">
        <f t="shared" si="71"/>
        <v>0</v>
      </c>
      <c r="J84" s="40">
        <f t="shared" si="71"/>
        <v>0</v>
      </c>
      <c r="K84" s="40">
        <f t="shared" si="71"/>
        <v>0</v>
      </c>
      <c r="L84" s="40">
        <f t="shared" si="71"/>
        <v>0</v>
      </c>
      <c r="M84" s="40">
        <f t="shared" si="71"/>
        <v>0</v>
      </c>
      <c r="N84" s="40">
        <f t="shared" si="71"/>
        <v>0</v>
      </c>
      <c r="O84" s="40" t="str">
        <f t="shared" si="71"/>
        <v/>
      </c>
      <c r="P84" s="40" t="str">
        <f t="shared" si="71"/>
        <v/>
      </c>
      <c r="Q84" s="40">
        <f t="shared" si="71"/>
        <v>0</v>
      </c>
      <c r="R84" s="40">
        <f t="shared" si="71"/>
        <v>0</v>
      </c>
      <c r="S84" s="40">
        <f t="shared" si="71"/>
        <v>0</v>
      </c>
      <c r="T84" s="40" t="str">
        <f t="shared" si="71"/>
        <v/>
      </c>
      <c r="U84" s="40">
        <f t="shared" si="68"/>
        <v>0</v>
      </c>
      <c r="V84" s="35"/>
    </row>
    <row r="85" spans="2:32" ht="15" customHeight="1">
      <c r="B85" s="30" t="s">
        <v>120</v>
      </c>
      <c r="C85" s="40">
        <f t="shared" si="71"/>
        <v>0.29452366825755333</v>
      </c>
      <c r="D85" s="40">
        <f t="shared" si="71"/>
        <v>0.12464730187282234</v>
      </c>
      <c r="E85" s="40">
        <f t="shared" si="71"/>
        <v>0.20129821352022087</v>
      </c>
      <c r="F85" s="40">
        <f t="shared" si="71"/>
        <v>0.13545457775111125</v>
      </c>
      <c r="G85" s="40" t="str">
        <f t="shared" si="71"/>
        <v/>
      </c>
      <c r="H85" s="40">
        <f t="shared" si="71"/>
        <v>0.26785039162177654</v>
      </c>
      <c r="I85" s="40">
        <f t="shared" si="71"/>
        <v>0.25196567465173336</v>
      </c>
      <c r="J85" s="40">
        <f t="shared" si="71"/>
        <v>5.5704796053505673E-2</v>
      </c>
      <c r="K85" s="40">
        <f t="shared" si="71"/>
        <v>0.17347948412224884</v>
      </c>
      <c r="L85" s="40">
        <f t="shared" si="71"/>
        <v>0.10162991898975696</v>
      </c>
      <c r="M85" s="40">
        <f t="shared" si="71"/>
        <v>5.6853876496115507E-2</v>
      </c>
      <c r="N85" s="40">
        <f t="shared" si="71"/>
        <v>0.11919566440858377</v>
      </c>
      <c r="O85" s="40" t="str">
        <f t="shared" si="71"/>
        <v/>
      </c>
      <c r="P85" s="40" t="str">
        <f t="shared" si="71"/>
        <v/>
      </c>
      <c r="Q85" s="40">
        <f t="shared" si="71"/>
        <v>9.3231238553113563E-2</v>
      </c>
      <c r="R85" s="40">
        <f t="shared" si="71"/>
        <v>0.17097350970788744</v>
      </c>
      <c r="S85" s="40">
        <f t="shared" si="71"/>
        <v>0.16947307881338358</v>
      </c>
      <c r="T85" s="40" t="str">
        <f t="shared" si="71"/>
        <v/>
      </c>
      <c r="U85" s="40">
        <f t="shared" si="68"/>
        <v>2.2162813948198128</v>
      </c>
      <c r="V85" s="35"/>
    </row>
    <row r="86" spans="2:32" ht="15" customHeight="1">
      <c r="B86" s="28" t="s">
        <v>121</v>
      </c>
      <c r="C86" s="40">
        <f t="shared" si="71"/>
        <v>0.15627786478972217</v>
      </c>
      <c r="D86" s="40">
        <f t="shared" si="71"/>
        <v>0.26455753866884746</v>
      </c>
      <c r="E86" s="40">
        <f t="shared" si="71"/>
        <v>0.21362259393982624</v>
      </c>
      <c r="F86" s="40">
        <f t="shared" si="71"/>
        <v>0.14374771516444459</v>
      </c>
      <c r="G86" s="40" t="str">
        <f t="shared" si="71"/>
        <v/>
      </c>
      <c r="H86" s="40">
        <f t="shared" si="71"/>
        <v>0.28424939519045672</v>
      </c>
      <c r="I86" s="40">
        <f t="shared" si="71"/>
        <v>0.26739214452837012</v>
      </c>
      <c r="J86" s="40">
        <f t="shared" si="71"/>
        <v>5.9115293771067244E-2</v>
      </c>
      <c r="K86" s="40" t="str">
        <f t="shared" si="71"/>
        <v/>
      </c>
      <c r="L86" s="40">
        <f t="shared" si="71"/>
        <v>0.10785215892790534</v>
      </c>
      <c r="M86" s="40">
        <f t="shared" si="71"/>
        <v>0.12066945215502067</v>
      </c>
      <c r="N86" s="40">
        <f t="shared" si="71"/>
        <v>6.3246679073942408E-2</v>
      </c>
      <c r="O86" s="40" t="str">
        <f t="shared" si="71"/>
        <v/>
      </c>
      <c r="P86" s="40" t="str">
        <f t="shared" si="71"/>
        <v/>
      </c>
      <c r="Q86" s="40">
        <f t="shared" si="71"/>
        <v>9.893927356656948E-2</v>
      </c>
      <c r="R86" s="40">
        <f t="shared" si="71"/>
        <v>0.18144127560837034</v>
      </c>
      <c r="S86" s="40">
        <f t="shared" si="71"/>
        <v>0.17984898159787643</v>
      </c>
      <c r="T86" s="40" t="str">
        <f t="shared" si="71"/>
        <v/>
      </c>
      <c r="U86" s="40">
        <f t="shared" si="68"/>
        <v>2.1409603669824193</v>
      </c>
      <c r="V86" s="35"/>
    </row>
    <row r="87" spans="2:32" ht="15" customHeight="1">
      <c r="B87" s="28" t="s">
        <v>122</v>
      </c>
      <c r="C87" s="40">
        <f t="shared" si="71"/>
        <v>0.26635183911987431</v>
      </c>
      <c r="D87" s="40">
        <f t="shared" si="71"/>
        <v>0.11272451647629152</v>
      </c>
      <c r="E87" s="40">
        <f t="shared" si="71"/>
        <v>9.1021800896099875E-2</v>
      </c>
      <c r="F87" s="40">
        <f t="shared" si="71"/>
        <v>0.12249805292274409</v>
      </c>
      <c r="G87" s="40" t="str">
        <f t="shared" si="71"/>
        <v/>
      </c>
      <c r="H87" s="40">
        <f t="shared" si="71"/>
        <v>0.36334487906954033</v>
      </c>
      <c r="I87" s="40">
        <f t="shared" si="71"/>
        <v>0.22786461011982845</v>
      </c>
      <c r="J87" s="40">
        <f t="shared" si="71"/>
        <v>5.0376511213605132E-2</v>
      </c>
      <c r="K87" s="40">
        <f t="shared" si="71"/>
        <v>0.15688579433664243</v>
      </c>
      <c r="L87" s="40">
        <f t="shared" si="71"/>
        <v>9.1908796303780196E-2</v>
      </c>
      <c r="M87" s="40">
        <f t="shared" si="71"/>
        <v>0.10283135922775674</v>
      </c>
      <c r="N87" s="40">
        <f t="shared" si="71"/>
        <v>0.10779433998689315</v>
      </c>
      <c r="O87" s="40" t="str">
        <f t="shared" si="71"/>
        <v/>
      </c>
      <c r="P87" s="40" t="str">
        <f t="shared" si="71"/>
        <v/>
      </c>
      <c r="Q87" s="40">
        <f t="shared" si="71"/>
        <v>8.4313467908902706E-2</v>
      </c>
      <c r="R87" s="40">
        <f t="shared" si="71"/>
        <v>0.30923904364557037</v>
      </c>
      <c r="S87" s="40">
        <f t="shared" si="71"/>
        <v>0.15326261040514691</v>
      </c>
      <c r="T87" s="40" t="str">
        <f t="shared" si="71"/>
        <v/>
      </c>
      <c r="U87" s="40">
        <f t="shared" si="68"/>
        <v>2.2404176216326768</v>
      </c>
      <c r="V87" s="35"/>
    </row>
    <row r="88" spans="2:32" ht="15" customHeight="1">
      <c r="B88" s="3" t="s">
        <v>81</v>
      </c>
      <c r="C88" s="40">
        <f t="shared" si="71"/>
        <v>0</v>
      </c>
      <c r="D88" s="40">
        <f t="shared" si="71"/>
        <v>0</v>
      </c>
      <c r="E88" s="40">
        <f t="shared" si="71"/>
        <v>0</v>
      </c>
      <c r="F88" s="40" t="str">
        <f t="shared" si="71"/>
        <v/>
      </c>
      <c r="G88" s="40" t="str">
        <f t="shared" si="71"/>
        <v/>
      </c>
      <c r="H88" s="40">
        <f t="shared" si="71"/>
        <v>0</v>
      </c>
      <c r="I88" s="40">
        <f t="shared" si="71"/>
        <v>0</v>
      </c>
      <c r="J88" s="40" t="str">
        <f t="shared" si="71"/>
        <v/>
      </c>
      <c r="K88" s="40" t="str">
        <f t="shared" si="71"/>
        <v/>
      </c>
      <c r="L88" s="40">
        <f t="shared" si="71"/>
        <v>0</v>
      </c>
      <c r="M88" s="40">
        <f t="shared" si="71"/>
        <v>0</v>
      </c>
      <c r="N88" s="40">
        <f t="shared" si="71"/>
        <v>0</v>
      </c>
      <c r="O88" s="40" t="str">
        <f t="shared" si="71"/>
        <v/>
      </c>
      <c r="P88" s="40">
        <f t="shared" si="71"/>
        <v>0</v>
      </c>
      <c r="Q88" s="40">
        <f t="shared" si="71"/>
        <v>0</v>
      </c>
      <c r="R88" s="40">
        <f t="shared" si="71"/>
        <v>0</v>
      </c>
      <c r="S88" s="40">
        <f t="shared" si="71"/>
        <v>0</v>
      </c>
      <c r="T88" s="40">
        <f t="shared" si="71"/>
        <v>0</v>
      </c>
      <c r="U88" s="40">
        <f t="shared" si="68"/>
        <v>0</v>
      </c>
      <c r="V88" s="35"/>
    </row>
    <row r="89" spans="2:32" ht="15" customHeight="1">
      <c r="B89" s="28" t="s">
        <v>123</v>
      </c>
      <c r="C89" s="40">
        <f t="shared" si="71"/>
        <v>5.7795960345558915E-2</v>
      </c>
      <c r="D89" s="40">
        <f t="shared" si="71"/>
        <v>4.8920418239003761E-2</v>
      </c>
      <c r="E89" s="40">
        <f t="shared" si="71"/>
        <v>3.9501828953429685E-2</v>
      </c>
      <c r="F89" s="40" t="str">
        <f t="shared" si="71"/>
        <v/>
      </c>
      <c r="G89" s="40" t="str">
        <f t="shared" si="71"/>
        <v/>
      </c>
      <c r="H89" s="40">
        <f t="shared" si="71"/>
        <v>0.10512344019277377</v>
      </c>
      <c r="I89" s="40">
        <f t="shared" si="71"/>
        <v>9.8889153640983218E-2</v>
      </c>
      <c r="J89" s="40" t="str">
        <f t="shared" si="71"/>
        <v/>
      </c>
      <c r="K89" s="40" t="str">
        <f t="shared" si="71"/>
        <v/>
      </c>
      <c r="L89" s="40">
        <f t="shared" si="71"/>
        <v>0.23932061430327725</v>
      </c>
      <c r="M89" s="40">
        <f t="shared" si="71"/>
        <v>8.9253930888497299E-2</v>
      </c>
      <c r="N89" s="40">
        <f t="shared" si="71"/>
        <v>0.18712324029583333</v>
      </c>
      <c r="O89" s="40" t="str">
        <f t="shared" si="71"/>
        <v/>
      </c>
      <c r="P89" s="40">
        <f t="shared" si="71"/>
        <v>0.11905939098780007</v>
      </c>
      <c r="Q89" s="40">
        <f t="shared" si="71"/>
        <v>0.1463621310507674</v>
      </c>
      <c r="R89" s="40">
        <f t="shared" si="71"/>
        <v>0.26840839639622882</v>
      </c>
      <c r="S89" s="40">
        <f t="shared" si="71"/>
        <v>0.39907934329431544</v>
      </c>
      <c r="T89" s="40">
        <f t="shared" si="71"/>
        <v>0.1315296846156262</v>
      </c>
      <c r="U89" s="40">
        <f t="shared" si="68"/>
        <v>1.930367533204095</v>
      </c>
      <c r="V89" s="35"/>
    </row>
    <row r="90" spans="2:32" ht="15" customHeight="1">
      <c r="B90" s="28" t="s">
        <v>124</v>
      </c>
      <c r="C90" s="40">
        <f t="shared" si="71"/>
        <v>0.19425864449479527</v>
      </c>
      <c r="D90" s="40" t="str">
        <f t="shared" si="71"/>
        <v/>
      </c>
      <c r="E90" s="40">
        <f t="shared" si="71"/>
        <v>0.13277003620458311</v>
      </c>
      <c r="F90" s="40" t="str">
        <f t="shared" si="71"/>
        <v/>
      </c>
      <c r="G90" s="40" t="str">
        <f t="shared" si="71"/>
        <v/>
      </c>
      <c r="H90" s="40">
        <f t="shared" si="71"/>
        <v>0.35333156287015627</v>
      </c>
      <c r="I90" s="40">
        <f t="shared" si="71"/>
        <v>0.16618871653554126</v>
      </c>
      <c r="J90" s="40" t="str">
        <f t="shared" si="71"/>
        <v/>
      </c>
      <c r="K90" s="40" t="str">
        <f t="shared" si="71"/>
        <v/>
      </c>
      <c r="L90" s="40">
        <f t="shared" si="71"/>
        <v>0.40219158792634097</v>
      </c>
      <c r="M90" s="40" t="str">
        <f t="shared" si="71"/>
        <v/>
      </c>
      <c r="N90" s="40" t="str">
        <f t="shared" si="71"/>
        <v/>
      </c>
      <c r="O90" s="40" t="str">
        <f t="shared" si="71"/>
        <v/>
      </c>
      <c r="P90" s="40" t="str">
        <f t="shared" si="71"/>
        <v/>
      </c>
      <c r="Q90" s="40" t="str">
        <f t="shared" si="71"/>
        <v/>
      </c>
      <c r="R90" s="40">
        <f t="shared" si="71"/>
        <v>0.22553761086072005</v>
      </c>
      <c r="S90" s="40">
        <f t="shared" si="71"/>
        <v>0.44711667165381636</v>
      </c>
      <c r="T90" s="40" t="str">
        <f t="shared" si="71"/>
        <v/>
      </c>
      <c r="U90" s="40">
        <f t="shared" si="68"/>
        <v>1.9213948305459534</v>
      </c>
      <c r="V90" s="35"/>
    </row>
    <row r="91" spans="2:32" ht="15" customHeight="1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35"/>
    </row>
    <row r="92" spans="2:32" ht="15" customHeight="1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35"/>
    </row>
    <row r="93" spans="2:32" ht="28.5">
      <c r="B93" s="1" t="s">
        <v>75</v>
      </c>
      <c r="C93" s="40"/>
      <c r="D93" s="40"/>
      <c r="E93" s="40"/>
      <c r="F93" s="40"/>
      <c r="G93" s="40"/>
      <c r="H93" s="40"/>
      <c r="I93" s="40"/>
      <c r="J93" s="40"/>
      <c r="M93" s="40" t="s">
        <v>125</v>
      </c>
      <c r="N93" s="40" t="s">
        <v>126</v>
      </c>
      <c r="O93" s="40"/>
      <c r="P93" s="40"/>
      <c r="Q93" s="40"/>
      <c r="R93" s="40"/>
      <c r="S93" s="40"/>
      <c r="T93" s="40"/>
      <c r="U93" s="40"/>
      <c r="V93" s="35"/>
    </row>
    <row r="94" spans="2:32" ht="15" customHeight="1">
      <c r="B94" s="28" t="s">
        <v>105</v>
      </c>
      <c r="C94" s="40">
        <f>SUM(C65:F65)</f>
        <v>0.98858932279125622</v>
      </c>
      <c r="D94" s="40">
        <f>SUM(G65:J65)</f>
        <v>0.13074417896268695</v>
      </c>
      <c r="E94" s="40">
        <f>SUM(K65:N65)</f>
        <v>0.29920633864964086</v>
      </c>
      <c r="F94" s="40">
        <f>SUM(O65:Q65)</f>
        <v>0.36596876488095242</v>
      </c>
      <c r="G94" s="40">
        <f>SUM(R65:T65)</f>
        <v>8.8302646858638353E-2</v>
      </c>
      <c r="H94" s="40">
        <f>C94/$N94*100</f>
        <v>100</v>
      </c>
      <c r="I94" s="40">
        <f>D94/$N94*100</f>
        <v>13.225327843268037</v>
      </c>
      <c r="J94" s="40">
        <f>E94/$N94*100</f>
        <v>30.265989299261246</v>
      </c>
      <c r="K94" s="40">
        <f>F94/$N94*100</f>
        <v>37.019291675905336</v>
      </c>
      <c r="L94" s="40">
        <f>G94/$N94*100</f>
        <v>8.9321869883561078</v>
      </c>
      <c r="M94" s="40">
        <f>MIN(C94:G94)</f>
        <v>8.8302646858638353E-2</v>
      </c>
      <c r="N94" s="40">
        <f>MAX(C94:G94)</f>
        <v>0.98858932279125622</v>
      </c>
      <c r="O94" s="40">
        <f>(C94-$M94)/($N94-$M94)</f>
        <v>1</v>
      </c>
      <c r="P94" s="40">
        <f>(D94-$M94)/($N94-$M94)</f>
        <v>4.7142241731038502E-2</v>
      </c>
      <c r="Q94" s="40">
        <f>(E94-$M94)/($N94-$M94)</f>
        <v>0.23426281586642919</v>
      </c>
      <c r="R94" s="40">
        <f>(F94-$M94)/($N94-$M94)</f>
        <v>0.30841966836249834</v>
      </c>
      <c r="S94" s="40">
        <f>(G94-$M94)/($N94-$M94)</f>
        <v>0</v>
      </c>
      <c r="T94" s="41">
        <f>O94*(100-10)+10</f>
        <v>100</v>
      </c>
      <c r="U94" s="41">
        <f>P94*(100-10)+10</f>
        <v>14.242801755793465</v>
      </c>
      <c r="V94" s="41">
        <f>Q94*(100-10)+10</f>
        <v>31.083653427978629</v>
      </c>
      <c r="W94" s="41">
        <f>R94*(100-10)+10</f>
        <v>37.75777015262485</v>
      </c>
      <c r="X94" s="41">
        <f>S94*(100-10)+10</f>
        <v>10</v>
      </c>
      <c r="Y94" s="40">
        <f>T94^C$181</f>
        <v>3.5069803568249358</v>
      </c>
      <c r="Z94" s="40">
        <f>U94^D$181</f>
        <v>1.5200949923379448</v>
      </c>
      <c r="AA94" s="40">
        <f>V94^E$181</f>
        <v>1.6272352118463433</v>
      </c>
      <c r="AB94" s="40">
        <f>W94^F$181</f>
        <v>2.2379711083886074</v>
      </c>
      <c r="AC94" s="40">
        <f>X94^G$181</f>
        <v>1.6082882494305966</v>
      </c>
      <c r="AD94" s="40">
        <f>Y94*Z94*AA94*AB94*AC94</f>
        <v>31.22286559436731</v>
      </c>
      <c r="AF94" s="42">
        <f>AD94/MAX($AD$94:$AD$96)*100</f>
        <v>85.328009900924471</v>
      </c>
    </row>
    <row r="95" spans="2:32" ht="15" customHeight="1">
      <c r="B95" s="28" t="s">
        <v>106</v>
      </c>
      <c r="C95" s="40">
        <f t="shared" ref="C95:C119" si="72">SUM(C66:F66)</f>
        <v>0.984548051678934</v>
      </c>
      <c r="D95" s="40">
        <f t="shared" ref="D95:D119" si="73">SUM(G66:J66)</f>
        <v>0</v>
      </c>
      <c r="E95" s="40">
        <f t="shared" ref="E95:E119" si="74">SUM(K66:N66)</f>
        <v>0.44841289706457188</v>
      </c>
      <c r="F95" s="40">
        <f t="shared" ref="F95:F119" si="75">SUM(O66:Q66)</f>
        <v>0.43997434708379474</v>
      </c>
      <c r="G95" s="40">
        <f t="shared" ref="G95:G119" si="76">SUM(R66:T66)</f>
        <v>0</v>
      </c>
      <c r="H95" s="40">
        <f t="shared" ref="H95:L119" si="77">C95/$N95*100</f>
        <v>100</v>
      </c>
      <c r="I95" s="40">
        <f t="shared" si="77"/>
        <v>0</v>
      </c>
      <c r="J95" s="40">
        <f t="shared" si="77"/>
        <v>45.545049456946316</v>
      </c>
      <c r="K95" s="40">
        <f t="shared" si="77"/>
        <v>44.687950611807473</v>
      </c>
      <c r="L95" s="40">
        <f t="shared" si="77"/>
        <v>0</v>
      </c>
      <c r="M95" s="40">
        <f>MIN(C95:G95)</f>
        <v>0</v>
      </c>
      <c r="N95" s="40">
        <f>MAX(C95:G95)</f>
        <v>0.984548051678934</v>
      </c>
      <c r="O95" s="40">
        <f t="shared" ref="O95:S119" si="78">(C95-$M95)/($N95-$M95)</f>
        <v>1</v>
      </c>
      <c r="P95" s="40">
        <f t="shared" si="78"/>
        <v>0</v>
      </c>
      <c r="Q95" s="40">
        <f t="shared" si="78"/>
        <v>0.45545049456946318</v>
      </c>
      <c r="R95" s="40">
        <f t="shared" si="78"/>
        <v>0.4468795061180747</v>
      </c>
      <c r="S95" s="40">
        <f t="shared" si="78"/>
        <v>0</v>
      </c>
      <c r="T95" s="41">
        <f t="shared" ref="T95:X119" si="79">O95*(100-10)+10</f>
        <v>100</v>
      </c>
      <c r="U95" s="41">
        <f t="shared" si="79"/>
        <v>10</v>
      </c>
      <c r="V95" s="41">
        <f t="shared" si="79"/>
        <v>50.990544511251684</v>
      </c>
      <c r="W95" s="41">
        <f t="shared" si="79"/>
        <v>50.219155550626724</v>
      </c>
      <c r="X95" s="41">
        <f t="shared" si="79"/>
        <v>10</v>
      </c>
      <c r="Y95" s="40">
        <f t="shared" ref="Y95:AC119" si="80">T95^C$181</f>
        <v>3.5069803568249358</v>
      </c>
      <c r="Z95" s="40">
        <f t="shared" si="80"/>
        <v>1.4376579013149402</v>
      </c>
      <c r="AA95" s="40">
        <f t="shared" si="80"/>
        <v>1.7454356943526967</v>
      </c>
      <c r="AB95" s="40">
        <f t="shared" si="80"/>
        <v>2.3841476790771674</v>
      </c>
      <c r="AC95" s="40">
        <f t="shared" si="80"/>
        <v>1.6082882494305966</v>
      </c>
      <c r="AD95" s="40">
        <f t="shared" ref="AD95:AD119" si="81">Y95*Z95*AA95*AB95*AC95</f>
        <v>33.743473323810043</v>
      </c>
      <c r="AF95" s="42">
        <f>AD95/MAX($AD$94:$AD$96)*100</f>
        <v>92.216501306179637</v>
      </c>
    </row>
    <row r="96" spans="2:32" ht="15" customHeight="1">
      <c r="B96" s="28" t="s">
        <v>107</v>
      </c>
      <c r="C96" s="40">
        <f t="shared" si="72"/>
        <v>0.68945630208626896</v>
      </c>
      <c r="D96" s="40">
        <f t="shared" si="73"/>
        <v>0.2869609013849424</v>
      </c>
      <c r="E96" s="40">
        <f t="shared" si="74"/>
        <v>0.22975266612556836</v>
      </c>
      <c r="F96" s="40">
        <f t="shared" si="75"/>
        <v>0.41579993240886098</v>
      </c>
      <c r="G96" s="40">
        <f t="shared" si="76"/>
        <v>0.15702417757562714</v>
      </c>
      <c r="H96" s="40">
        <f t="shared" si="77"/>
        <v>100</v>
      </c>
      <c r="I96" s="40">
        <f t="shared" si="77"/>
        <v>41.621332710515439</v>
      </c>
      <c r="J96" s="40">
        <f t="shared" si="77"/>
        <v>33.323745889383474</v>
      </c>
      <c r="K96" s="40">
        <f t="shared" si="77"/>
        <v>60.308380843088386</v>
      </c>
      <c r="L96" s="40">
        <f t="shared" si="77"/>
        <v>22.775073213556517</v>
      </c>
      <c r="M96" s="40">
        <f>MIN(C96:G96)</f>
        <v>0.15702417757562714</v>
      </c>
      <c r="N96" s="40">
        <f>MAX(C96:G96)</f>
        <v>0.68945630208626896</v>
      </c>
      <c r="O96" s="40">
        <f t="shared" si="78"/>
        <v>1</v>
      </c>
      <c r="P96" s="40">
        <f t="shared" si="78"/>
        <v>0.24404373407923133</v>
      </c>
      <c r="Q96" s="40">
        <f t="shared" si="78"/>
        <v>0.13659673261974178</v>
      </c>
      <c r="R96" s="40">
        <f t="shared" si="78"/>
        <v>0.48602581046565241</v>
      </c>
      <c r="S96" s="40">
        <f t="shared" si="78"/>
        <v>0</v>
      </c>
      <c r="T96" s="41">
        <f t="shared" si="79"/>
        <v>100</v>
      </c>
      <c r="U96" s="41">
        <f t="shared" si="79"/>
        <v>31.96393606713082</v>
      </c>
      <c r="V96" s="41">
        <f t="shared" si="79"/>
        <v>22.29370593577676</v>
      </c>
      <c r="W96" s="41">
        <f t="shared" si="79"/>
        <v>53.742322941908718</v>
      </c>
      <c r="X96" s="41">
        <f t="shared" si="79"/>
        <v>10</v>
      </c>
      <c r="Y96" s="40">
        <f t="shared" si="80"/>
        <v>3.5069803568249358</v>
      </c>
      <c r="Z96" s="40">
        <f t="shared" si="80"/>
        <v>1.7267046086577922</v>
      </c>
      <c r="AA96" s="40">
        <f t="shared" si="80"/>
        <v>1.5523869309927381</v>
      </c>
      <c r="AB96" s="40">
        <f t="shared" si="80"/>
        <v>2.4202815743253785</v>
      </c>
      <c r="AC96" s="40">
        <f t="shared" si="80"/>
        <v>1.6082882494305966</v>
      </c>
      <c r="AD96" s="40">
        <f t="shared" si="81"/>
        <v>36.59157834645459</v>
      </c>
      <c r="AF96" s="42">
        <f>AD96/MAX($AD$94:$AD$96)*100</f>
        <v>100</v>
      </c>
    </row>
    <row r="97" spans="2:32" ht="15" customHeight="1">
      <c r="B97" s="2" t="s">
        <v>76</v>
      </c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1"/>
      <c r="U97" s="41"/>
      <c r="V97" s="41"/>
      <c r="W97" s="41"/>
      <c r="X97" s="41"/>
      <c r="Y97" s="40">
        <f t="shared" si="80"/>
        <v>0</v>
      </c>
      <c r="Z97" s="40">
        <f t="shared" si="80"/>
        <v>0</v>
      </c>
      <c r="AA97" s="40">
        <f t="shared" si="80"/>
        <v>0</v>
      </c>
      <c r="AB97" s="40">
        <f t="shared" si="80"/>
        <v>0</v>
      </c>
      <c r="AC97" s="40">
        <f t="shared" si="80"/>
        <v>0</v>
      </c>
      <c r="AD97" s="40"/>
      <c r="AF97" s="42"/>
    </row>
    <row r="98" spans="2:32" ht="15" customHeight="1">
      <c r="B98" s="30" t="s">
        <v>108</v>
      </c>
      <c r="C98" s="40">
        <f t="shared" si="72"/>
        <v>0.20791175215016167</v>
      </c>
      <c r="D98" s="40">
        <f t="shared" si="73"/>
        <v>0.21361877326014173</v>
      </c>
      <c r="E98" s="40">
        <f t="shared" si="74"/>
        <v>0.92393325990055053</v>
      </c>
      <c r="F98" s="40">
        <f t="shared" si="75"/>
        <v>0.20327900020177564</v>
      </c>
      <c r="G98" s="40">
        <f t="shared" si="76"/>
        <v>0.510058082797056</v>
      </c>
      <c r="H98" s="40">
        <f t="shared" si="77"/>
        <v>22.502897251749619</v>
      </c>
      <c r="I98" s="40">
        <f t="shared" si="77"/>
        <v>23.120584844313864</v>
      </c>
      <c r="J98" s="40">
        <f t="shared" si="77"/>
        <v>100</v>
      </c>
      <c r="K98" s="40">
        <f t="shared" si="77"/>
        <v>22.001480953684467</v>
      </c>
      <c r="L98" s="40">
        <f t="shared" si="77"/>
        <v>55.205078649507342</v>
      </c>
      <c r="M98" s="40">
        <f>MIN(C98:G98)</f>
        <v>0.20327900020177564</v>
      </c>
      <c r="N98" s="40">
        <f>MAX(C98:G98)</f>
        <v>0.92393325990055053</v>
      </c>
      <c r="O98" s="40">
        <f t="shared" si="78"/>
        <v>6.4285361337105863E-3</v>
      </c>
      <c r="P98" s="40">
        <f t="shared" si="78"/>
        <v>1.4347758192240469E-2</v>
      </c>
      <c r="Q98" s="40">
        <f t="shared" si="78"/>
        <v>1</v>
      </c>
      <c r="R98" s="40">
        <f t="shared" si="78"/>
        <v>0</v>
      </c>
      <c r="S98" s="40">
        <f t="shared" si="78"/>
        <v>0.42569523244545932</v>
      </c>
      <c r="T98" s="41">
        <f t="shared" si="79"/>
        <v>10.578568252033953</v>
      </c>
      <c r="U98" s="41">
        <f t="shared" si="79"/>
        <v>11.291298237301643</v>
      </c>
      <c r="V98" s="41">
        <f t="shared" si="79"/>
        <v>100</v>
      </c>
      <c r="W98" s="41">
        <f t="shared" si="79"/>
        <v>10</v>
      </c>
      <c r="X98" s="41">
        <f t="shared" si="79"/>
        <v>48.312570920091339</v>
      </c>
      <c r="Y98" s="40">
        <f t="shared" si="80"/>
        <v>1.9016131879592284</v>
      </c>
      <c r="Z98" s="40">
        <f t="shared" si="80"/>
        <v>1.4654497158630655</v>
      </c>
      <c r="AA98" s="40">
        <f t="shared" si="80"/>
        <v>1.9201910647139415</v>
      </c>
      <c r="AB98" s="40">
        <f t="shared" si="80"/>
        <v>1.6666608050853666</v>
      </c>
      <c r="AC98" s="40">
        <f t="shared" si="80"/>
        <v>2.2260207146495392</v>
      </c>
      <c r="AD98" s="40">
        <f t="shared" si="81"/>
        <v>19.852443548411379</v>
      </c>
      <c r="AF98" s="42">
        <f>AD98/MAX($AD$98:$AD$99)*100</f>
        <v>99.374627817342599</v>
      </c>
    </row>
    <row r="99" spans="2:32" ht="15" customHeight="1">
      <c r="B99" s="28" t="s">
        <v>109</v>
      </c>
      <c r="C99" s="40">
        <f t="shared" si="72"/>
        <v>0.2208172194403317</v>
      </c>
      <c r="D99" s="40">
        <f t="shared" si="73"/>
        <v>0.21387767430516336</v>
      </c>
      <c r="E99" s="40">
        <f t="shared" si="74"/>
        <v>0.9908429915768151</v>
      </c>
      <c r="F99" s="40">
        <f t="shared" si="75"/>
        <v>0.27257865936147185</v>
      </c>
      <c r="G99" s="40">
        <f t="shared" si="76"/>
        <v>0.39022954654335557</v>
      </c>
      <c r="H99" s="40">
        <f t="shared" si="77"/>
        <v>22.285793139529193</v>
      </c>
      <c r="I99" s="40">
        <f t="shared" si="77"/>
        <v>21.585425352285238</v>
      </c>
      <c r="J99" s="40">
        <f t="shared" si="77"/>
        <v>100</v>
      </c>
      <c r="K99" s="40">
        <f t="shared" si="77"/>
        <v>27.50977316069962</v>
      </c>
      <c r="L99" s="40">
        <f t="shared" si="77"/>
        <v>39.383590524503703</v>
      </c>
      <c r="M99" s="40">
        <f>MIN(C99:G99)</f>
        <v>0.21387767430516336</v>
      </c>
      <c r="N99" s="40">
        <f>MAX(C99:G99)</f>
        <v>0.9908429915768151</v>
      </c>
      <c r="O99" s="40">
        <f t="shared" si="78"/>
        <v>8.9316021975560777E-3</v>
      </c>
      <c r="P99" s="40">
        <f t="shared" si="78"/>
        <v>0</v>
      </c>
      <c r="Q99" s="40">
        <f t="shared" si="78"/>
        <v>1</v>
      </c>
      <c r="R99" s="40">
        <f t="shared" si="78"/>
        <v>7.5551615691726901E-2</v>
      </c>
      <c r="S99" s="40">
        <f t="shared" si="78"/>
        <v>0.22697521796398795</v>
      </c>
      <c r="T99" s="41">
        <f t="shared" si="79"/>
        <v>10.803844197780046</v>
      </c>
      <c r="U99" s="41">
        <f t="shared" si="79"/>
        <v>10</v>
      </c>
      <c r="V99" s="41">
        <f t="shared" si="79"/>
        <v>100</v>
      </c>
      <c r="W99" s="41">
        <f t="shared" si="79"/>
        <v>16.799645412255423</v>
      </c>
      <c r="X99" s="41">
        <f t="shared" si="79"/>
        <v>30.427769616758916</v>
      </c>
      <c r="Y99" s="40">
        <f t="shared" si="80"/>
        <v>1.9125625059422977</v>
      </c>
      <c r="Z99" s="40">
        <f t="shared" si="80"/>
        <v>1.4376579013149402</v>
      </c>
      <c r="AA99" s="40">
        <f t="shared" si="80"/>
        <v>1.9201910647139415</v>
      </c>
      <c r="AB99" s="40">
        <f t="shared" si="80"/>
        <v>1.8699475574665545</v>
      </c>
      <c r="AC99" s="40">
        <f t="shared" si="80"/>
        <v>2.0234542527747834</v>
      </c>
      <c r="AD99" s="40">
        <f t="shared" si="81"/>
        <v>19.977376503891453</v>
      </c>
      <c r="AF99" s="42">
        <f>AD99/MAX($AD$98:$AD$99)*100</f>
        <v>100</v>
      </c>
    </row>
    <row r="100" spans="2:32" ht="15" customHeight="1">
      <c r="B100" s="2" t="s">
        <v>77</v>
      </c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1"/>
      <c r="U100" s="41"/>
      <c r="V100" s="41"/>
      <c r="W100" s="41"/>
      <c r="X100" s="41"/>
      <c r="Y100" s="40">
        <f t="shared" si="80"/>
        <v>0</v>
      </c>
      <c r="Z100" s="40">
        <f t="shared" si="80"/>
        <v>0</v>
      </c>
      <c r="AA100" s="40">
        <f t="shared" si="80"/>
        <v>0</v>
      </c>
      <c r="AB100" s="40">
        <f t="shared" si="80"/>
        <v>0</v>
      </c>
      <c r="AC100" s="40">
        <f t="shared" si="80"/>
        <v>0</v>
      </c>
      <c r="AD100" s="40"/>
      <c r="AF100" s="42"/>
    </row>
    <row r="101" spans="2:32" ht="15" customHeight="1">
      <c r="B101" s="28" t="s">
        <v>110</v>
      </c>
      <c r="C101" s="40">
        <f t="shared" si="72"/>
        <v>0.29589843750000006</v>
      </c>
      <c r="D101" s="40">
        <f t="shared" si="73"/>
        <v>7.3380283353695105E-2</v>
      </c>
      <c r="E101" s="40">
        <f t="shared" si="74"/>
        <v>0.27151761110318723</v>
      </c>
      <c r="F101" s="40">
        <f t="shared" si="75"/>
        <v>0.7703560825892859</v>
      </c>
      <c r="G101" s="40">
        <f t="shared" si="76"/>
        <v>0.19718671764896722</v>
      </c>
      <c r="H101" s="40">
        <f t="shared" si="77"/>
        <v>38.410605716961385</v>
      </c>
      <c r="I101" s="40">
        <f t="shared" si="77"/>
        <v>9.5255019090720516</v>
      </c>
      <c r="J101" s="40">
        <f t="shared" si="77"/>
        <v>35.245728207996301</v>
      </c>
      <c r="K101" s="40">
        <f t="shared" si="77"/>
        <v>100</v>
      </c>
      <c r="L101" s="40">
        <f t="shared" si="77"/>
        <v>25.596827506857888</v>
      </c>
      <c r="M101" s="40">
        <f>MIN(C101:G101)</f>
        <v>7.3380283353695105E-2</v>
      </c>
      <c r="N101" s="40">
        <f>MAX(C101:G101)</f>
        <v>0.7703560825892859</v>
      </c>
      <c r="O101" s="40">
        <f t="shared" si="78"/>
        <v>0.31926238241033911</v>
      </c>
      <c r="P101" s="40">
        <f t="shared" si="78"/>
        <v>0</v>
      </c>
      <c r="Q101" s="40">
        <f t="shared" si="78"/>
        <v>0.28428150298302968</v>
      </c>
      <c r="R101" s="40">
        <f t="shared" si="78"/>
        <v>1</v>
      </c>
      <c r="S101" s="40">
        <f t="shared" si="78"/>
        <v>0.17763376351238738</v>
      </c>
      <c r="T101" s="41">
        <f t="shared" si="79"/>
        <v>38.733614416930521</v>
      </c>
      <c r="U101" s="41">
        <f t="shared" si="79"/>
        <v>10</v>
      </c>
      <c r="V101" s="41">
        <f t="shared" si="79"/>
        <v>35.585335268472676</v>
      </c>
      <c r="W101" s="41">
        <f t="shared" si="79"/>
        <v>100</v>
      </c>
      <c r="X101" s="41">
        <f t="shared" si="79"/>
        <v>25.987038716114867</v>
      </c>
      <c r="Y101" s="40">
        <f t="shared" si="80"/>
        <v>2.7083266955670302</v>
      </c>
      <c r="Z101" s="40">
        <f t="shared" si="80"/>
        <v>1.4376579013149402</v>
      </c>
      <c r="AA101" s="40">
        <f t="shared" si="80"/>
        <v>1.658715941636552</v>
      </c>
      <c r="AB101" s="40">
        <f t="shared" si="80"/>
        <v>2.7777582392078028</v>
      </c>
      <c r="AC101" s="40">
        <f t="shared" si="80"/>
        <v>1.9586404246570093</v>
      </c>
      <c r="AD101" s="40">
        <f t="shared" si="81"/>
        <v>35.13806022557052</v>
      </c>
      <c r="AF101" s="42">
        <f>AD101/MAX($AD$101:$AD$104)*100</f>
        <v>86.879529369151882</v>
      </c>
    </row>
    <row r="102" spans="2:32" ht="15" customHeight="1">
      <c r="B102" s="28" t="s">
        <v>111</v>
      </c>
      <c r="C102" s="40">
        <f t="shared" si="72"/>
        <v>0.3307476365874355</v>
      </c>
      <c r="D102" s="40">
        <f t="shared" si="73"/>
        <v>0.15601872650471243</v>
      </c>
      <c r="E102" s="40">
        <f t="shared" si="74"/>
        <v>0.18246247271737787</v>
      </c>
      <c r="F102" s="40">
        <f t="shared" si="75"/>
        <v>0.54486670258620695</v>
      </c>
      <c r="G102" s="40">
        <f t="shared" si="76"/>
        <v>0.38254739380485336</v>
      </c>
      <c r="H102" s="40">
        <f t="shared" si="77"/>
        <v>60.702486501293542</v>
      </c>
      <c r="I102" s="40">
        <f t="shared" si="77"/>
        <v>28.634292711257704</v>
      </c>
      <c r="J102" s="40">
        <f t="shared" si="77"/>
        <v>33.487543256235092</v>
      </c>
      <c r="K102" s="40">
        <f t="shared" si="77"/>
        <v>100</v>
      </c>
      <c r="L102" s="40">
        <f t="shared" si="77"/>
        <v>70.20935432264335</v>
      </c>
      <c r="M102" s="40">
        <f>MIN(C102:G102)</f>
        <v>0.15601872650471243</v>
      </c>
      <c r="N102" s="40">
        <f>MAX(C102:G102)</f>
        <v>0.54486670258620695</v>
      </c>
      <c r="O102" s="40">
        <f t="shared" si="78"/>
        <v>0.44935018524078285</v>
      </c>
      <c r="P102" s="40">
        <f t="shared" si="78"/>
        <v>0</v>
      </c>
      <c r="Q102" s="40">
        <f t="shared" si="78"/>
        <v>6.8005359007252145E-2</v>
      </c>
      <c r="R102" s="40">
        <f t="shared" si="78"/>
        <v>1</v>
      </c>
      <c r="S102" s="40">
        <f t="shared" si="78"/>
        <v>0.5825635755724371</v>
      </c>
      <c r="T102" s="41">
        <f t="shared" si="79"/>
        <v>50.441516671670456</v>
      </c>
      <c r="U102" s="41">
        <f t="shared" si="79"/>
        <v>10</v>
      </c>
      <c r="V102" s="41">
        <f t="shared" si="79"/>
        <v>16.120482310652694</v>
      </c>
      <c r="W102" s="41">
        <f t="shared" si="79"/>
        <v>100</v>
      </c>
      <c r="X102" s="41">
        <f t="shared" si="79"/>
        <v>62.43072180151934</v>
      </c>
      <c r="Y102" s="40">
        <f t="shared" si="80"/>
        <v>2.9104021836890404</v>
      </c>
      <c r="Z102" s="40">
        <f t="shared" si="80"/>
        <v>1.4376579013149402</v>
      </c>
      <c r="AA102" s="40">
        <f t="shared" si="80"/>
        <v>1.4826953610311493</v>
      </c>
      <c r="AB102" s="40">
        <f t="shared" si="80"/>
        <v>2.7777582392078028</v>
      </c>
      <c r="AC102" s="40">
        <f t="shared" si="80"/>
        <v>2.3469583735518267</v>
      </c>
      <c r="AD102" s="40">
        <f t="shared" si="81"/>
        <v>40.444579385632487</v>
      </c>
      <c r="AF102" s="42">
        <f>AD102/MAX($AD$101:$AD$104)*100</f>
        <v>100</v>
      </c>
    </row>
    <row r="103" spans="2:32" ht="15" customHeight="1">
      <c r="B103" s="28" t="s">
        <v>112</v>
      </c>
      <c r="C103" s="40">
        <f t="shared" si="72"/>
        <v>0.12927965979036901</v>
      </c>
      <c r="D103" s="40">
        <f t="shared" si="73"/>
        <v>0</v>
      </c>
      <c r="E103" s="40">
        <f t="shared" si="74"/>
        <v>0.23169502814138648</v>
      </c>
      <c r="F103" s="40">
        <f t="shared" si="75"/>
        <v>0.88274480952380985</v>
      </c>
      <c r="G103" s="40">
        <f t="shared" si="76"/>
        <v>0.33673400093954808</v>
      </c>
      <c r="H103" s="40">
        <f t="shared" si="77"/>
        <v>14.645190591390502</v>
      </c>
      <c r="I103" s="40">
        <f t="shared" si="77"/>
        <v>0</v>
      </c>
      <c r="J103" s="40">
        <f t="shared" si="77"/>
        <v>26.247113054833214</v>
      </c>
      <c r="K103" s="40">
        <f t="shared" si="77"/>
        <v>100</v>
      </c>
      <c r="L103" s="40">
        <f t="shared" si="77"/>
        <v>38.146245359539044</v>
      </c>
      <c r="M103" s="40">
        <f>MIN(C103:G103)</f>
        <v>0</v>
      </c>
      <c r="N103" s="40">
        <f>MAX(C103:G103)</f>
        <v>0.88274480952380985</v>
      </c>
      <c r="O103" s="40">
        <f t="shared" si="78"/>
        <v>0.14645190591390503</v>
      </c>
      <c r="P103" s="40">
        <f t="shared" si="78"/>
        <v>0</v>
      </c>
      <c r="Q103" s="40">
        <f t="shared" si="78"/>
        <v>0.26247113054833215</v>
      </c>
      <c r="R103" s="40">
        <f t="shared" si="78"/>
        <v>1</v>
      </c>
      <c r="S103" s="40">
        <f t="shared" si="78"/>
        <v>0.38146245359539044</v>
      </c>
      <c r="T103" s="41">
        <f t="shared" si="79"/>
        <v>23.180671532251452</v>
      </c>
      <c r="U103" s="41">
        <f t="shared" si="79"/>
        <v>10</v>
      </c>
      <c r="V103" s="41">
        <f t="shared" si="79"/>
        <v>33.622401749349891</v>
      </c>
      <c r="W103" s="41">
        <f t="shared" si="79"/>
        <v>100</v>
      </c>
      <c r="X103" s="41">
        <f t="shared" si="79"/>
        <v>44.331620823585141</v>
      </c>
      <c r="Y103" s="40">
        <f t="shared" si="80"/>
        <v>2.3547853994986401</v>
      </c>
      <c r="Z103" s="40">
        <f t="shared" si="80"/>
        <v>1.4376579013149402</v>
      </c>
      <c r="AA103" s="40">
        <f t="shared" si="80"/>
        <v>1.6454355842383732</v>
      </c>
      <c r="AB103" s="40">
        <f t="shared" si="80"/>
        <v>2.7777582392078028</v>
      </c>
      <c r="AC103" s="40">
        <f t="shared" si="80"/>
        <v>2.1868662615434302</v>
      </c>
      <c r="AD103" s="40">
        <f t="shared" si="81"/>
        <v>33.83798113384514</v>
      </c>
      <c r="AF103" s="42">
        <f>AD103/MAX($AD$101:$AD$104)*100</f>
        <v>83.665058823348105</v>
      </c>
    </row>
    <row r="104" spans="2:32" ht="15" customHeight="1">
      <c r="B104" s="28" t="s">
        <v>113</v>
      </c>
      <c r="C104" s="40">
        <f t="shared" si="72"/>
        <v>9.6803178642950932E-2</v>
      </c>
      <c r="D104" s="40">
        <f t="shared" si="73"/>
        <v>0</v>
      </c>
      <c r="E104" s="40">
        <f t="shared" si="74"/>
        <v>0.36202348147091629</v>
      </c>
      <c r="F104" s="40">
        <f t="shared" si="75"/>
        <v>0.87984601934523821</v>
      </c>
      <c r="G104" s="40">
        <f t="shared" si="76"/>
        <v>0.26175036381321598</v>
      </c>
      <c r="H104" s="40">
        <f t="shared" si="77"/>
        <v>11.002286367674847</v>
      </c>
      <c r="I104" s="40">
        <f t="shared" si="77"/>
        <v>0</v>
      </c>
      <c r="J104" s="40">
        <f t="shared" si="77"/>
        <v>41.146231671347003</v>
      </c>
      <c r="K104" s="40">
        <f t="shared" si="77"/>
        <v>100</v>
      </c>
      <c r="L104" s="40">
        <f t="shared" si="77"/>
        <v>29.74956504412042</v>
      </c>
      <c r="M104" s="40">
        <f>MIN(C104:G104)</f>
        <v>0</v>
      </c>
      <c r="N104" s="40">
        <f>MAX(C104:G104)</f>
        <v>0.87984601934523821</v>
      </c>
      <c r="O104" s="40">
        <f t="shared" si="78"/>
        <v>0.11002286367674846</v>
      </c>
      <c r="P104" s="40">
        <f t="shared" si="78"/>
        <v>0</v>
      </c>
      <c r="Q104" s="40">
        <f t="shared" si="78"/>
        <v>0.41146231671347006</v>
      </c>
      <c r="R104" s="40">
        <f t="shared" si="78"/>
        <v>1</v>
      </c>
      <c r="S104" s="40">
        <f t="shared" si="78"/>
        <v>0.29749565044120418</v>
      </c>
      <c r="T104" s="41">
        <f t="shared" si="79"/>
        <v>19.902057730907362</v>
      </c>
      <c r="U104" s="41">
        <f t="shared" si="79"/>
        <v>10</v>
      </c>
      <c r="V104" s="41">
        <f t="shared" si="79"/>
        <v>47.031608504212308</v>
      </c>
      <c r="W104" s="41">
        <f t="shared" si="79"/>
        <v>100</v>
      </c>
      <c r="X104" s="41">
        <f t="shared" si="79"/>
        <v>36.774608539708382</v>
      </c>
      <c r="Y104" s="40">
        <f t="shared" si="80"/>
        <v>2.2589488823915809</v>
      </c>
      <c r="Z104" s="40">
        <f t="shared" si="80"/>
        <v>1.4376579013149402</v>
      </c>
      <c r="AA104" s="40">
        <f t="shared" si="80"/>
        <v>1.7255644462724742</v>
      </c>
      <c r="AB104" s="40">
        <f t="shared" si="80"/>
        <v>2.7777582392078028</v>
      </c>
      <c r="AC104" s="40">
        <f t="shared" si="80"/>
        <v>2.1041300830491458</v>
      </c>
      <c r="AD104" s="40">
        <f t="shared" si="81"/>
        <v>32.753685371494299</v>
      </c>
      <c r="AF104" s="42">
        <f>AD104/MAX($AD$101:$AD$104)*100</f>
        <v>80.98411670744116</v>
      </c>
    </row>
    <row r="105" spans="2:32" ht="15" customHeight="1">
      <c r="B105" s="2" t="s">
        <v>78</v>
      </c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1"/>
      <c r="U105" s="41"/>
      <c r="V105" s="41"/>
      <c r="W105" s="41"/>
      <c r="X105" s="41"/>
      <c r="Y105" s="40">
        <f t="shared" si="80"/>
        <v>0</v>
      </c>
      <c r="Z105" s="40">
        <f t="shared" si="80"/>
        <v>0</v>
      </c>
      <c r="AA105" s="40">
        <f t="shared" si="80"/>
        <v>0</v>
      </c>
      <c r="AB105" s="40">
        <f t="shared" si="80"/>
        <v>0</v>
      </c>
      <c r="AC105" s="40">
        <f t="shared" si="80"/>
        <v>0</v>
      </c>
      <c r="AD105" s="40"/>
      <c r="AF105" s="42"/>
    </row>
    <row r="106" spans="2:32" ht="15" customHeight="1">
      <c r="B106" s="28" t="s">
        <v>114</v>
      </c>
      <c r="C106" s="40">
        <f t="shared" si="72"/>
        <v>0.37582038039471055</v>
      </c>
      <c r="D106" s="40">
        <f t="shared" si="73"/>
        <v>0.1956535786894128</v>
      </c>
      <c r="E106" s="40">
        <f t="shared" si="74"/>
        <v>0.41049781581561906</v>
      </c>
      <c r="F106" s="40">
        <f t="shared" si="75"/>
        <v>0.3552886316872429</v>
      </c>
      <c r="G106" s="40">
        <f t="shared" si="76"/>
        <v>0.36590533534289343</v>
      </c>
      <c r="H106" s="40">
        <f t="shared" si="77"/>
        <v>91.552345935871102</v>
      </c>
      <c r="I106" s="40">
        <f t="shared" si="77"/>
        <v>47.662513940705928</v>
      </c>
      <c r="J106" s="40">
        <f t="shared" si="77"/>
        <v>100</v>
      </c>
      <c r="K106" s="40">
        <f t="shared" si="77"/>
        <v>86.550675301723373</v>
      </c>
      <c r="L106" s="40">
        <f t="shared" si="77"/>
        <v>89.136974971687806</v>
      </c>
      <c r="M106" s="40">
        <f>MIN(C106:G106)</f>
        <v>0.1956535786894128</v>
      </c>
      <c r="N106" s="40">
        <f>MAX(C106:G106)</f>
        <v>0.41049781581561906</v>
      </c>
      <c r="O106" s="40">
        <f t="shared" si="78"/>
        <v>0.83859266655340681</v>
      </c>
      <c r="P106" s="40">
        <f t="shared" si="78"/>
        <v>0</v>
      </c>
      <c r="Q106" s="40">
        <f t="shared" si="78"/>
        <v>1</v>
      </c>
      <c r="R106" s="40">
        <f t="shared" si="78"/>
        <v>0.74302692561427863</v>
      </c>
      <c r="S106" s="40">
        <f t="shared" si="78"/>
        <v>0.79244274331393583</v>
      </c>
      <c r="T106" s="41">
        <f t="shared" si="79"/>
        <v>85.473339989806618</v>
      </c>
      <c r="U106" s="41">
        <f t="shared" si="79"/>
        <v>10</v>
      </c>
      <c r="V106" s="41">
        <f t="shared" si="79"/>
        <v>100</v>
      </c>
      <c r="W106" s="41">
        <f t="shared" si="79"/>
        <v>76.872423305285082</v>
      </c>
      <c r="X106" s="41">
        <f t="shared" si="79"/>
        <v>81.319846898254227</v>
      </c>
      <c r="Y106" s="40">
        <f t="shared" si="80"/>
        <v>3.3601561854923609</v>
      </c>
      <c r="Z106" s="40">
        <f t="shared" si="80"/>
        <v>1.4376579013149402</v>
      </c>
      <c r="AA106" s="40">
        <f t="shared" si="80"/>
        <v>1.9201910647139415</v>
      </c>
      <c r="AB106" s="40">
        <f t="shared" si="80"/>
        <v>2.6203117427643847</v>
      </c>
      <c r="AC106" s="40">
        <f t="shared" si="80"/>
        <v>2.4785380419374543</v>
      </c>
      <c r="AD106" s="40">
        <f t="shared" si="81"/>
        <v>60.243197793277282</v>
      </c>
      <c r="AF106" s="42">
        <f>AD106/MAX($AD$106:$AD$108)*100</f>
        <v>94.132718394876619</v>
      </c>
    </row>
    <row r="107" spans="2:32" ht="15" customHeight="1">
      <c r="B107" s="28" t="s">
        <v>115</v>
      </c>
      <c r="C107" s="40">
        <f t="shared" si="72"/>
        <v>0.38885429595666721</v>
      </c>
      <c r="D107" s="40">
        <f t="shared" si="73"/>
        <v>0</v>
      </c>
      <c r="E107" s="40">
        <f t="shared" si="74"/>
        <v>0.46139819820786815</v>
      </c>
      <c r="F107" s="40">
        <f t="shared" si="75"/>
        <v>0.37731928294573663</v>
      </c>
      <c r="G107" s="40">
        <f t="shared" si="76"/>
        <v>0.45641545458016675</v>
      </c>
      <c r="H107" s="40">
        <f t="shared" si="77"/>
        <v>84.2773763458611</v>
      </c>
      <c r="I107" s="40">
        <f t="shared" si="77"/>
        <v>0</v>
      </c>
      <c r="J107" s="40">
        <f t="shared" si="77"/>
        <v>100</v>
      </c>
      <c r="K107" s="40">
        <f t="shared" si="77"/>
        <v>81.777363763294872</v>
      </c>
      <c r="L107" s="40">
        <f t="shared" si="77"/>
        <v>98.920077354646153</v>
      </c>
      <c r="M107" s="40">
        <f>MIN(C107:G107)</f>
        <v>0</v>
      </c>
      <c r="N107" s="40">
        <f>MAX(C107:G107)</f>
        <v>0.46139819820786815</v>
      </c>
      <c r="O107" s="40">
        <f t="shared" si="78"/>
        <v>0.84277376345861099</v>
      </c>
      <c r="P107" s="40">
        <f t="shared" si="78"/>
        <v>0</v>
      </c>
      <c r="Q107" s="40">
        <f t="shared" si="78"/>
        <v>1</v>
      </c>
      <c r="R107" s="40">
        <f t="shared" si="78"/>
        <v>0.81777363763294875</v>
      </c>
      <c r="S107" s="40">
        <f t="shared" si="78"/>
        <v>0.98920077354646152</v>
      </c>
      <c r="T107" s="41">
        <f t="shared" si="79"/>
        <v>85.849638711274991</v>
      </c>
      <c r="U107" s="41">
        <f t="shared" si="79"/>
        <v>10</v>
      </c>
      <c r="V107" s="41">
        <f t="shared" si="79"/>
        <v>100</v>
      </c>
      <c r="W107" s="41">
        <f t="shared" si="79"/>
        <v>83.599627386965381</v>
      </c>
      <c r="X107" s="41">
        <f t="shared" si="79"/>
        <v>99.028069619181537</v>
      </c>
      <c r="Y107" s="40">
        <f t="shared" si="80"/>
        <v>3.3641803951115654</v>
      </c>
      <c r="Z107" s="40">
        <f t="shared" si="80"/>
        <v>1.4376579013149402</v>
      </c>
      <c r="AA107" s="40">
        <f t="shared" si="80"/>
        <v>1.9201910647139415</v>
      </c>
      <c r="AB107" s="40">
        <f t="shared" si="80"/>
        <v>2.6695354581698529</v>
      </c>
      <c r="AC107" s="40">
        <f t="shared" si="80"/>
        <v>2.5813830070520778</v>
      </c>
      <c r="AD107" s="40">
        <f t="shared" si="81"/>
        <v>63.998149443176125</v>
      </c>
      <c r="AF107" s="42">
        <f>AD107/MAX($AD$106:$AD$108)*100</f>
        <v>100</v>
      </c>
    </row>
    <row r="108" spans="2:32" ht="15" customHeight="1">
      <c r="B108" s="28" t="s">
        <v>116</v>
      </c>
      <c r="C108" s="40">
        <f t="shared" si="72"/>
        <v>0.41337265904438114</v>
      </c>
      <c r="D108" s="40">
        <f t="shared" si="73"/>
        <v>0.10354155083050534</v>
      </c>
      <c r="E108" s="40">
        <f t="shared" si="74"/>
        <v>0.68557582240065362</v>
      </c>
      <c r="F108" s="40">
        <f t="shared" si="75"/>
        <v>0.52688820861678032</v>
      </c>
      <c r="G108" s="40">
        <f t="shared" si="76"/>
        <v>0</v>
      </c>
      <c r="H108" s="40">
        <f t="shared" si="77"/>
        <v>60.295688024249529</v>
      </c>
      <c r="I108" s="40">
        <f t="shared" si="77"/>
        <v>15.102859151003607</v>
      </c>
      <c r="J108" s="40">
        <f t="shared" si="77"/>
        <v>100</v>
      </c>
      <c r="K108" s="40">
        <f t="shared" si="77"/>
        <v>76.853382427022709</v>
      </c>
      <c r="L108" s="40">
        <f t="shared" si="77"/>
        <v>0</v>
      </c>
      <c r="M108" s="40">
        <f>MIN(C108:G108)</f>
        <v>0</v>
      </c>
      <c r="N108" s="40">
        <f>MAX(C108:G108)</f>
        <v>0.68557582240065362</v>
      </c>
      <c r="O108" s="40">
        <f t="shared" si="78"/>
        <v>0.60295688024249527</v>
      </c>
      <c r="P108" s="40">
        <f t="shared" si="78"/>
        <v>0.15102859151003606</v>
      </c>
      <c r="Q108" s="40">
        <f t="shared" si="78"/>
        <v>1</v>
      </c>
      <c r="R108" s="40">
        <f t="shared" si="78"/>
        <v>0.76853382427022709</v>
      </c>
      <c r="S108" s="40">
        <f t="shared" si="78"/>
        <v>0</v>
      </c>
      <c r="T108" s="41">
        <f t="shared" si="79"/>
        <v>64.266119221824567</v>
      </c>
      <c r="U108" s="41">
        <f t="shared" si="79"/>
        <v>23.592573235903245</v>
      </c>
      <c r="V108" s="41">
        <f t="shared" si="79"/>
        <v>100</v>
      </c>
      <c r="W108" s="41">
        <f t="shared" si="79"/>
        <v>79.168044184320436</v>
      </c>
      <c r="X108" s="41">
        <f t="shared" si="79"/>
        <v>10</v>
      </c>
      <c r="Y108" s="40">
        <f t="shared" si="80"/>
        <v>3.108957960064076</v>
      </c>
      <c r="Z108" s="40">
        <f t="shared" si="80"/>
        <v>1.6459841711667913</v>
      </c>
      <c r="AA108" s="40">
        <f t="shared" si="80"/>
        <v>1.9201910647139415</v>
      </c>
      <c r="AB108" s="40">
        <f t="shared" si="80"/>
        <v>2.6374730163316791</v>
      </c>
      <c r="AC108" s="40">
        <f t="shared" si="80"/>
        <v>1.6082882494305966</v>
      </c>
      <c r="AD108" s="40">
        <f t="shared" si="81"/>
        <v>41.680878349186337</v>
      </c>
      <c r="AF108" s="42">
        <f>AD108/MAX($AD$106:$AD$108)*100</f>
        <v>65.128255600882241</v>
      </c>
    </row>
    <row r="109" spans="2:32" ht="15" customHeight="1">
      <c r="B109" s="2" t="s">
        <v>79</v>
      </c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1"/>
      <c r="U109" s="41"/>
      <c r="V109" s="41"/>
      <c r="W109" s="41"/>
      <c r="X109" s="41"/>
      <c r="Y109" s="40">
        <f t="shared" si="80"/>
        <v>0</v>
      </c>
      <c r="Z109" s="40">
        <f t="shared" si="80"/>
        <v>0</v>
      </c>
      <c r="AA109" s="40">
        <f t="shared" si="80"/>
        <v>0</v>
      </c>
      <c r="AB109" s="40">
        <f t="shared" si="80"/>
        <v>0</v>
      </c>
      <c r="AC109" s="40">
        <f t="shared" si="80"/>
        <v>0</v>
      </c>
      <c r="AD109" s="40"/>
      <c r="AF109" s="42"/>
    </row>
    <row r="110" spans="2:32" ht="15" customHeight="1">
      <c r="B110" s="30" t="s">
        <v>117</v>
      </c>
      <c r="C110" s="40">
        <f>SUM(C81:F81)</f>
        <v>0.21417851404840577</v>
      </c>
      <c r="D110" s="40">
        <f t="shared" si="73"/>
        <v>0.85238736086722999</v>
      </c>
      <c r="E110" s="40">
        <f t="shared" si="74"/>
        <v>0.24674151960204116</v>
      </c>
      <c r="F110" s="40">
        <f t="shared" si="75"/>
        <v>0.10417279158040028</v>
      </c>
      <c r="G110" s="40">
        <f t="shared" si="76"/>
        <v>0.18913526464440727</v>
      </c>
      <c r="H110" s="40">
        <f t="shared" si="77"/>
        <v>25.126899327847585</v>
      </c>
      <c r="I110" s="40">
        <f t="shared" si="77"/>
        <v>100</v>
      </c>
      <c r="J110" s="40">
        <f t="shared" si="77"/>
        <v>28.947111481217075</v>
      </c>
      <c r="K110" s="40">
        <f t="shared" si="77"/>
        <v>12.221297072543818</v>
      </c>
      <c r="L110" s="40">
        <f t="shared" si="77"/>
        <v>22.18888657053509</v>
      </c>
      <c r="M110" s="40">
        <f>MIN(C110:G110)</f>
        <v>0.10417279158040028</v>
      </c>
      <c r="N110" s="40">
        <f>MAX(C110:G110)</f>
        <v>0.85238736086722999</v>
      </c>
      <c r="O110" s="40">
        <f t="shared" si="78"/>
        <v>0.14702429888909921</v>
      </c>
      <c r="P110" s="40">
        <f t="shared" si="78"/>
        <v>1</v>
      </c>
      <c r="Q110" s="40">
        <f t="shared" si="78"/>
        <v>0.19054524447115764</v>
      </c>
      <c r="R110" s="40">
        <f t="shared" si="78"/>
        <v>0</v>
      </c>
      <c r="S110" s="40">
        <f t="shared" si="78"/>
        <v>0.11355362024691668</v>
      </c>
      <c r="T110" s="41">
        <f t="shared" si="79"/>
        <v>23.232186900018931</v>
      </c>
      <c r="U110" s="41">
        <f>P110*(100-10)+10</f>
        <v>100</v>
      </c>
      <c r="V110" s="41">
        <f t="shared" si="79"/>
        <v>27.149072002404189</v>
      </c>
      <c r="W110" s="41">
        <f t="shared" si="79"/>
        <v>10</v>
      </c>
      <c r="X110" s="41">
        <f t="shared" si="79"/>
        <v>20.2198258222225</v>
      </c>
      <c r="Y110" s="40">
        <f>T110^C$181</f>
        <v>2.3562101037553447</v>
      </c>
      <c r="Z110" s="40">
        <f>U110^D$181</f>
        <v>2.0668602412132788</v>
      </c>
      <c r="AA110" s="40">
        <f t="shared" si="80"/>
        <v>1.5963321318808232</v>
      </c>
      <c r="AB110" s="40">
        <f t="shared" si="80"/>
        <v>1.6666608050853666</v>
      </c>
      <c r="AC110" s="40">
        <f t="shared" si="80"/>
        <v>1.8597959789221943</v>
      </c>
      <c r="AD110" s="40">
        <f>Y110*Z110*AA110*AB110*AC110</f>
        <v>24.096885117463327</v>
      </c>
      <c r="AF110" s="42">
        <f>AD110/MAX($AD$110:$AD$112)*100</f>
        <v>67.621853912665955</v>
      </c>
    </row>
    <row r="111" spans="2:32" ht="15" customHeight="1">
      <c r="B111" s="28" t="s">
        <v>118</v>
      </c>
      <c r="C111" s="40">
        <f t="shared" si="72"/>
        <v>0.17184090080627903</v>
      </c>
      <c r="D111" s="40">
        <f t="shared" si="73"/>
        <v>0.56134686273469403</v>
      </c>
      <c r="E111" s="40">
        <f t="shared" si="74"/>
        <v>0.47369502650153228</v>
      </c>
      <c r="F111" s="40">
        <f t="shared" si="75"/>
        <v>8.3580495570321142E-2</v>
      </c>
      <c r="G111" s="40">
        <f t="shared" si="76"/>
        <v>0.30655069894070636</v>
      </c>
      <c r="H111" s="40">
        <f t="shared" si="77"/>
        <v>30.612249255144615</v>
      </c>
      <c r="I111" s="40">
        <f t="shared" si="77"/>
        <v>100</v>
      </c>
      <c r="J111" s="40">
        <f t="shared" si="77"/>
        <v>84.385441150209445</v>
      </c>
      <c r="K111" s="40">
        <f t="shared" si="77"/>
        <v>14.88927811284897</v>
      </c>
      <c r="L111" s="40">
        <f t="shared" si="77"/>
        <v>54.609853424190156</v>
      </c>
      <c r="M111" s="40">
        <f>MIN(C111:G111)</f>
        <v>8.3580495570321142E-2</v>
      </c>
      <c r="N111" s="40">
        <f>MAX(C111:G111)</f>
        <v>0.56134686273469403</v>
      </c>
      <c r="O111" s="40">
        <f t="shared" si="78"/>
        <v>0.18473549270493625</v>
      </c>
      <c r="P111" s="40">
        <f t="shared" si="78"/>
        <v>1</v>
      </c>
      <c r="Q111" s="40">
        <f t="shared" si="78"/>
        <v>0.81653828679195073</v>
      </c>
      <c r="R111" s="40">
        <f t="shared" si="78"/>
        <v>0</v>
      </c>
      <c r="S111" s="40">
        <f t="shared" si="78"/>
        <v>0.46669296688620515</v>
      </c>
      <c r="T111" s="41">
        <f t="shared" si="79"/>
        <v>26.626194343444261</v>
      </c>
      <c r="U111" s="41">
        <f t="shared" si="79"/>
        <v>100</v>
      </c>
      <c r="V111" s="41">
        <f t="shared" si="79"/>
        <v>83.488445811275568</v>
      </c>
      <c r="W111" s="41">
        <f t="shared" si="79"/>
        <v>10</v>
      </c>
      <c r="X111" s="41">
        <f t="shared" si="79"/>
        <v>52.002367019758466</v>
      </c>
      <c r="Y111" s="40">
        <f t="shared" si="80"/>
        <v>2.4453961199521212</v>
      </c>
      <c r="Z111" s="40">
        <f t="shared" si="80"/>
        <v>2.0668602412132788</v>
      </c>
      <c r="AA111" s="40">
        <f t="shared" si="80"/>
        <v>1.8717208536332182</v>
      </c>
      <c r="AB111" s="40">
        <f t="shared" si="80"/>
        <v>1.6666608050853666</v>
      </c>
      <c r="AC111" s="40">
        <f t="shared" si="80"/>
        <v>2.2600872372772365</v>
      </c>
      <c r="AD111" s="40">
        <f t="shared" si="81"/>
        <v>35.63475965711411</v>
      </c>
      <c r="AF111" s="42">
        <f>AD111/MAX($AD$110:$AD$112)*100</f>
        <v>100</v>
      </c>
    </row>
    <row r="112" spans="2:32" ht="15" customHeight="1">
      <c r="B112" s="28" t="s">
        <v>119</v>
      </c>
      <c r="C112" s="40">
        <f t="shared" si="72"/>
        <v>0.35335326420193636</v>
      </c>
      <c r="D112" s="40">
        <f t="shared" si="73"/>
        <v>0.57907957533883681</v>
      </c>
      <c r="E112" s="40">
        <f t="shared" si="74"/>
        <v>0.21281456065676049</v>
      </c>
      <c r="F112" s="40">
        <f t="shared" si="75"/>
        <v>0.17969806547619047</v>
      </c>
      <c r="G112" s="40">
        <f t="shared" si="76"/>
        <v>0.24387283117128766</v>
      </c>
      <c r="H112" s="40">
        <f t="shared" si="77"/>
        <v>61.019811309210617</v>
      </c>
      <c r="I112" s="40">
        <f t="shared" si="77"/>
        <v>100</v>
      </c>
      <c r="J112" s="40">
        <f t="shared" si="77"/>
        <v>36.750486413242314</v>
      </c>
      <c r="K112" s="40">
        <f t="shared" si="77"/>
        <v>31.031670452380183</v>
      </c>
      <c r="L112" s="40">
        <f t="shared" si="77"/>
        <v>42.113872006034811</v>
      </c>
      <c r="M112" s="40">
        <f>MIN(C112:G112)</f>
        <v>0.17969806547619047</v>
      </c>
      <c r="N112" s="40">
        <f>MAX(C112:G112)</f>
        <v>0.57907957533883681</v>
      </c>
      <c r="O112" s="40">
        <f t="shared" si="78"/>
        <v>0.434810311537629</v>
      </c>
      <c r="P112" s="40">
        <f t="shared" si="78"/>
        <v>1</v>
      </c>
      <c r="Q112" s="40">
        <f t="shared" si="78"/>
        <v>8.2919450106639439E-2</v>
      </c>
      <c r="R112" s="40">
        <f t="shared" si="78"/>
        <v>0</v>
      </c>
      <c r="S112" s="40">
        <f t="shared" si="78"/>
        <v>0.1606853700291932</v>
      </c>
      <c r="T112" s="41">
        <f t="shared" si="79"/>
        <v>49.132928038386609</v>
      </c>
      <c r="U112" s="41">
        <f t="shared" si="79"/>
        <v>100</v>
      </c>
      <c r="V112" s="41">
        <f t="shared" si="79"/>
        <v>17.462750509597548</v>
      </c>
      <c r="W112" s="41">
        <f t="shared" si="79"/>
        <v>10</v>
      </c>
      <c r="X112" s="41">
        <f t="shared" si="79"/>
        <v>24.461683302627385</v>
      </c>
      <c r="Y112" s="40">
        <f t="shared" si="80"/>
        <v>2.8896328581280732</v>
      </c>
      <c r="Z112" s="40">
        <f t="shared" si="80"/>
        <v>2.0668602412132788</v>
      </c>
      <c r="AA112" s="40">
        <f t="shared" si="80"/>
        <v>1.4995911173801202</v>
      </c>
      <c r="AB112" s="40">
        <f t="shared" si="80"/>
        <v>1.6666608050853666</v>
      </c>
      <c r="AC112" s="40">
        <f t="shared" si="80"/>
        <v>1.9343427970675129</v>
      </c>
      <c r="AD112" s="40">
        <f t="shared" si="81"/>
        <v>28.874023145872922</v>
      </c>
      <c r="AF112" s="42">
        <f>AD112/MAX($AD$110:$AD$112)*100</f>
        <v>81.027691567742963</v>
      </c>
    </row>
    <row r="113" spans="2:32" ht="15" customHeight="1">
      <c r="B113" s="2" t="s">
        <v>80</v>
      </c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1"/>
      <c r="U113" s="41"/>
      <c r="V113" s="41"/>
      <c r="W113" s="41"/>
      <c r="X113" s="41"/>
      <c r="Y113" s="40">
        <f t="shared" si="80"/>
        <v>0</v>
      </c>
      <c r="Z113" s="40">
        <f t="shared" si="80"/>
        <v>0</v>
      </c>
      <c r="AA113" s="40">
        <f t="shared" si="80"/>
        <v>0</v>
      </c>
      <c r="AB113" s="40">
        <f t="shared" si="80"/>
        <v>0</v>
      </c>
      <c r="AC113" s="40">
        <f t="shared" si="80"/>
        <v>0</v>
      </c>
      <c r="AD113" s="40"/>
      <c r="AF113" s="42"/>
    </row>
    <row r="114" spans="2:32" ht="15" customHeight="1">
      <c r="B114" s="30" t="s">
        <v>120</v>
      </c>
      <c r="C114" s="40">
        <f t="shared" si="72"/>
        <v>0.75592376140170781</v>
      </c>
      <c r="D114" s="40">
        <f t="shared" si="73"/>
        <v>0.57552086232701549</v>
      </c>
      <c r="E114" s="40">
        <f t="shared" si="74"/>
        <v>0.45115894401670509</v>
      </c>
      <c r="F114" s="40">
        <f t="shared" si="75"/>
        <v>9.3231238553113563E-2</v>
      </c>
      <c r="G114" s="40">
        <f t="shared" si="76"/>
        <v>0.34044658852127102</v>
      </c>
      <c r="H114" s="40">
        <f t="shared" si="77"/>
        <v>100</v>
      </c>
      <c r="I114" s="40">
        <f t="shared" si="77"/>
        <v>76.134775980560306</v>
      </c>
      <c r="J114" s="40">
        <f t="shared" si="77"/>
        <v>59.68312772443111</v>
      </c>
      <c r="K114" s="40">
        <f t="shared" si="77"/>
        <v>12.333418171726084</v>
      </c>
      <c r="L114" s="40">
        <f t="shared" si="77"/>
        <v>45.037159288389297</v>
      </c>
      <c r="M114" s="40">
        <f>MIN(C114:G114)</f>
        <v>9.3231238553113563E-2</v>
      </c>
      <c r="N114" s="40">
        <f>MAX(C114:G114)</f>
        <v>0.75592376140170781</v>
      </c>
      <c r="O114" s="40">
        <f t="shared" si="78"/>
        <v>1</v>
      </c>
      <c r="P114" s="40">
        <f t="shared" si="78"/>
        <v>0.72777284659976604</v>
      </c>
      <c r="Q114" s="40">
        <f t="shared" si="78"/>
        <v>0.54011127804043069</v>
      </c>
      <c r="R114" s="40">
        <f t="shared" si="78"/>
        <v>0</v>
      </c>
      <c r="S114" s="40">
        <f t="shared" si="78"/>
        <v>0.37304683762765029</v>
      </c>
      <c r="T114" s="41">
        <f t="shared" si="79"/>
        <v>100</v>
      </c>
      <c r="U114" s="41">
        <f t="shared" si="79"/>
        <v>75.499556193978947</v>
      </c>
      <c r="V114" s="41">
        <f t="shared" si="79"/>
        <v>58.610015023638759</v>
      </c>
      <c r="W114" s="41">
        <f t="shared" si="79"/>
        <v>10</v>
      </c>
      <c r="X114" s="41">
        <f t="shared" si="79"/>
        <v>43.574215386488525</v>
      </c>
      <c r="Y114" s="40">
        <f t="shared" si="80"/>
        <v>3.5069803568249358</v>
      </c>
      <c r="Z114" s="40">
        <f t="shared" si="80"/>
        <v>1.9772808830330777</v>
      </c>
      <c r="AA114" s="40">
        <f t="shared" si="80"/>
        <v>1.7802151734196479</v>
      </c>
      <c r="AB114" s="40">
        <f t="shared" si="80"/>
        <v>1.6666608050853666</v>
      </c>
      <c r="AC114" s="40">
        <f t="shared" si="80"/>
        <v>2.1791031577747133</v>
      </c>
      <c r="AD114" s="40">
        <f t="shared" si="81"/>
        <v>44.833145639268018</v>
      </c>
      <c r="AF114" s="42">
        <f>AD114/MAX($AD$114:$AD$116)*100</f>
        <v>86.143607204395238</v>
      </c>
    </row>
    <row r="115" spans="2:32" ht="15" customHeight="1">
      <c r="B115" s="28" t="s">
        <v>121</v>
      </c>
      <c r="C115" s="40">
        <f t="shared" si="72"/>
        <v>0.77820571256284055</v>
      </c>
      <c r="D115" s="40">
        <f t="shared" si="73"/>
        <v>0.61075683348989407</v>
      </c>
      <c r="E115" s="40">
        <f t="shared" si="74"/>
        <v>0.29176829015686845</v>
      </c>
      <c r="F115" s="40">
        <f t="shared" si="75"/>
        <v>9.893927356656948E-2</v>
      </c>
      <c r="G115" s="40">
        <f t="shared" si="76"/>
        <v>0.36129025720624675</v>
      </c>
      <c r="H115" s="40">
        <f t="shared" si="77"/>
        <v>100</v>
      </c>
      <c r="I115" s="40">
        <f t="shared" si="77"/>
        <v>78.482697265033906</v>
      </c>
      <c r="J115" s="40">
        <f t="shared" si="77"/>
        <v>37.492437468236652</v>
      </c>
      <c r="K115" s="40">
        <f t="shared" si="77"/>
        <v>12.71376860505635</v>
      </c>
      <c r="L115" s="40">
        <f t="shared" si="77"/>
        <v>46.426060792643227</v>
      </c>
      <c r="M115" s="40">
        <f>MIN(C115:G115)</f>
        <v>9.893927356656948E-2</v>
      </c>
      <c r="N115" s="40">
        <f>MAX(C115:G115)</f>
        <v>0.77820571256284055</v>
      </c>
      <c r="O115" s="40">
        <f t="shared" si="78"/>
        <v>1</v>
      </c>
      <c r="P115" s="40">
        <f t="shared" si="78"/>
        <v>0.75348571715043067</v>
      </c>
      <c r="Q115" s="40">
        <f t="shared" si="78"/>
        <v>0.28387832155411041</v>
      </c>
      <c r="R115" s="40">
        <f t="shared" si="78"/>
        <v>0</v>
      </c>
      <c r="S115" s="40">
        <f t="shared" si="78"/>
        <v>0.38622691859669145</v>
      </c>
      <c r="T115" s="41">
        <f t="shared" si="79"/>
        <v>100</v>
      </c>
      <c r="U115" s="41">
        <f t="shared" si="79"/>
        <v>77.813714543538765</v>
      </c>
      <c r="V115" s="41">
        <f t="shared" si="79"/>
        <v>35.549048939869934</v>
      </c>
      <c r="W115" s="41">
        <f t="shared" si="79"/>
        <v>10</v>
      </c>
      <c r="X115" s="41">
        <f t="shared" si="79"/>
        <v>44.76042267370223</v>
      </c>
      <c r="Y115" s="40">
        <f t="shared" si="80"/>
        <v>3.5069803568249358</v>
      </c>
      <c r="Z115" s="40">
        <f t="shared" si="80"/>
        <v>1.9867147105727216</v>
      </c>
      <c r="AA115" s="40">
        <f t="shared" si="80"/>
        <v>1.6584762136015518</v>
      </c>
      <c r="AB115" s="40">
        <f t="shared" si="80"/>
        <v>1.6666608050853666</v>
      </c>
      <c r="AC115" s="40">
        <f t="shared" si="80"/>
        <v>2.191214751164416</v>
      </c>
      <c r="AD115" s="40">
        <f t="shared" si="81"/>
        <v>42.199786434880913</v>
      </c>
      <c r="AF115" s="42">
        <f>AD115/MAX($AD$114:$AD$116)*100</f>
        <v>81.083800275922371</v>
      </c>
    </row>
    <row r="116" spans="2:32" ht="15" customHeight="1">
      <c r="B116" s="28" t="s">
        <v>122</v>
      </c>
      <c r="C116" s="40">
        <f t="shared" si="72"/>
        <v>0.59259620941500979</v>
      </c>
      <c r="D116" s="40">
        <f t="shared" si="73"/>
        <v>0.64158600040297387</v>
      </c>
      <c r="E116" s="40">
        <f t="shared" si="74"/>
        <v>0.45942028985507255</v>
      </c>
      <c r="F116" s="40">
        <f t="shared" si="75"/>
        <v>8.4313467908902706E-2</v>
      </c>
      <c r="G116" s="40">
        <f t="shared" si="76"/>
        <v>0.4625016540507173</v>
      </c>
      <c r="H116" s="40">
        <f t="shared" si="77"/>
        <v>92.364267462632583</v>
      </c>
      <c r="I116" s="40">
        <f t="shared" si="77"/>
        <v>100</v>
      </c>
      <c r="J116" s="40">
        <f t="shared" si="77"/>
        <v>71.606969224159371</v>
      </c>
      <c r="K116" s="40">
        <f t="shared" si="77"/>
        <v>13.141413287688049</v>
      </c>
      <c r="L116" s="40">
        <f t="shared" si="77"/>
        <v>72.08724220295089</v>
      </c>
      <c r="M116" s="40">
        <f>MIN(C116:G116)</f>
        <v>8.4313467908902706E-2</v>
      </c>
      <c r="N116" s="40">
        <f>MAX(C116:G116)</f>
        <v>0.64158600040297387</v>
      </c>
      <c r="O116" s="40">
        <f t="shared" si="78"/>
        <v>0.91209006701135897</v>
      </c>
      <c r="P116" s="40">
        <f t="shared" si="78"/>
        <v>1</v>
      </c>
      <c r="Q116" s="40">
        <f t="shared" si="78"/>
        <v>0.67311198753575863</v>
      </c>
      <c r="R116" s="40">
        <f t="shared" si="78"/>
        <v>0</v>
      </c>
      <c r="S116" s="40">
        <f t="shared" si="78"/>
        <v>0.67864135425665928</v>
      </c>
      <c r="T116" s="41">
        <f t="shared" si="79"/>
        <v>92.088106031022306</v>
      </c>
      <c r="U116" s="41">
        <f t="shared" si="79"/>
        <v>100</v>
      </c>
      <c r="V116" s="41">
        <f t="shared" si="79"/>
        <v>70.580078878218274</v>
      </c>
      <c r="W116" s="41">
        <f t="shared" si="79"/>
        <v>10</v>
      </c>
      <c r="X116" s="41">
        <f t="shared" si="79"/>
        <v>71.077721883099343</v>
      </c>
      <c r="Y116" s="40">
        <f t="shared" si="80"/>
        <v>3.4290987460761477</v>
      </c>
      <c r="Z116" s="40">
        <f t="shared" si="80"/>
        <v>2.0668602412132788</v>
      </c>
      <c r="AA116" s="40">
        <f t="shared" si="80"/>
        <v>1.8277083959777367</v>
      </c>
      <c r="AB116" s="40">
        <f t="shared" si="80"/>
        <v>1.6666608050853666</v>
      </c>
      <c r="AC116" s="40">
        <f t="shared" si="80"/>
        <v>2.4106320492770301</v>
      </c>
      <c r="AD116" s="40">
        <f t="shared" si="81"/>
        <v>52.044657861715976</v>
      </c>
      <c r="AF116" s="42">
        <f>AD116/MAX($AD$114:$AD$116)*100</f>
        <v>100</v>
      </c>
    </row>
    <row r="117" spans="2:32" ht="15" customHeight="1">
      <c r="B117" s="3" t="s">
        <v>81</v>
      </c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1"/>
      <c r="U117" s="41"/>
      <c r="V117" s="41"/>
      <c r="W117" s="41"/>
      <c r="X117" s="41"/>
      <c r="Y117" s="40">
        <f t="shared" si="80"/>
        <v>0</v>
      </c>
      <c r="Z117" s="40">
        <f t="shared" si="80"/>
        <v>0</v>
      </c>
      <c r="AA117" s="40">
        <f t="shared" si="80"/>
        <v>0</v>
      </c>
      <c r="AB117" s="40">
        <f t="shared" si="80"/>
        <v>0</v>
      </c>
      <c r="AC117" s="40">
        <f t="shared" si="80"/>
        <v>0</v>
      </c>
      <c r="AD117" s="40"/>
      <c r="AF117" s="42"/>
    </row>
    <row r="118" spans="2:32" ht="15" customHeight="1">
      <c r="B118" s="28" t="s">
        <v>123</v>
      </c>
      <c r="C118" s="40">
        <f t="shared" si="72"/>
        <v>0.14621820753799236</v>
      </c>
      <c r="D118" s="40">
        <f t="shared" si="73"/>
        <v>0.20401259383375697</v>
      </c>
      <c r="E118" s="40">
        <f t="shared" si="74"/>
        <v>0.51569778548760792</v>
      </c>
      <c r="F118" s="40">
        <f t="shared" si="75"/>
        <v>0.26542152203856745</v>
      </c>
      <c r="G118" s="40">
        <f t="shared" si="76"/>
        <v>0.79901742430617051</v>
      </c>
      <c r="H118" s="40">
        <f t="shared" si="77"/>
        <v>18.299752056716589</v>
      </c>
      <c r="I118" s="40">
        <f t="shared" si="77"/>
        <v>25.532934279989199</v>
      </c>
      <c r="J118" s="40">
        <f t="shared" si="77"/>
        <v>64.541494315398168</v>
      </c>
      <c r="K118" s="40">
        <f t="shared" si="77"/>
        <v>33.218489855718367</v>
      </c>
      <c r="L118" s="40">
        <f t="shared" si="77"/>
        <v>100</v>
      </c>
      <c r="M118" s="40">
        <f>MIN(C118:G118)</f>
        <v>0.14621820753799236</v>
      </c>
      <c r="N118" s="40">
        <f>MAX(C118:G118)</f>
        <v>0.79901742430617051</v>
      </c>
      <c r="O118" s="40">
        <f t="shared" si="78"/>
        <v>0</v>
      </c>
      <c r="P118" s="40">
        <f t="shared" si="78"/>
        <v>8.8533173464711012E-2</v>
      </c>
      <c r="Q118" s="40">
        <f t="shared" si="78"/>
        <v>0.56599267961564514</v>
      </c>
      <c r="R118" s="40">
        <f t="shared" si="78"/>
        <v>0.18260333566378423</v>
      </c>
      <c r="S118" s="40">
        <f t="shared" si="78"/>
        <v>1</v>
      </c>
      <c r="T118" s="41">
        <f t="shared" si="79"/>
        <v>10</v>
      </c>
      <c r="U118" s="41">
        <f t="shared" si="79"/>
        <v>17.967985611823991</v>
      </c>
      <c r="V118" s="41">
        <f t="shared" si="79"/>
        <v>60.939341165408067</v>
      </c>
      <c r="W118" s="41">
        <f t="shared" si="79"/>
        <v>26.434300209740581</v>
      </c>
      <c r="X118" s="41">
        <f t="shared" si="79"/>
        <v>100</v>
      </c>
      <c r="Y118" s="40">
        <f t="shared" si="80"/>
        <v>1.8726933429755486</v>
      </c>
      <c r="Z118" s="40">
        <f t="shared" si="80"/>
        <v>1.5768079410652858</v>
      </c>
      <c r="AA118" s="40">
        <f t="shared" si="80"/>
        <v>1.7900717192195665</v>
      </c>
      <c r="AB118" s="40">
        <f t="shared" si="80"/>
        <v>2.0677783312374265</v>
      </c>
      <c r="AC118" s="40">
        <f t="shared" si="80"/>
        <v>2.5865910932565326</v>
      </c>
      <c r="AD118" s="40">
        <f t="shared" si="81"/>
        <v>28.271422060274841</v>
      </c>
      <c r="AF118" s="42">
        <f>AD118/MAX($AD$118:$AD$119)*100</f>
        <v>61.655431986550582</v>
      </c>
    </row>
    <row r="119" spans="2:32" ht="15" customHeight="1">
      <c r="B119" s="28" t="s">
        <v>124</v>
      </c>
      <c r="C119" s="40">
        <f t="shared" si="72"/>
        <v>0.3270286806993784</v>
      </c>
      <c r="D119" s="40">
        <f t="shared" si="73"/>
        <v>0.51952027940569756</v>
      </c>
      <c r="E119" s="40">
        <f t="shared" si="74"/>
        <v>0.40219158792634097</v>
      </c>
      <c r="F119" s="40">
        <f t="shared" si="75"/>
        <v>0</v>
      </c>
      <c r="G119" s="40">
        <f t="shared" si="76"/>
        <v>0.67265428251453641</v>
      </c>
      <c r="H119" s="40">
        <f t="shared" si="77"/>
        <v>48.617646419624357</v>
      </c>
      <c r="I119" s="40">
        <f t="shared" si="77"/>
        <v>77.234367328133445</v>
      </c>
      <c r="J119" s="40">
        <f t="shared" si="77"/>
        <v>59.7917233832001</v>
      </c>
      <c r="K119" s="40">
        <f t="shared" si="77"/>
        <v>0</v>
      </c>
      <c r="L119" s="40">
        <f t="shared" si="77"/>
        <v>100</v>
      </c>
      <c r="M119" s="40">
        <f>MIN(C119:G119)</f>
        <v>0</v>
      </c>
      <c r="N119" s="40">
        <f>MAX(C119:G119)</f>
        <v>0.67265428251453641</v>
      </c>
      <c r="O119" s="40">
        <f t="shared" si="78"/>
        <v>0.48617646419624355</v>
      </c>
      <c r="P119" s="40">
        <f t="shared" si="78"/>
        <v>0.77234367328133446</v>
      </c>
      <c r="Q119" s="40">
        <f t="shared" si="78"/>
        <v>0.59791723383200102</v>
      </c>
      <c r="R119" s="40">
        <f t="shared" si="78"/>
        <v>0</v>
      </c>
      <c r="S119" s="40">
        <f t="shared" si="78"/>
        <v>1</v>
      </c>
      <c r="T119" s="41">
        <f t="shared" si="79"/>
        <v>53.755881777661919</v>
      </c>
      <c r="U119" s="41">
        <f t="shared" si="79"/>
        <v>79.510930595320104</v>
      </c>
      <c r="V119" s="41">
        <f t="shared" si="79"/>
        <v>63.812551044880088</v>
      </c>
      <c r="W119" s="41">
        <f t="shared" si="79"/>
        <v>10</v>
      </c>
      <c r="X119" s="41">
        <f t="shared" si="79"/>
        <v>100</v>
      </c>
      <c r="Y119" s="40">
        <f t="shared" si="80"/>
        <v>2.9613067833401003</v>
      </c>
      <c r="Z119" s="40">
        <f t="shared" si="80"/>
        <v>1.9934844332922979</v>
      </c>
      <c r="AA119" s="40">
        <f t="shared" si="80"/>
        <v>1.8017936792125007</v>
      </c>
      <c r="AB119" s="40">
        <f t="shared" si="80"/>
        <v>1.6666608050853666</v>
      </c>
      <c r="AC119" s="40">
        <f t="shared" si="80"/>
        <v>2.5865910932565326</v>
      </c>
      <c r="AD119" s="40">
        <f t="shared" si="81"/>
        <v>45.853903134507149</v>
      </c>
      <c r="AF119" s="42">
        <f>AD119/MAX($AD$118:$AD$119)*100</f>
        <v>100</v>
      </c>
    </row>
    <row r="120" spans="2:32" ht="15" customHeight="1"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35"/>
    </row>
    <row r="121" spans="2:32" ht="15" customHeight="1"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35"/>
    </row>
    <row r="122" spans="2:32" ht="21.75" customHeight="1">
      <c r="B122" s="1" t="s">
        <v>75</v>
      </c>
      <c r="C122" s="40" t="str">
        <f t="shared" ref="C122:T136" si="82">IF(C64="","",C64*C$153*100)</f>
        <v/>
      </c>
      <c r="D122" s="40" t="str">
        <f t="shared" si="82"/>
        <v/>
      </c>
      <c r="E122" s="40" t="str">
        <f t="shared" si="82"/>
        <v/>
      </c>
      <c r="F122" s="40" t="str">
        <f t="shared" si="82"/>
        <v/>
      </c>
      <c r="G122" s="40" t="str">
        <f t="shared" si="82"/>
        <v/>
      </c>
      <c r="H122" s="40" t="str">
        <f t="shared" si="82"/>
        <v/>
      </c>
      <c r="I122" s="40" t="str">
        <f t="shared" si="82"/>
        <v/>
      </c>
      <c r="J122" s="40" t="str">
        <f t="shared" si="82"/>
        <v/>
      </c>
      <c r="K122" s="40" t="str">
        <f t="shared" si="82"/>
        <v/>
      </c>
      <c r="L122" s="40" t="str">
        <f t="shared" si="82"/>
        <v/>
      </c>
      <c r="M122" s="40" t="str">
        <f t="shared" si="82"/>
        <v/>
      </c>
      <c r="N122" s="40" t="str">
        <f t="shared" si="82"/>
        <v/>
      </c>
      <c r="O122" s="40" t="str">
        <f t="shared" si="82"/>
        <v/>
      </c>
      <c r="P122" s="40" t="str">
        <f t="shared" si="82"/>
        <v/>
      </c>
      <c r="Q122" s="40" t="str">
        <f t="shared" si="82"/>
        <v/>
      </c>
      <c r="R122" s="40" t="str">
        <f t="shared" si="82"/>
        <v/>
      </c>
      <c r="S122" s="40" t="str">
        <f t="shared" si="82"/>
        <v/>
      </c>
      <c r="T122" s="40" t="str">
        <f t="shared" si="82"/>
        <v/>
      </c>
      <c r="U122" s="43">
        <f>(SUM($C122:$F122)^$C$150*SUM($G122:$J122)^$G$150*SUM($K122:$N122)^$K$150*SUM($O122:$Q122)^$O$150*SUM($R122:$T122)^$R$150)*10/$W$169</f>
        <v>0</v>
      </c>
      <c r="V122" s="44">
        <f>SUM(C122:T122)*100/MAX($U$123:$U$125)</f>
        <v>0</v>
      </c>
      <c r="W122" s="45"/>
    </row>
    <row r="123" spans="2:32" ht="15" customHeight="1">
      <c r="B123" s="28" t="s">
        <v>105</v>
      </c>
      <c r="C123" s="40">
        <f>IF(C65="","",C65*C$153*100)</f>
        <v>3.6775415208877109</v>
      </c>
      <c r="D123" s="40">
        <f t="shared" si="82"/>
        <v>0.87825712925648758</v>
      </c>
      <c r="E123" s="40">
        <f t="shared" si="82"/>
        <v>0.57263220534154424</v>
      </c>
      <c r="F123" s="40">
        <f t="shared" si="82"/>
        <v>2.0743082221589209</v>
      </c>
      <c r="G123" s="40">
        <f t="shared" si="82"/>
        <v>0.30558239047854135</v>
      </c>
      <c r="H123" s="40" t="str">
        <f t="shared" si="82"/>
        <v/>
      </c>
      <c r="I123" s="40" t="str">
        <f t="shared" si="82"/>
        <v/>
      </c>
      <c r="J123" s="40">
        <f t="shared" si="82"/>
        <v>0.20298642408379283</v>
      </c>
      <c r="K123" s="40">
        <f t="shared" si="82"/>
        <v>0.88455224904443408</v>
      </c>
      <c r="L123" s="40">
        <f t="shared" si="82"/>
        <v>0.15178903857368092</v>
      </c>
      <c r="M123" s="40" t="str">
        <f t="shared" si="82"/>
        <v/>
      </c>
      <c r="N123" s="40">
        <f t="shared" si="82"/>
        <v>0.20879407428240118</v>
      </c>
      <c r="O123" s="40">
        <f t="shared" si="82"/>
        <v>0.49804248851849153</v>
      </c>
      <c r="P123" s="40">
        <f t="shared" si="82"/>
        <v>0.39708233553794259</v>
      </c>
      <c r="Q123" s="40">
        <f t="shared" si="82"/>
        <v>1.2001642839826874</v>
      </c>
      <c r="R123" s="40" t="str">
        <f t="shared" si="82"/>
        <v/>
      </c>
      <c r="S123" s="40" t="str">
        <f t="shared" si="82"/>
        <v/>
      </c>
      <c r="T123" s="40">
        <f t="shared" si="82"/>
        <v>0.45079648384556842</v>
      </c>
      <c r="U123" s="43">
        <f>SUM(C123:T123)</f>
        <v>11.502528845992204</v>
      </c>
      <c r="V123" s="46">
        <f>SUM(C123:T123)*100/MAX($U$123:$U$125)</f>
        <v>100</v>
      </c>
      <c r="W123" s="27"/>
    </row>
    <row r="124" spans="2:32" ht="15" customHeight="1">
      <c r="B124" s="28" t="s">
        <v>106</v>
      </c>
      <c r="C124" s="40">
        <f t="shared" si="82"/>
        <v>1.1403229522132436</v>
      </c>
      <c r="D124" s="40">
        <f t="shared" si="82"/>
        <v>1.6339667521050933</v>
      </c>
      <c r="E124" s="40">
        <f t="shared" si="82"/>
        <v>1.0653622424958964</v>
      </c>
      <c r="F124" s="40">
        <f t="shared" si="82"/>
        <v>2.8943835658031447</v>
      </c>
      <c r="G124" s="40" t="str">
        <f t="shared" si="82"/>
        <v/>
      </c>
      <c r="H124" s="40" t="str">
        <f t="shared" si="82"/>
        <v/>
      </c>
      <c r="I124" s="40" t="str">
        <f t="shared" si="82"/>
        <v/>
      </c>
      <c r="J124" s="40" t="str">
        <f t="shared" si="82"/>
        <v/>
      </c>
      <c r="K124" s="40">
        <f t="shared" si="82"/>
        <v>1.6456786028733659</v>
      </c>
      <c r="L124" s="40">
        <f t="shared" si="82"/>
        <v>0.14119910564993576</v>
      </c>
      <c r="M124" s="40" t="str">
        <f t="shared" si="82"/>
        <v/>
      </c>
      <c r="N124" s="40">
        <f t="shared" si="82"/>
        <v>0.19422704584409414</v>
      </c>
      <c r="O124" s="40" t="str">
        <f t="shared" si="82"/>
        <v/>
      </c>
      <c r="P124" s="40">
        <f t="shared" si="82"/>
        <v>0.36937891677948137</v>
      </c>
      <c r="Q124" s="40">
        <f t="shared" si="82"/>
        <v>2.2328637841538366</v>
      </c>
      <c r="R124" s="40" t="str">
        <f t="shared" si="82"/>
        <v/>
      </c>
      <c r="S124" s="40" t="str">
        <f t="shared" si="82"/>
        <v/>
      </c>
      <c r="T124" s="40" t="str">
        <f t="shared" si="82"/>
        <v/>
      </c>
      <c r="U124" s="43">
        <f t="shared" ref="U124:U148" si="83">SUM(C124:T124)</f>
        <v>11.317382967918093</v>
      </c>
      <c r="V124" s="46">
        <f t="shared" ref="V124:V146" si="84">SUM(C124:T124)*100/MAX($U$123:$U$125)</f>
        <v>98.390389795556814</v>
      </c>
      <c r="W124" s="27"/>
    </row>
    <row r="125" spans="2:32" ht="15" customHeight="1">
      <c r="B125" s="28" t="s">
        <v>107</v>
      </c>
      <c r="C125" s="40">
        <f t="shared" si="82"/>
        <v>1.0776678449487798</v>
      </c>
      <c r="D125" s="40">
        <f t="shared" si="82"/>
        <v>0.77209417956614301</v>
      </c>
      <c r="E125" s="40">
        <f t="shared" si="82"/>
        <v>1.0068258555455722</v>
      </c>
      <c r="F125" s="40">
        <f t="shared" si="82"/>
        <v>1.8235676678320176</v>
      </c>
      <c r="G125" s="40">
        <f t="shared" si="82"/>
        <v>0.26864385976135496</v>
      </c>
      <c r="H125" s="40">
        <f t="shared" si="82"/>
        <v>0.25786654367040929</v>
      </c>
      <c r="I125" s="40">
        <f t="shared" si="82"/>
        <v>0.2281882035735146</v>
      </c>
      <c r="J125" s="40">
        <f t="shared" si="82"/>
        <v>0.35689920718029505</v>
      </c>
      <c r="K125" s="40">
        <f t="shared" si="82"/>
        <v>0.38881417540414687</v>
      </c>
      <c r="L125" s="40">
        <f t="shared" si="82"/>
        <v>0.26688182606361477</v>
      </c>
      <c r="M125" s="40" t="str">
        <f t="shared" si="82"/>
        <v/>
      </c>
      <c r="N125" s="40">
        <f t="shared" si="82"/>
        <v>0.18355523013837466</v>
      </c>
      <c r="O125" s="40" t="str">
        <f t="shared" si="82"/>
        <v/>
      </c>
      <c r="P125" s="40">
        <f t="shared" si="82"/>
        <v>0.34908337190148792</v>
      </c>
      <c r="Q125" s="40">
        <f t="shared" si="82"/>
        <v>2.1101789608486805</v>
      </c>
      <c r="R125" s="40" t="str">
        <f t="shared" si="82"/>
        <v/>
      </c>
      <c r="S125" s="40">
        <f t="shared" si="82"/>
        <v>0.81075108979396515</v>
      </c>
      <c r="T125" s="40" t="str">
        <f t="shared" si="82"/>
        <v/>
      </c>
      <c r="U125" s="43">
        <f t="shared" si="83"/>
        <v>9.9010180162283561</v>
      </c>
      <c r="V125" s="46">
        <f t="shared" si="84"/>
        <v>86.076880560731141</v>
      </c>
      <c r="W125" s="27"/>
    </row>
    <row r="126" spans="2:32" ht="15" customHeight="1">
      <c r="B126" s="2" t="s">
        <v>76</v>
      </c>
      <c r="C126" s="40">
        <f t="shared" si="82"/>
        <v>0</v>
      </c>
      <c r="D126" s="40" t="str">
        <f t="shared" si="82"/>
        <v/>
      </c>
      <c r="E126" s="40">
        <f t="shared" si="82"/>
        <v>0</v>
      </c>
      <c r="F126" s="40">
        <f t="shared" si="82"/>
        <v>0</v>
      </c>
      <c r="G126" s="40" t="str">
        <f t="shared" si="82"/>
        <v/>
      </c>
      <c r="H126" s="40">
        <f t="shared" si="82"/>
        <v>0</v>
      </c>
      <c r="I126" s="40">
        <f t="shared" si="82"/>
        <v>0</v>
      </c>
      <c r="J126" s="40">
        <f t="shared" si="82"/>
        <v>0</v>
      </c>
      <c r="K126" s="40">
        <f t="shared" si="82"/>
        <v>0</v>
      </c>
      <c r="L126" s="40">
        <f t="shared" si="82"/>
        <v>0</v>
      </c>
      <c r="M126" s="40">
        <f t="shared" si="82"/>
        <v>0</v>
      </c>
      <c r="N126" s="40">
        <f t="shared" si="82"/>
        <v>0</v>
      </c>
      <c r="O126" s="40">
        <f t="shared" si="82"/>
        <v>0</v>
      </c>
      <c r="P126" s="40">
        <f t="shared" si="82"/>
        <v>0</v>
      </c>
      <c r="Q126" s="40" t="str">
        <f t="shared" si="82"/>
        <v/>
      </c>
      <c r="R126" s="40">
        <f t="shared" si="82"/>
        <v>0</v>
      </c>
      <c r="S126" s="40">
        <f t="shared" si="82"/>
        <v>0</v>
      </c>
      <c r="T126" s="40">
        <f t="shared" si="82"/>
        <v>0</v>
      </c>
      <c r="U126" s="43">
        <f t="shared" si="83"/>
        <v>0</v>
      </c>
      <c r="V126" s="44">
        <f t="shared" si="84"/>
        <v>0</v>
      </c>
      <c r="W126" s="27"/>
    </row>
    <row r="127" spans="2:32" ht="15" customHeight="1">
      <c r="B127" s="30" t="s">
        <v>108</v>
      </c>
      <c r="C127" s="40">
        <f t="shared" si="82"/>
        <v>0.49961983334621668</v>
      </c>
      <c r="D127" s="40" t="str">
        <f t="shared" si="82"/>
        <v/>
      </c>
      <c r="E127" s="40">
        <f t="shared" si="82"/>
        <v>0.46677663114301171</v>
      </c>
      <c r="F127" s="40">
        <f t="shared" si="82"/>
        <v>0.42271400161386691</v>
      </c>
      <c r="G127" s="40" t="str">
        <f t="shared" si="82"/>
        <v/>
      </c>
      <c r="H127" s="40">
        <f t="shared" si="82"/>
        <v>0.23910009039992872</v>
      </c>
      <c r="I127" s="40">
        <f t="shared" si="82"/>
        <v>0.42316323262439209</v>
      </c>
      <c r="J127" s="40">
        <f t="shared" si="82"/>
        <v>0.16546278451992869</v>
      </c>
      <c r="K127" s="40">
        <f t="shared" si="82"/>
        <v>0.7210357975459476</v>
      </c>
      <c r="L127" s="40">
        <f t="shared" si="82"/>
        <v>0.49491855616189301</v>
      </c>
      <c r="M127" s="40">
        <f t="shared" si="82"/>
        <v>0.92931295699193361</v>
      </c>
      <c r="N127" s="40">
        <f t="shared" si="82"/>
        <v>1.0211810689693905</v>
      </c>
      <c r="O127" s="40">
        <f t="shared" si="82"/>
        <v>0.40597541107225182</v>
      </c>
      <c r="P127" s="40">
        <f t="shared" si="82"/>
        <v>0.64735707541370036</v>
      </c>
      <c r="Q127" s="40" t="str">
        <f t="shared" si="82"/>
        <v/>
      </c>
      <c r="R127" s="40">
        <f t="shared" si="82"/>
        <v>0.76511813761139325</v>
      </c>
      <c r="S127" s="40">
        <f t="shared" si="82"/>
        <v>1.5034960030281939</v>
      </c>
      <c r="T127" s="40">
        <f t="shared" si="82"/>
        <v>0.36746320255432463</v>
      </c>
      <c r="U127" s="43">
        <f t="shared" si="83"/>
        <v>9.0726947829963738</v>
      </c>
      <c r="V127" s="47">
        <f>SUM(C127:T127)*100/MAX($U$127:$U$128)</f>
        <v>97.54749923723341</v>
      </c>
      <c r="W127" s="27"/>
    </row>
    <row r="128" spans="2:32" ht="15" customHeight="1">
      <c r="B128" s="28" t="s">
        <v>109</v>
      </c>
      <c r="C128" s="40">
        <f t="shared" si="82"/>
        <v>0.66994477653242712</v>
      </c>
      <c r="D128" s="40" t="str">
        <f t="shared" si="82"/>
        <v/>
      </c>
      <c r="E128" s="40">
        <f t="shared" si="82"/>
        <v>0.31295251406179203</v>
      </c>
      <c r="F128" s="40">
        <f t="shared" si="82"/>
        <v>0.56682104761859431</v>
      </c>
      <c r="G128" s="40" t="str">
        <f t="shared" si="82"/>
        <v/>
      </c>
      <c r="H128" s="40">
        <f t="shared" si="82"/>
        <v>0.32061148485444996</v>
      </c>
      <c r="I128" s="40">
        <f t="shared" si="82"/>
        <v>0.28371171278226293</v>
      </c>
      <c r="J128" s="40">
        <f t="shared" si="82"/>
        <v>0.22187055196990438</v>
      </c>
      <c r="K128" s="40">
        <f t="shared" si="82"/>
        <v>0.96684345580024811</v>
      </c>
      <c r="L128" s="40">
        <f t="shared" si="82"/>
        <v>0.33182039560854198</v>
      </c>
      <c r="M128" s="40">
        <f t="shared" si="82"/>
        <v>0.83074946155339524</v>
      </c>
      <c r="N128" s="40">
        <f t="shared" si="82"/>
        <v>1.3693109788453193</v>
      </c>
      <c r="O128" s="40">
        <f t="shared" si="82"/>
        <v>0.54437611939233765</v>
      </c>
      <c r="P128" s="40">
        <f t="shared" si="82"/>
        <v>0.86804698748655285</v>
      </c>
      <c r="Q128" s="40" t="str">
        <f t="shared" si="82"/>
        <v/>
      </c>
      <c r="R128" s="40">
        <f t="shared" si="82"/>
        <v>0.51297693317127502</v>
      </c>
      <c r="S128" s="40">
        <f t="shared" si="82"/>
        <v>1.0080257293029937</v>
      </c>
      <c r="T128" s="40">
        <f t="shared" si="82"/>
        <v>0.49273474887966257</v>
      </c>
      <c r="U128" s="43">
        <f t="shared" si="83"/>
        <v>9.3007968978597564</v>
      </c>
      <c r="V128" s="47">
        <f>SUM(C128:T128)*100/MAX($U$127:$U$128)</f>
        <v>100</v>
      </c>
      <c r="W128" s="27"/>
    </row>
    <row r="129" spans="2:23" ht="15" customHeight="1">
      <c r="B129" s="2" t="s">
        <v>77</v>
      </c>
      <c r="C129" s="40">
        <f t="shared" si="82"/>
        <v>0</v>
      </c>
      <c r="D129" s="40">
        <f t="shared" si="82"/>
        <v>0</v>
      </c>
      <c r="E129" s="40">
        <f t="shared" si="82"/>
        <v>0</v>
      </c>
      <c r="F129" s="40">
        <f t="shared" si="82"/>
        <v>0</v>
      </c>
      <c r="G129" s="40">
        <f t="shared" si="82"/>
        <v>0</v>
      </c>
      <c r="H129" s="40" t="str">
        <f t="shared" si="82"/>
        <v/>
      </c>
      <c r="I129" s="40">
        <f t="shared" si="82"/>
        <v>0</v>
      </c>
      <c r="J129" s="40">
        <f t="shared" si="82"/>
        <v>0</v>
      </c>
      <c r="K129" s="40">
        <f t="shared" si="82"/>
        <v>0</v>
      </c>
      <c r="L129" s="40">
        <f t="shared" si="82"/>
        <v>0</v>
      </c>
      <c r="M129" s="40" t="str">
        <f t="shared" si="82"/>
        <v/>
      </c>
      <c r="N129" s="40">
        <f t="shared" si="82"/>
        <v>0</v>
      </c>
      <c r="O129" s="40">
        <f t="shared" si="82"/>
        <v>0</v>
      </c>
      <c r="P129" s="40">
        <f t="shared" si="82"/>
        <v>0</v>
      </c>
      <c r="Q129" s="40">
        <f t="shared" si="82"/>
        <v>0</v>
      </c>
      <c r="R129" s="40">
        <f t="shared" si="82"/>
        <v>0</v>
      </c>
      <c r="S129" s="40">
        <f t="shared" si="82"/>
        <v>0</v>
      </c>
      <c r="T129" s="40">
        <f t="shared" si="82"/>
        <v>0</v>
      </c>
      <c r="U129" s="43">
        <f t="shared" si="83"/>
        <v>0</v>
      </c>
      <c r="V129" s="44">
        <f t="shared" si="84"/>
        <v>0</v>
      </c>
      <c r="W129" s="27"/>
    </row>
    <row r="130" spans="2:23" ht="15" customHeight="1">
      <c r="B130" s="28" t="s">
        <v>110</v>
      </c>
      <c r="C130" s="40">
        <f t="shared" si="82"/>
        <v>0.6774653944728698</v>
      </c>
      <c r="D130" s="40">
        <f t="shared" si="82"/>
        <v>0.48536948595218093</v>
      </c>
      <c r="E130" s="40">
        <f t="shared" si="82"/>
        <v>0.31646563391017979</v>
      </c>
      <c r="F130" s="40">
        <f t="shared" si="82"/>
        <v>0.5731840266118855</v>
      </c>
      <c r="G130" s="40" t="str">
        <f t="shared" si="82"/>
        <v/>
      </c>
      <c r="H130" s="40" t="str">
        <f t="shared" si="82"/>
        <v/>
      </c>
      <c r="I130" s="40">
        <f t="shared" si="82"/>
        <v>0.2868965833444424</v>
      </c>
      <c r="J130" s="40" t="str">
        <f t="shared" si="82"/>
        <v/>
      </c>
      <c r="K130" s="40">
        <f t="shared" si="82"/>
        <v>0.97769697760383079</v>
      </c>
      <c r="L130" s="40" t="str">
        <f t="shared" si="82"/>
        <v/>
      </c>
      <c r="M130" s="40" t="str">
        <f t="shared" si="82"/>
        <v/>
      </c>
      <c r="N130" s="40">
        <f t="shared" si="82"/>
        <v>0.23078041527565987</v>
      </c>
      <c r="O130" s="40">
        <f t="shared" si="82"/>
        <v>3.3029228263373693</v>
      </c>
      <c r="P130" s="40">
        <f t="shared" si="82"/>
        <v>0.87779144699413858</v>
      </c>
      <c r="Q130" s="40" t="str">
        <f t="shared" si="82"/>
        <v/>
      </c>
      <c r="R130" s="40">
        <f t="shared" si="82"/>
        <v>0.51873547277301568</v>
      </c>
      <c r="S130" s="40" t="str">
        <f t="shared" si="82"/>
        <v/>
      </c>
      <c r="T130" s="40">
        <f t="shared" si="82"/>
        <v>0.49826605522327533</v>
      </c>
      <c r="U130" s="43">
        <f t="shared" si="83"/>
        <v>8.7455743184988481</v>
      </c>
      <c r="V130" s="46">
        <f>SUM(C130:T130)*100/MAX($U$130:$U$133)</f>
        <v>100</v>
      </c>
      <c r="W130" s="27"/>
    </row>
    <row r="131" spans="2:23" ht="15" customHeight="1">
      <c r="B131" s="28" t="s">
        <v>111</v>
      </c>
      <c r="C131" s="40">
        <f t="shared" si="82"/>
        <v>0.74754802148730459</v>
      </c>
      <c r="D131" s="40">
        <f t="shared" si="82"/>
        <v>1.0711602448599855</v>
      </c>
      <c r="E131" s="40">
        <f t="shared" si="82"/>
        <v>0.17460172905389226</v>
      </c>
      <c r="F131" s="40">
        <f t="shared" si="82"/>
        <v>0.31623946295828165</v>
      </c>
      <c r="G131" s="40">
        <f t="shared" si="82"/>
        <v>0.18635072651616394</v>
      </c>
      <c r="H131" s="40" t="str">
        <f t="shared" si="82"/>
        <v/>
      </c>
      <c r="I131" s="40">
        <f t="shared" si="82"/>
        <v>0.15828777012107165</v>
      </c>
      <c r="J131" s="40">
        <f t="shared" si="82"/>
        <v>0.24757099086564821</v>
      </c>
      <c r="K131" s="40">
        <f t="shared" si="82"/>
        <v>0.53941902212625148</v>
      </c>
      <c r="L131" s="40">
        <f t="shared" si="82"/>
        <v>9.2564226528562943E-2</v>
      </c>
      <c r="M131" s="40" t="str">
        <f t="shared" si="82"/>
        <v/>
      </c>
      <c r="N131" s="40">
        <f t="shared" si="82"/>
        <v>0.12732712566932955</v>
      </c>
      <c r="O131" s="40">
        <f t="shared" si="82"/>
        <v>1.8223022490137206</v>
      </c>
      <c r="P131" s="40">
        <f t="shared" si="82"/>
        <v>0.48429872937607632</v>
      </c>
      <c r="Q131" s="40">
        <f t="shared" si="82"/>
        <v>0.73188604195643525</v>
      </c>
      <c r="R131" s="40">
        <f t="shared" si="82"/>
        <v>1.1447955261197584</v>
      </c>
      <c r="S131" s="40">
        <f t="shared" si="82"/>
        <v>0.56239533909723427</v>
      </c>
      <c r="T131" s="40">
        <f t="shared" si="82"/>
        <v>0.27490540977835876</v>
      </c>
      <c r="U131" s="43">
        <f t="shared" si="83"/>
        <v>8.6816526155280762</v>
      </c>
      <c r="V131" s="46">
        <f t="shared" ref="V131:V133" si="85">SUM(C131:T131)*100/MAX($U$130:$U$133)</f>
        <v>99.269096566527779</v>
      </c>
      <c r="W131" s="27"/>
    </row>
    <row r="132" spans="2:23" ht="15" customHeight="1">
      <c r="B132" s="28" t="s">
        <v>112</v>
      </c>
      <c r="C132" s="40" t="str">
        <f t="shared" si="82"/>
        <v/>
      </c>
      <c r="D132" s="40">
        <f t="shared" si="82"/>
        <v>0.4141819613458611</v>
      </c>
      <c r="E132" s="40" t="str">
        <f t="shared" si="82"/>
        <v/>
      </c>
      <c r="F132" s="40">
        <f t="shared" si="82"/>
        <v>0.48911703604214241</v>
      </c>
      <c r="G132" s="40" t="str">
        <f t="shared" si="82"/>
        <v/>
      </c>
      <c r="H132" s="40" t="str">
        <f t="shared" si="82"/>
        <v/>
      </c>
      <c r="I132" s="40" t="str">
        <f t="shared" si="82"/>
        <v/>
      </c>
      <c r="J132" s="40" t="str">
        <f t="shared" si="82"/>
        <v/>
      </c>
      <c r="K132" s="40">
        <f t="shared" si="82"/>
        <v>0.83430142088860237</v>
      </c>
      <c r="L132" s="40" t="str">
        <f t="shared" si="82"/>
        <v/>
      </c>
      <c r="M132" s="40" t="str">
        <f t="shared" si="82"/>
        <v/>
      </c>
      <c r="N132" s="40">
        <f t="shared" si="82"/>
        <v>0.19693262103522977</v>
      </c>
      <c r="O132" s="40">
        <f t="shared" si="82"/>
        <v>1.8789960967608148</v>
      </c>
      <c r="P132" s="40">
        <f t="shared" si="82"/>
        <v>2.2471461043049952</v>
      </c>
      <c r="Q132" s="40">
        <f t="shared" si="82"/>
        <v>0.56599187244631011</v>
      </c>
      <c r="R132" s="40">
        <f t="shared" si="82"/>
        <v>0.4426542700996402</v>
      </c>
      <c r="S132" s="40">
        <f t="shared" si="82"/>
        <v>0.86983812447038922</v>
      </c>
      <c r="T132" s="40">
        <f t="shared" si="82"/>
        <v>0.4251870337905283</v>
      </c>
      <c r="U132" s="43">
        <f t="shared" si="83"/>
        <v>8.3643465411845135</v>
      </c>
      <c r="V132" s="46">
        <f t="shared" si="85"/>
        <v>95.64090632094964</v>
      </c>
      <c r="W132" s="27"/>
    </row>
    <row r="133" spans="2:23" ht="15" customHeight="1">
      <c r="B133" s="28" t="s">
        <v>113</v>
      </c>
      <c r="C133" s="40" t="str">
        <f t="shared" si="82"/>
        <v/>
      </c>
      <c r="D133" s="40">
        <f t="shared" si="82"/>
        <v>0.64715931460290776</v>
      </c>
      <c r="E133" s="40" t="str">
        <f t="shared" si="82"/>
        <v/>
      </c>
      <c r="F133" s="40" t="str">
        <f t="shared" si="82"/>
        <v/>
      </c>
      <c r="G133" s="40" t="str">
        <f t="shared" si="82"/>
        <v/>
      </c>
      <c r="H133" s="40" t="str">
        <f t="shared" si="82"/>
        <v/>
      </c>
      <c r="I133" s="40" t="str">
        <f t="shared" si="82"/>
        <v/>
      </c>
      <c r="J133" s="40" t="str">
        <f t="shared" si="82"/>
        <v/>
      </c>
      <c r="K133" s="40">
        <f t="shared" si="82"/>
        <v>1.303595970138441</v>
      </c>
      <c r="L133" s="40" t="str">
        <f t="shared" si="82"/>
        <v/>
      </c>
      <c r="M133" s="40" t="str">
        <f t="shared" si="82"/>
        <v/>
      </c>
      <c r="N133" s="40">
        <f t="shared" si="82"/>
        <v>0.30770722036754644</v>
      </c>
      <c r="O133" s="40">
        <f t="shared" si="82"/>
        <v>1.4679657005943865</v>
      </c>
      <c r="P133" s="40">
        <f t="shared" si="82"/>
        <v>2.340777191984369</v>
      </c>
      <c r="Q133" s="40">
        <f t="shared" si="82"/>
        <v>0.88436230069735933</v>
      </c>
      <c r="R133" s="40" t="str">
        <f t="shared" si="82"/>
        <v/>
      </c>
      <c r="S133" s="40">
        <f t="shared" si="82"/>
        <v>0.67956103474249141</v>
      </c>
      <c r="T133" s="40">
        <f t="shared" si="82"/>
        <v>0.66435474029770025</v>
      </c>
      <c r="U133" s="43">
        <f t="shared" si="83"/>
        <v>8.2954834734252021</v>
      </c>
      <c r="V133" s="46">
        <f t="shared" si="85"/>
        <v>94.853501569112467</v>
      </c>
      <c r="W133" s="27"/>
    </row>
    <row r="134" spans="2:23" ht="15" customHeight="1">
      <c r="B134" s="2" t="s">
        <v>78</v>
      </c>
      <c r="C134" s="40">
        <f t="shared" si="82"/>
        <v>0</v>
      </c>
      <c r="D134" s="40">
        <f t="shared" si="82"/>
        <v>0</v>
      </c>
      <c r="E134" s="40">
        <f t="shared" si="82"/>
        <v>0</v>
      </c>
      <c r="F134" s="40">
        <f t="shared" si="82"/>
        <v>0</v>
      </c>
      <c r="G134" s="40">
        <f t="shared" si="82"/>
        <v>0</v>
      </c>
      <c r="H134" s="40">
        <f t="shared" si="82"/>
        <v>0</v>
      </c>
      <c r="I134" s="40">
        <f t="shared" si="82"/>
        <v>0</v>
      </c>
      <c r="J134" s="40" t="str">
        <f t="shared" si="82"/>
        <v/>
      </c>
      <c r="K134" s="40">
        <f t="shared" si="82"/>
        <v>0</v>
      </c>
      <c r="L134" s="40">
        <f t="shared" si="82"/>
        <v>0</v>
      </c>
      <c r="M134" s="40" t="str">
        <f t="shared" si="82"/>
        <v/>
      </c>
      <c r="N134" s="40">
        <f t="shared" si="82"/>
        <v>0</v>
      </c>
      <c r="O134" s="40">
        <f t="shared" si="82"/>
        <v>0</v>
      </c>
      <c r="P134" s="40">
        <f t="shared" si="82"/>
        <v>0</v>
      </c>
      <c r="Q134" s="40" t="str">
        <f t="shared" si="82"/>
        <v/>
      </c>
      <c r="R134" s="40">
        <f t="shared" si="82"/>
        <v>0</v>
      </c>
      <c r="S134" s="40" t="str">
        <f t="shared" si="82"/>
        <v/>
      </c>
      <c r="T134" s="40">
        <f t="shared" si="82"/>
        <v>0</v>
      </c>
      <c r="U134" s="43">
        <f t="shared" si="83"/>
        <v>0</v>
      </c>
      <c r="V134" s="44">
        <f t="shared" si="84"/>
        <v>0</v>
      </c>
      <c r="W134" s="27"/>
    </row>
    <row r="135" spans="2:23" ht="15" customHeight="1">
      <c r="B135" s="28" t="s">
        <v>114</v>
      </c>
      <c r="C135" s="40">
        <f t="shared" si="82"/>
        <v>1.6818079107869053</v>
      </c>
      <c r="D135" s="40">
        <f t="shared" si="82"/>
        <v>0.60246489915850709</v>
      </c>
      <c r="E135" s="40">
        <f t="shared" si="82"/>
        <v>0.39281298420892791</v>
      </c>
      <c r="F135" s="40" t="str">
        <f t="shared" si="82"/>
        <v/>
      </c>
      <c r="G135" s="40">
        <f t="shared" si="82"/>
        <v>0.41924547591233796</v>
      </c>
      <c r="H135" s="40">
        <f t="shared" si="82"/>
        <v>0.40242640170152222</v>
      </c>
      <c r="I135" s="40" t="str">
        <f t="shared" si="82"/>
        <v/>
      </c>
      <c r="J135" s="40" t="str">
        <f t="shared" si="82"/>
        <v/>
      </c>
      <c r="K135" s="40">
        <f t="shared" si="82"/>
        <v>1.2135664232458585</v>
      </c>
      <c r="L135" s="40">
        <f t="shared" si="82"/>
        <v>0.20824782349350662</v>
      </c>
      <c r="M135" s="40" t="str">
        <f t="shared" si="82"/>
        <v/>
      </c>
      <c r="N135" s="40">
        <f t="shared" si="82"/>
        <v>0.28645620221479451</v>
      </c>
      <c r="O135" s="40">
        <f t="shared" si="82"/>
        <v>1.3665843754708284</v>
      </c>
      <c r="P135" s="40">
        <f t="shared" si="82"/>
        <v>0.54477933914414367</v>
      </c>
      <c r="Q135" s="40" t="str">
        <f t="shared" si="82"/>
        <v/>
      </c>
      <c r="R135" s="40">
        <f t="shared" si="82"/>
        <v>0.64388043199923206</v>
      </c>
      <c r="S135" s="40" t="str">
        <f t="shared" si="82"/>
        <v/>
      </c>
      <c r="T135" s="40">
        <f t="shared" si="82"/>
        <v>1.2369455328461767</v>
      </c>
      <c r="U135" s="43">
        <f t="shared" si="83"/>
        <v>8.9992178001827412</v>
      </c>
      <c r="V135" s="46">
        <f>SUM(C135:T135)*100/MAX($U$135:$U$137)</f>
        <v>99.196756924869831</v>
      </c>
      <c r="W135" s="27"/>
    </row>
    <row r="136" spans="2:23" ht="15" customHeight="1">
      <c r="B136" s="28" t="s">
        <v>115</v>
      </c>
      <c r="C136" s="40">
        <f t="shared" si="82"/>
        <v>1.0560189207266617</v>
      </c>
      <c r="D136" s="40">
        <f t="shared" si="82"/>
        <v>0.37829191342510909</v>
      </c>
      <c r="E136" s="40">
        <f t="shared" si="82"/>
        <v>0.7399500400214688</v>
      </c>
      <c r="F136" s="40">
        <f t="shared" si="82"/>
        <v>0.4467336502342078</v>
      </c>
      <c r="G136" s="40" t="str">
        <f t="shared" ref="G136:T136" si="86">IF(G78="","",G78*G$153*100)</f>
        <v/>
      </c>
      <c r="H136" s="40" t="str">
        <f t="shared" si="86"/>
        <v/>
      </c>
      <c r="I136" s="40" t="str">
        <f t="shared" si="86"/>
        <v/>
      </c>
      <c r="J136" s="40" t="str">
        <f t="shared" si="86"/>
        <v/>
      </c>
      <c r="K136" s="40">
        <f t="shared" si="86"/>
        <v>1.5240136477971244</v>
      </c>
      <c r="L136" s="40">
        <f t="shared" si="86"/>
        <v>0.26152052252672925</v>
      </c>
      <c r="M136" s="40" t="str">
        <f t="shared" si="86"/>
        <v/>
      </c>
      <c r="N136" s="40">
        <f t="shared" si="86"/>
        <v>0.17986784790231283</v>
      </c>
      <c r="O136" s="40">
        <f t="shared" si="86"/>
        <v>1.7161757273354592</v>
      </c>
      <c r="P136" s="40">
        <f t="shared" si="86"/>
        <v>0.34207074783469493</v>
      </c>
      <c r="Q136" s="40" t="str">
        <f t="shared" si="86"/>
        <v/>
      </c>
      <c r="R136" s="40" t="str">
        <f t="shared" si="86"/>
        <v/>
      </c>
      <c r="S136" s="40" t="str">
        <f t="shared" si="86"/>
        <v/>
      </c>
      <c r="T136" s="40">
        <f t="shared" si="86"/>
        <v>2.3300601897800077</v>
      </c>
      <c r="U136" s="43">
        <f t="shared" si="83"/>
        <v>8.9747032075837758</v>
      </c>
      <c r="V136" s="46">
        <f t="shared" ref="V136:V137" si="87">SUM(C136:T136)*100/MAX($U$135:$U$137)</f>
        <v>98.92653698607667</v>
      </c>
      <c r="W136" s="27"/>
    </row>
    <row r="137" spans="2:23" ht="15" customHeight="1">
      <c r="B137" s="28" t="s">
        <v>116</v>
      </c>
      <c r="C137" s="40">
        <f t="shared" ref="C137:T148" si="88">IF(C79="","",C79*C$153*100)</f>
        <v>0.92671048145400914</v>
      </c>
      <c r="D137" s="40" t="str">
        <f t="shared" si="88"/>
        <v/>
      </c>
      <c r="E137" s="40">
        <f t="shared" si="88"/>
        <v>0.43289594178126756</v>
      </c>
      <c r="F137" s="40">
        <f t="shared" si="88"/>
        <v>1.5681262824547701</v>
      </c>
      <c r="G137" s="40" t="str">
        <f t="shared" si="88"/>
        <v/>
      </c>
      <c r="H137" s="40">
        <f t="shared" si="88"/>
        <v>0.22174516012124693</v>
      </c>
      <c r="I137" s="40">
        <f t="shared" si="88"/>
        <v>0.19622409723636861</v>
      </c>
      <c r="J137" s="40" t="str">
        <f t="shared" si="88"/>
        <v/>
      </c>
      <c r="K137" s="40">
        <f t="shared" si="88"/>
        <v>2.0060995976105009</v>
      </c>
      <c r="L137" s="40">
        <f t="shared" si="88"/>
        <v>0.22949760140100728</v>
      </c>
      <c r="M137" s="40" t="str">
        <f t="shared" si="88"/>
        <v/>
      </c>
      <c r="N137" s="40">
        <f t="shared" si="88"/>
        <v>0.63137285386117981</v>
      </c>
      <c r="O137" s="40">
        <f t="shared" si="88"/>
        <v>2.2590476410844307</v>
      </c>
      <c r="P137" s="40">
        <f t="shared" si="88"/>
        <v>0.60036906762824005</v>
      </c>
      <c r="Q137" s="40" t="str">
        <f t="shared" si="88"/>
        <v/>
      </c>
      <c r="R137" s="40" t="str">
        <f t="shared" si="88"/>
        <v/>
      </c>
      <c r="S137" s="40" t="str">
        <f t="shared" si="88"/>
        <v/>
      </c>
      <c r="T137" s="40" t="str">
        <f t="shared" si="88"/>
        <v/>
      </c>
      <c r="U137" s="43">
        <f t="shared" si="83"/>
        <v>9.0720887246330211</v>
      </c>
      <c r="V137" s="46">
        <f t="shared" si="87"/>
        <v>100</v>
      </c>
      <c r="W137" s="27"/>
    </row>
    <row r="138" spans="2:23" ht="15" customHeight="1">
      <c r="B138" s="2" t="s">
        <v>79</v>
      </c>
      <c r="C138" s="40">
        <f t="shared" si="88"/>
        <v>0</v>
      </c>
      <c r="D138" s="40">
        <f t="shared" si="88"/>
        <v>0</v>
      </c>
      <c r="E138" s="40">
        <f t="shared" si="88"/>
        <v>0</v>
      </c>
      <c r="F138" s="40">
        <f t="shared" si="88"/>
        <v>0</v>
      </c>
      <c r="G138" s="40">
        <f t="shared" si="88"/>
        <v>0</v>
      </c>
      <c r="H138" s="40">
        <f t="shared" si="88"/>
        <v>0</v>
      </c>
      <c r="I138" s="40">
        <f t="shared" si="88"/>
        <v>0</v>
      </c>
      <c r="J138" s="40">
        <f t="shared" si="88"/>
        <v>0</v>
      </c>
      <c r="K138" s="40">
        <f t="shared" si="88"/>
        <v>0</v>
      </c>
      <c r="L138" s="40">
        <f t="shared" si="88"/>
        <v>0</v>
      </c>
      <c r="M138" s="40" t="str">
        <f t="shared" si="88"/>
        <v/>
      </c>
      <c r="N138" s="40">
        <f t="shared" si="88"/>
        <v>0</v>
      </c>
      <c r="O138" s="40" t="str">
        <f t="shared" si="88"/>
        <v/>
      </c>
      <c r="P138" s="40" t="str">
        <f t="shared" si="88"/>
        <v/>
      </c>
      <c r="Q138" s="40">
        <f t="shared" si="88"/>
        <v>0</v>
      </c>
      <c r="R138" s="40">
        <f t="shared" si="88"/>
        <v>0</v>
      </c>
      <c r="S138" s="40" t="str">
        <f t="shared" si="88"/>
        <v/>
      </c>
      <c r="T138" s="40">
        <f t="shared" si="88"/>
        <v>0</v>
      </c>
      <c r="U138" s="43">
        <f t="shared" si="83"/>
        <v>0</v>
      </c>
      <c r="V138" s="44">
        <f t="shared" si="84"/>
        <v>0</v>
      </c>
      <c r="W138" s="27"/>
    </row>
    <row r="139" spans="2:23" ht="15" customHeight="1">
      <c r="B139" s="30" t="s">
        <v>117</v>
      </c>
      <c r="C139" s="40">
        <f t="shared" si="88"/>
        <v>0.64980338533326731</v>
      </c>
      <c r="D139" s="40" t="str">
        <f t="shared" si="88"/>
        <v/>
      </c>
      <c r="E139" s="40">
        <f t="shared" si="88"/>
        <v>0.30354382959513432</v>
      </c>
      <c r="F139" s="40">
        <f t="shared" si="88"/>
        <v>0.54977999459464988</v>
      </c>
      <c r="G139" s="40">
        <f t="shared" si="88"/>
        <v>1.9438162547780671</v>
      </c>
      <c r="H139" s="40">
        <f t="shared" si="88"/>
        <v>0.31097253912996697</v>
      </c>
      <c r="I139" s="40">
        <f t="shared" si="88"/>
        <v>0.27518213124793384</v>
      </c>
      <c r="J139" s="40">
        <f t="shared" si="88"/>
        <v>0.86080071567705507</v>
      </c>
      <c r="K139" s="40" t="str">
        <f t="shared" si="88"/>
        <v/>
      </c>
      <c r="L139" s="40">
        <f t="shared" si="88"/>
        <v>0.32184446232281072</v>
      </c>
      <c r="M139" s="40" t="str">
        <f t="shared" si="88"/>
        <v/>
      </c>
      <c r="N139" s="40">
        <f t="shared" si="88"/>
        <v>0.44271455439115115</v>
      </c>
      <c r="O139" s="40" t="str">
        <f t="shared" si="88"/>
        <v/>
      </c>
      <c r="P139" s="40" t="str">
        <f t="shared" si="88"/>
        <v/>
      </c>
      <c r="Q139" s="40">
        <f t="shared" si="88"/>
        <v>0.63618926687177912</v>
      </c>
      <c r="R139" s="40">
        <f t="shared" si="88"/>
        <v>0.4975546633826729</v>
      </c>
      <c r="S139" s="40" t="str">
        <f t="shared" si="88"/>
        <v/>
      </c>
      <c r="T139" s="40">
        <f t="shared" si="88"/>
        <v>0.47792104529953677</v>
      </c>
      <c r="U139" s="43">
        <f t="shared" si="83"/>
        <v>7.2701228426240245</v>
      </c>
      <c r="V139" s="47">
        <f>SUM(C139:T139)*100/MAX($U$139:$U$141)</f>
        <v>96.295451363112178</v>
      </c>
      <c r="W139" s="27"/>
    </row>
    <row r="140" spans="2:23" ht="15" customHeight="1">
      <c r="B140" s="28" t="s">
        <v>118</v>
      </c>
      <c r="C140" s="40">
        <f t="shared" si="88"/>
        <v>0.52135387893017948</v>
      </c>
      <c r="D140" s="40" t="str">
        <f t="shared" si="88"/>
        <v/>
      </c>
      <c r="E140" s="40">
        <f t="shared" si="88"/>
        <v>0.24354097955888682</v>
      </c>
      <c r="F140" s="40">
        <f t="shared" si="88"/>
        <v>0.44110255380268415</v>
      </c>
      <c r="G140" s="40">
        <f t="shared" si="88"/>
        <v>1.0397156711603612</v>
      </c>
      <c r="H140" s="40">
        <f t="shared" si="88"/>
        <v>0.24950122325543855</v>
      </c>
      <c r="I140" s="40">
        <f t="shared" si="88"/>
        <v>0.22078566344310968</v>
      </c>
      <c r="J140" s="40">
        <f t="shared" si="88"/>
        <v>0.69064243467112552</v>
      </c>
      <c r="K140" s="40">
        <f t="shared" si="88"/>
        <v>0.37620084793311376</v>
      </c>
      <c r="L140" s="40">
        <f t="shared" si="88"/>
        <v>0.51644809070404518</v>
      </c>
      <c r="M140" s="40" t="str">
        <f t="shared" si="88"/>
        <v/>
      </c>
      <c r="N140" s="40">
        <f t="shared" si="88"/>
        <v>0.71040242448812629</v>
      </c>
      <c r="O140" s="40" t="str">
        <f t="shared" si="88"/>
        <v/>
      </c>
      <c r="P140" s="40" t="str">
        <f t="shared" si="88"/>
        <v/>
      </c>
      <c r="Q140" s="40">
        <f t="shared" si="88"/>
        <v>0.51043092342038088</v>
      </c>
      <c r="R140" s="40">
        <f t="shared" si="88"/>
        <v>1.5968033382978803</v>
      </c>
      <c r="S140" s="40" t="str">
        <f t="shared" si="88"/>
        <v/>
      </c>
      <c r="T140" s="40" t="str">
        <f t="shared" si="88"/>
        <v/>
      </c>
      <c r="U140" s="43">
        <f t="shared" si="83"/>
        <v>7.116928029665333</v>
      </c>
      <c r="V140" s="47">
        <f t="shared" ref="V140:V141" si="89">SUM(C140:T140)*100/MAX($U$139:$U$141)</f>
        <v>94.266329712807263</v>
      </c>
      <c r="W140" s="27"/>
    </row>
    <row r="141" spans="2:23" ht="15" customHeight="1">
      <c r="B141" s="28" t="s">
        <v>119</v>
      </c>
      <c r="C141" s="40">
        <f t="shared" si="88"/>
        <v>0.56045541984994296</v>
      </c>
      <c r="D141" s="40">
        <f t="shared" si="88"/>
        <v>0.80307558511779986</v>
      </c>
      <c r="E141" s="40">
        <f t="shared" si="88"/>
        <v>0.5236131060516066</v>
      </c>
      <c r="F141" s="40">
        <f t="shared" si="88"/>
        <v>0.47418524533788547</v>
      </c>
      <c r="G141" s="40">
        <f t="shared" si="88"/>
        <v>0.55884717324869415</v>
      </c>
      <c r="H141" s="40">
        <f t="shared" si="88"/>
        <v>0.2682138149995964</v>
      </c>
      <c r="I141" s="40">
        <f t="shared" si="88"/>
        <v>0.23734458820134288</v>
      </c>
      <c r="J141" s="40">
        <f t="shared" si="88"/>
        <v>1.1136609259071899</v>
      </c>
      <c r="K141" s="40" t="str">
        <f t="shared" si="88"/>
        <v/>
      </c>
      <c r="L141" s="40">
        <f t="shared" si="88"/>
        <v>0.27759084875342421</v>
      </c>
      <c r="M141" s="40" t="str">
        <f t="shared" si="88"/>
        <v/>
      </c>
      <c r="N141" s="40">
        <f t="shared" si="88"/>
        <v>0.38184130316236786</v>
      </c>
      <c r="O141" s="40" t="str">
        <f t="shared" si="88"/>
        <v/>
      </c>
      <c r="P141" s="40" t="str">
        <f t="shared" si="88"/>
        <v/>
      </c>
      <c r="Q141" s="40">
        <f t="shared" si="88"/>
        <v>1.0974264853538189</v>
      </c>
      <c r="R141" s="40">
        <f t="shared" si="88"/>
        <v>0.42914089716755532</v>
      </c>
      <c r="S141" s="40" t="str">
        <f t="shared" si="88"/>
        <v/>
      </c>
      <c r="T141" s="40">
        <f t="shared" si="88"/>
        <v>0.82441380314170076</v>
      </c>
      <c r="U141" s="43">
        <f t="shared" si="83"/>
        <v>7.5498091962929257</v>
      </c>
      <c r="V141" s="47">
        <f t="shared" si="89"/>
        <v>100</v>
      </c>
      <c r="W141" s="27"/>
    </row>
    <row r="142" spans="2:23" ht="15" customHeight="1">
      <c r="B142" s="2" t="s">
        <v>80</v>
      </c>
      <c r="C142" s="40">
        <f t="shared" si="88"/>
        <v>0</v>
      </c>
      <c r="D142" s="40">
        <f t="shared" si="88"/>
        <v>0</v>
      </c>
      <c r="E142" s="40">
        <f t="shared" si="88"/>
        <v>0</v>
      </c>
      <c r="F142" s="40">
        <f t="shared" si="88"/>
        <v>0</v>
      </c>
      <c r="G142" s="40" t="str">
        <f t="shared" si="88"/>
        <v/>
      </c>
      <c r="H142" s="40">
        <f t="shared" si="88"/>
        <v>0</v>
      </c>
      <c r="I142" s="40">
        <f t="shared" si="88"/>
        <v>0</v>
      </c>
      <c r="J142" s="40">
        <f t="shared" si="88"/>
        <v>0</v>
      </c>
      <c r="K142" s="40">
        <f t="shared" si="88"/>
        <v>0</v>
      </c>
      <c r="L142" s="40">
        <f t="shared" si="88"/>
        <v>0</v>
      </c>
      <c r="M142" s="40">
        <f t="shared" si="88"/>
        <v>0</v>
      </c>
      <c r="N142" s="40">
        <f t="shared" si="88"/>
        <v>0</v>
      </c>
      <c r="O142" s="40" t="str">
        <f t="shared" si="88"/>
        <v/>
      </c>
      <c r="P142" s="40" t="str">
        <f t="shared" si="88"/>
        <v/>
      </c>
      <c r="Q142" s="40">
        <f t="shared" si="88"/>
        <v>0</v>
      </c>
      <c r="R142" s="40">
        <f t="shared" si="88"/>
        <v>0</v>
      </c>
      <c r="S142" s="40">
        <f t="shared" si="88"/>
        <v>0</v>
      </c>
      <c r="T142" s="40" t="str">
        <f t="shared" si="88"/>
        <v/>
      </c>
      <c r="U142" s="43">
        <f t="shared" si="83"/>
        <v>0</v>
      </c>
      <c r="V142" s="44">
        <f t="shared" si="84"/>
        <v>0</v>
      </c>
      <c r="W142" s="27"/>
    </row>
    <row r="143" spans="2:23" ht="15" customHeight="1">
      <c r="B143" s="30" t="s">
        <v>120</v>
      </c>
      <c r="C143" s="40">
        <f t="shared" si="88"/>
        <v>2.3262110388534465</v>
      </c>
      <c r="D143" s="40">
        <f t="shared" si="88"/>
        <v>0.83330592629244704</v>
      </c>
      <c r="E143" s="40">
        <f t="shared" si="88"/>
        <v>1.0866471660776387</v>
      </c>
      <c r="F143" s="40">
        <f t="shared" si="88"/>
        <v>0.98407019818075103</v>
      </c>
      <c r="G143" s="40" t="str">
        <f t="shared" si="88"/>
        <v/>
      </c>
      <c r="H143" s="40">
        <f t="shared" si="88"/>
        <v>1.1132409735498801</v>
      </c>
      <c r="I143" s="40">
        <f t="shared" si="88"/>
        <v>0.98511599947398631</v>
      </c>
      <c r="J143" s="40">
        <f t="shared" si="88"/>
        <v>0.19259711593703177</v>
      </c>
      <c r="K143" s="40">
        <f t="shared" si="88"/>
        <v>0.83927884749202519</v>
      </c>
      <c r="L143" s="40">
        <f t="shared" si="88"/>
        <v>0.2880402587719656</v>
      </c>
      <c r="M143" s="40">
        <f t="shared" si="88"/>
        <v>0.1802852484712901</v>
      </c>
      <c r="N143" s="40">
        <f t="shared" si="88"/>
        <v>0.39621503470530489</v>
      </c>
      <c r="O143" s="40" t="str">
        <f t="shared" si="88"/>
        <v/>
      </c>
      <c r="P143" s="40" t="str">
        <f t="shared" si="88"/>
        <v/>
      </c>
      <c r="Q143" s="40">
        <f t="shared" si="88"/>
        <v>0.56936856932432189</v>
      </c>
      <c r="R143" s="40">
        <f t="shared" si="88"/>
        <v>0.89059027431826543</v>
      </c>
      <c r="S143" s="40">
        <f t="shared" si="88"/>
        <v>0.87502756237977075</v>
      </c>
      <c r="T143" s="40" t="str">
        <f t="shared" si="88"/>
        <v/>
      </c>
      <c r="U143" s="43">
        <f t="shared" si="83"/>
        <v>11.559994213828125</v>
      </c>
      <c r="V143" s="47">
        <f>SUM(C143:T143)*100/MAX($U$143:$U$145)</f>
        <v>100</v>
      </c>
      <c r="W143" s="27"/>
    </row>
    <row r="144" spans="2:23" ht="15" customHeight="1">
      <c r="B144" s="28" t="s">
        <v>121</v>
      </c>
      <c r="C144" s="40">
        <f t="shared" si="88"/>
        <v>1.2343160614324409</v>
      </c>
      <c r="D144" s="40">
        <f t="shared" si="88"/>
        <v>1.7686493129472352</v>
      </c>
      <c r="E144" s="40">
        <f t="shared" si="88"/>
        <v>1.1531765844089226</v>
      </c>
      <c r="F144" s="40">
        <f t="shared" si="88"/>
        <v>1.0443193939877358</v>
      </c>
      <c r="G144" s="40" t="str">
        <f t="shared" si="88"/>
        <v/>
      </c>
      <c r="H144" s="40">
        <f t="shared" si="88"/>
        <v>1.1813985841753829</v>
      </c>
      <c r="I144" s="40">
        <f t="shared" si="88"/>
        <v>1.0454292239315774</v>
      </c>
      <c r="J144" s="40">
        <f t="shared" si="88"/>
        <v>0.2043887760964419</v>
      </c>
      <c r="K144" s="40" t="str">
        <f t="shared" si="88"/>
        <v/>
      </c>
      <c r="L144" s="40">
        <f t="shared" si="88"/>
        <v>0.3056753766559635</v>
      </c>
      <c r="M144" s="40">
        <f t="shared" si="88"/>
        <v>0.38264624165335043</v>
      </c>
      <c r="N144" s="40">
        <f t="shared" si="88"/>
        <v>0.21023654902730463</v>
      </c>
      <c r="O144" s="40" t="str">
        <f t="shared" si="88"/>
        <v/>
      </c>
      <c r="P144" s="40" t="str">
        <f t="shared" si="88"/>
        <v/>
      </c>
      <c r="Q144" s="40">
        <f t="shared" si="88"/>
        <v>0.60422786948703533</v>
      </c>
      <c r="R144" s="40">
        <f t="shared" si="88"/>
        <v>0.94511620948060826</v>
      </c>
      <c r="S144" s="40">
        <f t="shared" si="88"/>
        <v>0.92860067844383831</v>
      </c>
      <c r="T144" s="40" t="str">
        <f t="shared" si="88"/>
        <v/>
      </c>
      <c r="U144" s="43">
        <f t="shared" si="83"/>
        <v>11.008180861727837</v>
      </c>
      <c r="V144" s="47">
        <f t="shared" ref="V144:V145" si="90">SUM(C144:T144)*100/MAX($U$143:$U$145)</f>
        <v>95.226525706732573</v>
      </c>
      <c r="W144" s="27"/>
    </row>
    <row r="145" spans="2:27" ht="15" customHeight="1">
      <c r="B145" s="28" t="s">
        <v>122</v>
      </c>
      <c r="C145" s="40">
        <f t="shared" si="88"/>
        <v>2.1037038960065946</v>
      </c>
      <c r="D145" s="40">
        <f t="shared" si="88"/>
        <v>0.75359840290795221</v>
      </c>
      <c r="E145" s="40">
        <f t="shared" si="88"/>
        <v>0.49135350118293231</v>
      </c>
      <c r="F145" s="40">
        <f t="shared" si="88"/>
        <v>0.88994174444172269</v>
      </c>
      <c r="G145" s="40" t="str">
        <f t="shared" si="88"/>
        <v/>
      </c>
      <c r="H145" s="40">
        <f t="shared" si="88"/>
        <v>1.5101355815111415</v>
      </c>
      <c r="I145" s="40">
        <f t="shared" si="88"/>
        <v>0.89088751256777909</v>
      </c>
      <c r="J145" s="40">
        <f t="shared" si="88"/>
        <v>0.17417478310827222</v>
      </c>
      <c r="K145" s="40">
        <f t="shared" si="88"/>
        <v>0.7590000012101793</v>
      </c>
      <c r="L145" s="40">
        <f t="shared" si="88"/>
        <v>0.26048858184595147</v>
      </c>
      <c r="M145" s="40">
        <f t="shared" si="88"/>
        <v>0.32608114506111596</v>
      </c>
      <c r="N145" s="40">
        <f t="shared" si="88"/>
        <v>0.3583162052987105</v>
      </c>
      <c r="O145" s="40" t="str">
        <f t="shared" si="88"/>
        <v/>
      </c>
      <c r="P145" s="40" t="str">
        <f t="shared" si="88"/>
        <v/>
      </c>
      <c r="Q145" s="40">
        <f t="shared" si="88"/>
        <v>0.5149072279106911</v>
      </c>
      <c r="R145" s="40">
        <f t="shared" si="88"/>
        <v>1.6108067570278197</v>
      </c>
      <c r="S145" s="40">
        <f t="shared" si="88"/>
        <v>0.79132927380431461</v>
      </c>
      <c r="T145" s="40" t="str">
        <f t="shared" si="88"/>
        <v/>
      </c>
      <c r="U145" s="43">
        <f t="shared" si="83"/>
        <v>11.434724613885177</v>
      </c>
      <c r="V145" s="47">
        <f t="shared" si="90"/>
        <v>98.916352399267637</v>
      </c>
      <c r="W145" s="27"/>
    </row>
    <row r="146" spans="2:27" ht="15" customHeight="1">
      <c r="B146" s="3" t="s">
        <v>81</v>
      </c>
      <c r="C146" s="40">
        <f t="shared" si="88"/>
        <v>0</v>
      </c>
      <c r="D146" s="40">
        <f t="shared" si="88"/>
        <v>0</v>
      </c>
      <c r="E146" s="40">
        <f t="shared" si="88"/>
        <v>0</v>
      </c>
      <c r="F146" s="40" t="str">
        <f t="shared" si="88"/>
        <v/>
      </c>
      <c r="G146" s="40" t="str">
        <f t="shared" si="88"/>
        <v/>
      </c>
      <c r="H146" s="40">
        <f t="shared" si="88"/>
        <v>0</v>
      </c>
      <c r="I146" s="40">
        <f t="shared" si="88"/>
        <v>0</v>
      </c>
      <c r="J146" s="40" t="str">
        <f t="shared" si="88"/>
        <v/>
      </c>
      <c r="K146" s="40" t="str">
        <f t="shared" si="88"/>
        <v/>
      </c>
      <c r="L146" s="40">
        <f t="shared" si="88"/>
        <v>0</v>
      </c>
      <c r="M146" s="40">
        <f t="shared" si="88"/>
        <v>0</v>
      </c>
      <c r="N146" s="40">
        <f t="shared" si="88"/>
        <v>0</v>
      </c>
      <c r="O146" s="40" t="str">
        <f t="shared" si="88"/>
        <v/>
      </c>
      <c r="P146" s="40">
        <f t="shared" si="88"/>
        <v>0</v>
      </c>
      <c r="Q146" s="40">
        <f t="shared" si="88"/>
        <v>0</v>
      </c>
      <c r="R146" s="40">
        <f t="shared" si="88"/>
        <v>0</v>
      </c>
      <c r="S146" s="40">
        <f t="shared" si="88"/>
        <v>0</v>
      </c>
      <c r="T146" s="40">
        <f t="shared" si="88"/>
        <v>0</v>
      </c>
      <c r="U146" s="43">
        <f t="shared" si="83"/>
        <v>0</v>
      </c>
      <c r="V146" s="48">
        <f t="shared" si="84"/>
        <v>0</v>
      </c>
      <c r="W146" s="27"/>
    </row>
    <row r="147" spans="2:27" ht="15" customHeight="1">
      <c r="B147" s="28" t="s">
        <v>123</v>
      </c>
      <c r="C147" s="40">
        <f t="shared" si="88"/>
        <v>0.45648487862580195</v>
      </c>
      <c r="D147" s="40">
        <f t="shared" si="88"/>
        <v>0.32704818975432115</v>
      </c>
      <c r="E147" s="40">
        <f t="shared" si="88"/>
        <v>0.21323860622745222</v>
      </c>
      <c r="F147" s="40" t="str">
        <f t="shared" si="88"/>
        <v/>
      </c>
      <c r="G147" s="40" t="str">
        <f t="shared" si="88"/>
        <v/>
      </c>
      <c r="H147" s="40">
        <f t="shared" si="88"/>
        <v>0.43691450363218948</v>
      </c>
      <c r="I147" s="40">
        <f t="shared" si="88"/>
        <v>0.38662920082596103</v>
      </c>
      <c r="J147" s="40" t="str">
        <f t="shared" si="88"/>
        <v/>
      </c>
      <c r="K147" s="40" t="str">
        <f t="shared" si="88"/>
        <v/>
      </c>
      <c r="L147" s="40">
        <f t="shared" si="88"/>
        <v>0.67828423321216513</v>
      </c>
      <c r="M147" s="40">
        <f t="shared" si="88"/>
        <v>0.28302673623972685</v>
      </c>
      <c r="N147" s="40">
        <f t="shared" si="88"/>
        <v>0.62201122428278111</v>
      </c>
      <c r="O147" s="40" t="str">
        <f t="shared" si="88"/>
        <v/>
      </c>
      <c r="P147" s="40">
        <f t="shared" si="88"/>
        <v>0.59146714416559465</v>
      </c>
      <c r="Q147" s="40">
        <f t="shared" si="88"/>
        <v>0.89384200459976948</v>
      </c>
      <c r="R147" s="40">
        <f t="shared" si="88"/>
        <v>1.3981224798172087</v>
      </c>
      <c r="S147" s="40">
        <f t="shared" si="88"/>
        <v>2.0605362657243895</v>
      </c>
      <c r="T147" s="40">
        <f t="shared" si="88"/>
        <v>0.67147612733468576</v>
      </c>
      <c r="U147" s="43">
        <f t="shared" si="83"/>
        <v>9.0190815944420475</v>
      </c>
      <c r="V147" s="46">
        <f>SUM(C147:T147)*100/MAX($U$147:$U$148)</f>
        <v>100</v>
      </c>
      <c r="W147" s="27"/>
    </row>
    <row r="148" spans="2:27" ht="15" customHeight="1">
      <c r="B148" s="28" t="s">
        <v>124</v>
      </c>
      <c r="C148" s="40">
        <f t="shared" si="88"/>
        <v>1.5342963976033901</v>
      </c>
      <c r="D148" s="40" t="str">
        <f t="shared" si="88"/>
        <v/>
      </c>
      <c r="E148" s="40">
        <f t="shared" si="88"/>
        <v>0.71671864870893665</v>
      </c>
      <c r="F148" s="40" t="str">
        <f t="shared" si="88"/>
        <v/>
      </c>
      <c r="G148" s="40" t="str">
        <f t="shared" si="88"/>
        <v/>
      </c>
      <c r="H148" s="40">
        <f t="shared" si="88"/>
        <v>1.4685181927637478</v>
      </c>
      <c r="I148" s="40">
        <f t="shared" si="88"/>
        <v>0.64975185138807356</v>
      </c>
      <c r="J148" s="40" t="str">
        <f t="shared" si="88"/>
        <v/>
      </c>
      <c r="K148" s="40" t="str">
        <f t="shared" si="88"/>
        <v/>
      </c>
      <c r="L148" s="40">
        <f t="shared" si="88"/>
        <v>1.1398943363704443</v>
      </c>
      <c r="M148" s="40" t="str">
        <f t="shared" si="88"/>
        <v/>
      </c>
      <c r="N148" s="40" t="str">
        <f t="shared" si="88"/>
        <v/>
      </c>
      <c r="O148" s="40" t="str">
        <f t="shared" si="88"/>
        <v/>
      </c>
      <c r="P148" s="40" t="str">
        <f t="shared" si="88"/>
        <v/>
      </c>
      <c r="Q148" s="40" t="str">
        <f t="shared" si="88"/>
        <v/>
      </c>
      <c r="R148" s="40">
        <f t="shared" si="88"/>
        <v>1.1748112504019601</v>
      </c>
      <c r="S148" s="40">
        <f t="shared" si="88"/>
        <v>2.3085637791912141</v>
      </c>
      <c r="T148" s="40" t="str">
        <f t="shared" si="88"/>
        <v/>
      </c>
      <c r="U148" s="43">
        <f t="shared" si="83"/>
        <v>8.9925544564277669</v>
      </c>
      <c r="V148" s="46">
        <f>SUM(C148:T148)*100/MAX($U$147:$U$148)</f>
        <v>99.70587761362944</v>
      </c>
      <c r="W148" s="27"/>
    </row>
    <row r="149" spans="2:27" ht="15" customHeight="1">
      <c r="B149" s="49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"/>
      <c r="V149" s="4"/>
      <c r="W149" s="27"/>
    </row>
    <row r="150" spans="2:27" ht="15.75" thickBot="1">
      <c r="B150" s="50" t="s">
        <v>127</v>
      </c>
      <c r="C150" s="51">
        <f>+C181</f>
        <v>0.27246666666666669</v>
      </c>
      <c r="D150" s="52">
        <f>C150</f>
        <v>0.27246666666666669</v>
      </c>
      <c r="E150" s="52">
        <f t="shared" ref="E150:F150" si="91">D150</f>
        <v>0.27246666666666669</v>
      </c>
      <c r="F150" s="52">
        <f t="shared" si="91"/>
        <v>0.27246666666666669</v>
      </c>
      <c r="G150" s="51">
        <f>+D181</f>
        <v>0.15765555555555555</v>
      </c>
      <c r="H150" s="52">
        <f>G150</f>
        <v>0.15765555555555555</v>
      </c>
      <c r="I150" s="52">
        <f t="shared" ref="I150:J150" si="92">H150</f>
        <v>0.15765555555555555</v>
      </c>
      <c r="J150" s="52">
        <f t="shared" si="92"/>
        <v>0.15765555555555555</v>
      </c>
      <c r="K150" s="51">
        <f>+E181</f>
        <v>0.1416722222222222</v>
      </c>
      <c r="L150" s="52">
        <f>K150</f>
        <v>0.1416722222222222</v>
      </c>
      <c r="M150" s="52">
        <f t="shared" ref="M150:N150" si="93">L150</f>
        <v>0.1416722222222222</v>
      </c>
      <c r="N150" s="52">
        <f t="shared" si="93"/>
        <v>0.1416722222222222</v>
      </c>
      <c r="O150" s="51">
        <f>+F181</f>
        <v>0.2218472222222222</v>
      </c>
      <c r="P150" s="52">
        <f>O150</f>
        <v>0.2218472222222222</v>
      </c>
      <c r="Q150" s="52">
        <f>P150</f>
        <v>0.2218472222222222</v>
      </c>
      <c r="R150" s="51">
        <f>+G181</f>
        <v>0.2063638888888889</v>
      </c>
      <c r="S150" s="52">
        <f>R150</f>
        <v>0.2063638888888889</v>
      </c>
      <c r="T150" s="52">
        <f>S150</f>
        <v>0.2063638888888889</v>
      </c>
      <c r="U150" s="56">
        <f>SUM(C150:T150)</f>
        <v>3.5718111111111108</v>
      </c>
      <c r="X150" s="54"/>
    </row>
    <row r="151" spans="2:27" ht="15.75" thickBot="1">
      <c r="B151" s="50" t="s">
        <v>128</v>
      </c>
      <c r="C151" s="55">
        <f>C182</f>
        <v>0.28987894736842107</v>
      </c>
      <c r="D151" s="55">
        <f t="shared" ref="D151:F151" si="94">D182</f>
        <v>0.24536315789473681</v>
      </c>
      <c r="E151" s="55">
        <f t="shared" si="94"/>
        <v>0.19812368421052631</v>
      </c>
      <c r="F151" s="55">
        <f t="shared" si="94"/>
        <v>0.26663684210526317</v>
      </c>
      <c r="G151" s="55">
        <f>C183</f>
        <v>0.26907894736842103</v>
      </c>
      <c r="H151" s="55">
        <f>D183</f>
        <v>0.26362631578947376</v>
      </c>
      <c r="I151" s="55">
        <f>E183</f>
        <v>0.24799210526315785</v>
      </c>
      <c r="J151" s="55">
        <f>F183</f>
        <v>0.21930526315789475</v>
      </c>
      <c r="K151" s="55">
        <f>C184</f>
        <v>0.34148205128205139</v>
      </c>
      <c r="L151" s="55">
        <f>D184</f>
        <v>0.20005128205128206</v>
      </c>
      <c r="M151" s="55">
        <f>E184</f>
        <v>0.22382564102564104</v>
      </c>
      <c r="N151" s="55">
        <f>F184</f>
        <v>0.23462820512820501</v>
      </c>
      <c r="O151" s="55">
        <f>C185</f>
        <v>0.33438333333333342</v>
      </c>
      <c r="P151" s="55">
        <f>D185</f>
        <v>0.29857380952380952</v>
      </c>
      <c r="Q151" s="55">
        <f>E185</f>
        <v>0.36704285714285712</v>
      </c>
      <c r="R151" s="55">
        <f>C186</f>
        <v>0.33654883720930229</v>
      </c>
      <c r="S151" s="55">
        <f>D186</f>
        <v>0.33359534883720915</v>
      </c>
      <c r="T151" s="55">
        <f>E186</f>
        <v>0.32984186046511621</v>
      </c>
      <c r="U151" s="56">
        <f>SUM(C151:T151)</f>
        <v>4.9999784891567014</v>
      </c>
      <c r="V151" s="72" t="s">
        <v>129</v>
      </c>
      <c r="W151" s="72"/>
      <c r="X151" s="54"/>
    </row>
    <row r="152" spans="2:27" ht="14.25" customHeight="1" thickBot="1">
      <c r="B152" s="50" t="s">
        <v>130</v>
      </c>
      <c r="C152" s="55">
        <f>C151*0.25/AVERAGE($C$151:$F$151)</f>
        <v>0.28987818453109343</v>
      </c>
      <c r="D152" s="55">
        <f>D151*0.25/AVERAGE($C$151:$F$151)</f>
        <v>0.24536251220391525</v>
      </c>
      <c r="E152" s="55">
        <f t="shared" ref="E152:F152" si="95">E151*0.25/AVERAGE($C$151:$F$151)</f>
        <v>0.19812316283378203</v>
      </c>
      <c r="F152" s="55">
        <f t="shared" si="95"/>
        <v>0.26663614043120948</v>
      </c>
      <c r="G152" s="55">
        <f>G151*0.25/AVERAGE($G$151:$J$151)</f>
        <v>0.26907823926779134</v>
      </c>
      <c r="H152" s="55">
        <f t="shared" ref="H152:J152" si="96">H151*0.25/AVERAGE($G$151:$J$151)</f>
        <v>0.26362562203783679</v>
      </c>
      <c r="I152" s="55">
        <f t="shared" si="96"/>
        <v>0.24799145265407191</v>
      </c>
      <c r="J152" s="55">
        <f t="shared" si="96"/>
        <v>0.2193046860402999</v>
      </c>
      <c r="K152" s="55">
        <f>K151*0.25/AVERAGE($K$151:$N$151)</f>
        <v>0.34148642931319639</v>
      </c>
      <c r="L152" s="55">
        <f t="shared" ref="L152:N152" si="97">L151*0.25/AVERAGE($K$151:$N$151)</f>
        <v>0.20005384684419031</v>
      </c>
      <c r="M152" s="55">
        <f t="shared" si="97"/>
        <v>0.22382851062193104</v>
      </c>
      <c r="N152" s="55">
        <f t="shared" si="97"/>
        <v>0.2346312132206822</v>
      </c>
      <c r="O152" s="55">
        <f>O151*0.25/AVERAGE($O$151:$Q$151)</f>
        <v>0.25078750000000011</v>
      </c>
      <c r="P152" s="55">
        <f>P151*0.25/AVERAGE($O$151:$Q$151)</f>
        <v>0.22393035714285714</v>
      </c>
      <c r="Q152" s="55">
        <f>Q151*0.25/AVERAGE($O$151:$Q$151)</f>
        <v>0.27528214285714286</v>
      </c>
      <c r="R152" s="55">
        <f>R151*0.25/AVERAGE($R$151:$T$151)</f>
        <v>0.25241514997883696</v>
      </c>
      <c r="S152" s="55">
        <f t="shared" ref="S152" si="98">S151*0.25/AVERAGE($R$151:$T$151)</f>
        <v>0.25020000279073662</v>
      </c>
      <c r="T152" s="55">
        <f>T151*0.25/AVERAGE($R$151:$T$151)</f>
        <v>0.2473848472304265</v>
      </c>
      <c r="W152" s="35"/>
      <c r="X152" s="35"/>
      <c r="Y152" s="35"/>
    </row>
    <row r="153" spans="2:27" ht="14.25" customHeight="1">
      <c r="B153" s="50" t="s">
        <v>131</v>
      </c>
      <c r="C153" s="57">
        <f>C152*C150</f>
        <v>7.8982142678571926E-2</v>
      </c>
      <c r="D153" s="57">
        <f>D152*D150</f>
        <v>6.6853105825160117E-2</v>
      </c>
      <c r="E153" s="57">
        <f>E152*E150</f>
        <v>5.3981957766777819E-2</v>
      </c>
      <c r="F153" s="57">
        <f t="shared" ref="F153:T153" si="99">F152*F150</f>
        <v>7.2649460396156884E-2</v>
      </c>
      <c r="G153" s="57">
        <f t="shared" si="99"/>
        <v>4.2421679299674345E-2</v>
      </c>
      <c r="H153" s="57">
        <f t="shared" si="99"/>
        <v>4.1562043901054065E-2</v>
      </c>
      <c r="I153" s="57">
        <f t="shared" si="99"/>
        <v>3.9097230241206961E-2</v>
      </c>
      <c r="J153" s="57">
        <f t="shared" si="99"/>
        <v>3.4574602113620172E-2</v>
      </c>
      <c r="K153" s="57">
        <f t="shared" si="99"/>
        <v>4.837914129953233E-2</v>
      </c>
      <c r="L153" s="57">
        <f t="shared" si="99"/>
        <v>2.8342073046520536E-2</v>
      </c>
      <c r="M153" s="57">
        <f t="shared" si="99"/>
        <v>3.1710282496499237E-2</v>
      </c>
      <c r="N153" s="57">
        <f t="shared" si="99"/>
        <v>3.3240725379670086E-2</v>
      </c>
      <c r="O153" s="57">
        <f t="shared" si="99"/>
        <v>5.5636510243055576E-2</v>
      </c>
      <c r="P153" s="57">
        <f t="shared" si="99"/>
        <v>4.9678327703373007E-2</v>
      </c>
      <c r="Q153" s="57">
        <f t="shared" si="99"/>
        <v>6.1070578720238092E-2</v>
      </c>
      <c r="R153" s="57">
        <f t="shared" si="99"/>
        <v>5.2089371964104937E-2</v>
      </c>
      <c r="S153" s="57">
        <f t="shared" si="99"/>
        <v>5.1632245575907267E-2</v>
      </c>
      <c r="T153" s="57">
        <f t="shared" si="99"/>
        <v>5.1051299126654487E-2</v>
      </c>
      <c r="W153" s="35"/>
      <c r="X153" s="35"/>
      <c r="Y153" s="35"/>
    </row>
    <row r="154" spans="2:27" ht="28.5">
      <c r="B154" s="1" t="s">
        <v>75</v>
      </c>
      <c r="C154" s="35">
        <f>IF(C6=0,"",C6)</f>
        <v>10</v>
      </c>
      <c r="D154" s="35">
        <f t="shared" ref="D154:T154" si="100">IF(D6=0,"",D6)</f>
        <v>8</v>
      </c>
      <c r="E154" s="35">
        <f t="shared" si="100"/>
        <v>10</v>
      </c>
      <c r="F154" s="35">
        <f t="shared" si="100"/>
        <v>14</v>
      </c>
      <c r="G154" s="35">
        <f t="shared" si="100"/>
        <v>2</v>
      </c>
      <c r="H154" s="35">
        <f t="shared" si="100"/>
        <v>1</v>
      </c>
      <c r="I154" s="35">
        <f t="shared" si="100"/>
        <v>1</v>
      </c>
      <c r="J154" s="35">
        <f t="shared" si="100"/>
        <v>3</v>
      </c>
      <c r="K154" s="35">
        <f t="shared" si="100"/>
        <v>7</v>
      </c>
      <c r="L154" s="35">
        <f t="shared" si="100"/>
        <v>4</v>
      </c>
      <c r="M154" s="35" t="str">
        <f t="shared" si="100"/>
        <v/>
      </c>
      <c r="N154" s="35">
        <f t="shared" si="100"/>
        <v>3</v>
      </c>
      <c r="O154" s="35">
        <f t="shared" si="100"/>
        <v>1</v>
      </c>
      <c r="P154" s="35">
        <f t="shared" si="100"/>
        <v>3</v>
      </c>
      <c r="Q154" s="35">
        <f t="shared" si="100"/>
        <v>10</v>
      </c>
      <c r="R154" s="35" t="str">
        <f t="shared" si="100"/>
        <v/>
      </c>
      <c r="S154" s="35">
        <f t="shared" si="100"/>
        <v>2</v>
      </c>
      <c r="T154" s="35">
        <f t="shared" si="100"/>
        <v>1</v>
      </c>
      <c r="V154" s="43">
        <f>(SUM($C154:$F154)^$C$150*SUM($G154:$J154)^$G$150*SUM($K154:$N154)^$K$150*SUM($O154:$Q154)^$O$150*SUM($R154:$T154)^$R$150)</f>
        <v>12.320154347029833</v>
      </c>
      <c r="X154" s="43">
        <v>3.7189785765257484</v>
      </c>
      <c r="Y154" s="35">
        <f>$X$161/X154</f>
        <v>1.1598185758426804</v>
      </c>
      <c r="AA154" s="38">
        <f>+X154+1.67</f>
        <v>5.3889785765257479</v>
      </c>
    </row>
    <row r="155" spans="2:27">
      <c r="B155" s="2" t="s">
        <v>76</v>
      </c>
      <c r="C155" s="35">
        <f t="shared" ref="C155:T155" si="101">IF(C10=0,"",C10)</f>
        <v>2</v>
      </c>
      <c r="D155" s="35" t="str">
        <f t="shared" si="101"/>
        <v/>
      </c>
      <c r="E155" s="35">
        <f t="shared" si="101"/>
        <v>3</v>
      </c>
      <c r="F155" s="35">
        <f t="shared" si="101"/>
        <v>2</v>
      </c>
      <c r="G155" s="35" t="str">
        <f t="shared" si="101"/>
        <v/>
      </c>
      <c r="H155" s="35">
        <f t="shared" si="101"/>
        <v>2</v>
      </c>
      <c r="I155" s="35">
        <f t="shared" si="101"/>
        <v>3</v>
      </c>
      <c r="J155" s="35">
        <f t="shared" si="101"/>
        <v>2</v>
      </c>
      <c r="K155" s="35">
        <f t="shared" si="101"/>
        <v>4</v>
      </c>
      <c r="L155" s="35">
        <f t="shared" si="101"/>
        <v>6</v>
      </c>
      <c r="M155" s="35">
        <f t="shared" si="101"/>
        <v>10</v>
      </c>
      <c r="N155" s="35">
        <f t="shared" si="101"/>
        <v>12</v>
      </c>
      <c r="O155" s="35">
        <f t="shared" si="101"/>
        <v>2</v>
      </c>
      <c r="P155" s="35">
        <f t="shared" si="101"/>
        <v>4</v>
      </c>
      <c r="Q155" s="35" t="str">
        <f t="shared" si="101"/>
        <v/>
      </c>
      <c r="R155" s="35">
        <f t="shared" si="101"/>
        <v>3</v>
      </c>
      <c r="S155" s="35">
        <f t="shared" si="101"/>
        <v>6</v>
      </c>
      <c r="T155" s="35">
        <f t="shared" si="101"/>
        <v>2</v>
      </c>
      <c r="V155" s="43">
        <f>(SUM($C155:$F155)^$C$150*SUM($G155:$J155)^$G$150*SUM($K155:$N155)^$K$150*SUM($O155:$Q155)^$O$150*SUM($R155:$T155)^$R$150)</f>
        <v>9.2102183629922258</v>
      </c>
      <c r="X155" s="43">
        <v>5.0344032965102086</v>
      </c>
      <c r="Y155" s="35">
        <f t="shared" ref="Y155:Y160" si="102">$X$161/X155</f>
        <v>0.85677292464938026</v>
      </c>
    </row>
    <row r="156" spans="2:27" ht="28.5">
      <c r="B156" s="2" t="s">
        <v>77</v>
      </c>
      <c r="C156" s="35">
        <f t="shared" ref="C156:T156" si="103">IF(C13=0,"",C13)</f>
        <v>3</v>
      </c>
      <c r="D156" s="35">
        <f t="shared" si="103"/>
        <v>7</v>
      </c>
      <c r="E156" s="35">
        <f t="shared" si="103"/>
        <v>2</v>
      </c>
      <c r="F156" s="35">
        <f t="shared" si="103"/>
        <v>3</v>
      </c>
      <c r="G156" s="35">
        <f t="shared" si="103"/>
        <v>1</v>
      </c>
      <c r="H156" s="35" t="str">
        <f t="shared" si="103"/>
        <v/>
      </c>
      <c r="I156" s="35">
        <f t="shared" si="103"/>
        <v>2</v>
      </c>
      <c r="J156" s="35">
        <f t="shared" si="103"/>
        <v>2</v>
      </c>
      <c r="K156" s="35">
        <f t="shared" si="103"/>
        <v>8</v>
      </c>
      <c r="L156" s="35">
        <f t="shared" si="103"/>
        <v>1</v>
      </c>
      <c r="M156" s="35" t="str">
        <f t="shared" si="103"/>
        <v/>
      </c>
      <c r="N156" s="35">
        <f t="shared" si="103"/>
        <v>4</v>
      </c>
      <c r="O156" s="35">
        <f t="shared" si="103"/>
        <v>18</v>
      </c>
      <c r="P156" s="35">
        <f t="shared" si="103"/>
        <v>14</v>
      </c>
      <c r="Q156" s="35">
        <f t="shared" si="103"/>
        <v>4</v>
      </c>
      <c r="R156" s="35">
        <f t="shared" si="103"/>
        <v>6</v>
      </c>
      <c r="S156" s="35">
        <f t="shared" si="103"/>
        <v>5</v>
      </c>
      <c r="T156" s="35">
        <f t="shared" si="103"/>
        <v>4</v>
      </c>
      <c r="V156" s="43">
        <f t="shared" ref="V156:V160" si="104">(SUM($C156:$F156)^$C$150*SUM($G156:$J156)^$G$150*SUM($K156:$N156)^$K$150*SUM($O156:$Q156)^$O$150*SUM($R156:$T156)^$R$150)</f>
        <v>15.011398433873874</v>
      </c>
      <c r="X156" s="43">
        <v>3.4851356276133911</v>
      </c>
      <c r="Y156" s="35">
        <f t="shared" si="102"/>
        <v>1.2376391902915105</v>
      </c>
    </row>
    <row r="157" spans="2:27">
      <c r="B157" s="2" t="s">
        <v>78</v>
      </c>
      <c r="C157" s="35">
        <f t="shared" ref="C157:T157" si="105">IF(C18=0,"",C18)</f>
        <v>6</v>
      </c>
      <c r="D157" s="35">
        <f t="shared" si="105"/>
        <v>2</v>
      </c>
      <c r="E157" s="35">
        <f t="shared" si="105"/>
        <v>6</v>
      </c>
      <c r="F157" s="35">
        <f t="shared" si="105"/>
        <v>5</v>
      </c>
      <c r="G157" s="35">
        <f t="shared" si="105"/>
        <v>1</v>
      </c>
      <c r="H157" s="35">
        <f t="shared" si="105"/>
        <v>2</v>
      </c>
      <c r="I157" s="35">
        <f t="shared" si="105"/>
        <v>1</v>
      </c>
      <c r="J157" s="35" t="str">
        <f t="shared" si="105"/>
        <v/>
      </c>
      <c r="K157" s="35">
        <f t="shared" si="105"/>
        <v>12</v>
      </c>
      <c r="L157" s="35">
        <f t="shared" si="105"/>
        <v>5</v>
      </c>
      <c r="M157" s="35" t="str">
        <f t="shared" si="105"/>
        <v/>
      </c>
      <c r="N157" s="35">
        <f t="shared" si="105"/>
        <v>6</v>
      </c>
      <c r="O157" s="35">
        <f t="shared" si="105"/>
        <v>12</v>
      </c>
      <c r="P157" s="35">
        <f t="shared" si="105"/>
        <v>4</v>
      </c>
      <c r="Q157" s="35" t="str">
        <f t="shared" si="105"/>
        <v/>
      </c>
      <c r="R157" s="35">
        <f t="shared" si="105"/>
        <v>1</v>
      </c>
      <c r="S157" s="35" t="str">
        <f t="shared" si="105"/>
        <v/>
      </c>
      <c r="T157" s="35">
        <f t="shared" si="105"/>
        <v>8</v>
      </c>
      <c r="V157" s="43">
        <f t="shared" si="104"/>
        <v>12.598148135632425</v>
      </c>
      <c r="X157" s="43">
        <v>4.009216687614539</v>
      </c>
      <c r="Y157" s="35">
        <f t="shared" si="102"/>
        <v>1.0758561515371585</v>
      </c>
    </row>
    <row r="158" spans="2:27">
      <c r="B158" s="2" t="s">
        <v>79</v>
      </c>
      <c r="C158" s="35">
        <f t="shared" ref="C158:T158" si="106">IF(C22=0,"",C22)</f>
        <v>3</v>
      </c>
      <c r="D158" s="35">
        <f t="shared" si="106"/>
        <v>2</v>
      </c>
      <c r="E158" s="35">
        <f t="shared" si="106"/>
        <v>4</v>
      </c>
      <c r="F158" s="35">
        <f t="shared" si="106"/>
        <v>3</v>
      </c>
      <c r="G158" s="35">
        <f t="shared" si="106"/>
        <v>12</v>
      </c>
      <c r="H158" s="35">
        <f t="shared" si="106"/>
        <v>3</v>
      </c>
      <c r="I158" s="35">
        <f t="shared" si="106"/>
        <v>3</v>
      </c>
      <c r="J158" s="35">
        <f t="shared" si="106"/>
        <v>14</v>
      </c>
      <c r="K158" s="35">
        <f t="shared" si="106"/>
        <v>1</v>
      </c>
      <c r="L158" s="35">
        <f t="shared" si="106"/>
        <v>8</v>
      </c>
      <c r="M158" s="35" t="str">
        <f t="shared" si="106"/>
        <v/>
      </c>
      <c r="N158" s="35">
        <f t="shared" si="106"/>
        <v>8</v>
      </c>
      <c r="O158" s="35" t="str">
        <f t="shared" si="106"/>
        <v/>
      </c>
      <c r="P158" s="35" t="str">
        <f t="shared" si="106"/>
        <v/>
      </c>
      <c r="Q158" s="35">
        <f t="shared" si="106"/>
        <v>4</v>
      </c>
      <c r="R158" s="35">
        <f t="shared" si="106"/>
        <v>6</v>
      </c>
      <c r="S158" s="35" t="str">
        <f t="shared" si="106"/>
        <v/>
      </c>
      <c r="T158" s="35">
        <f t="shared" si="106"/>
        <v>3</v>
      </c>
      <c r="V158" s="43">
        <f t="shared" si="104"/>
        <v>10.867837542724866</v>
      </c>
      <c r="X158" s="43">
        <v>3.9545336425558255</v>
      </c>
      <c r="Y158" s="35">
        <f t="shared" si="102"/>
        <v>1.0907330234337844</v>
      </c>
    </row>
    <row r="159" spans="2:27">
      <c r="B159" s="2" t="s">
        <v>80</v>
      </c>
      <c r="C159" s="35">
        <f t="shared" ref="C159:T159" si="107">IF(C26=0,"",C26)</f>
        <v>10</v>
      </c>
      <c r="D159" s="35">
        <f t="shared" si="107"/>
        <v>8</v>
      </c>
      <c r="E159" s="35">
        <f t="shared" si="107"/>
        <v>10</v>
      </c>
      <c r="F159" s="35">
        <f t="shared" si="107"/>
        <v>6</v>
      </c>
      <c r="G159" s="35" t="str">
        <f t="shared" si="107"/>
        <v/>
      </c>
      <c r="H159" s="35">
        <f t="shared" si="107"/>
        <v>14</v>
      </c>
      <c r="I159" s="35">
        <f t="shared" si="107"/>
        <v>12</v>
      </c>
      <c r="J159" s="35">
        <f t="shared" si="107"/>
        <v>3</v>
      </c>
      <c r="K159" s="35">
        <f t="shared" si="107"/>
        <v>4</v>
      </c>
      <c r="L159" s="35">
        <f t="shared" si="107"/>
        <v>6</v>
      </c>
      <c r="M159" s="35">
        <f t="shared" si="107"/>
        <v>5</v>
      </c>
      <c r="N159" s="35">
        <f t="shared" si="107"/>
        <v>5</v>
      </c>
      <c r="O159" s="35" t="str">
        <f t="shared" si="107"/>
        <v/>
      </c>
      <c r="P159" s="35" t="str">
        <f t="shared" si="107"/>
        <v/>
      </c>
      <c r="Q159" s="35">
        <f t="shared" si="107"/>
        <v>3</v>
      </c>
      <c r="R159" s="35">
        <f t="shared" si="107"/>
        <v>8</v>
      </c>
      <c r="S159" s="35">
        <f t="shared" si="107"/>
        <v>6</v>
      </c>
      <c r="T159" s="35" t="str">
        <f t="shared" si="107"/>
        <v/>
      </c>
      <c r="V159" s="43">
        <f t="shared" si="104"/>
        <v>14.945807995246973</v>
      </c>
      <c r="X159" s="43">
        <v>5.0875651705352691</v>
      </c>
      <c r="Y159" s="35">
        <f t="shared" si="102"/>
        <v>0.8478201834536343</v>
      </c>
    </row>
    <row r="160" spans="2:27">
      <c r="B160" s="3" t="s">
        <v>81</v>
      </c>
      <c r="C160" s="35">
        <f t="shared" ref="C160:T160" si="108">IF(C30=0,"",C30)</f>
        <v>3</v>
      </c>
      <c r="D160" s="35">
        <f t="shared" si="108"/>
        <v>1</v>
      </c>
      <c r="E160" s="35">
        <f t="shared" si="108"/>
        <v>3</v>
      </c>
      <c r="F160" s="35" t="str">
        <f t="shared" si="108"/>
        <v/>
      </c>
      <c r="G160" s="35" t="str">
        <f t="shared" si="108"/>
        <v/>
      </c>
      <c r="H160" s="35">
        <f t="shared" si="108"/>
        <v>6</v>
      </c>
      <c r="I160" s="35">
        <f t="shared" si="108"/>
        <v>4</v>
      </c>
      <c r="J160" s="35" t="str">
        <f t="shared" si="108"/>
        <v/>
      </c>
      <c r="K160" s="35" t="str">
        <f t="shared" si="108"/>
        <v/>
      </c>
      <c r="L160" s="35">
        <f t="shared" si="108"/>
        <v>12</v>
      </c>
      <c r="M160" s="35">
        <f t="shared" si="108"/>
        <v>2</v>
      </c>
      <c r="N160" s="35">
        <f t="shared" si="108"/>
        <v>4</v>
      </c>
      <c r="O160" s="35" t="str">
        <f t="shared" si="108"/>
        <v/>
      </c>
      <c r="P160" s="35">
        <f t="shared" si="108"/>
        <v>2</v>
      </c>
      <c r="Q160" s="35">
        <f t="shared" si="108"/>
        <v>2</v>
      </c>
      <c r="R160" s="35">
        <f t="shared" si="108"/>
        <v>6</v>
      </c>
      <c r="S160" s="35">
        <f t="shared" si="108"/>
        <v>10</v>
      </c>
      <c r="T160" s="35">
        <f t="shared" si="108"/>
        <v>2</v>
      </c>
      <c r="V160" s="43">
        <f t="shared" si="104"/>
        <v>9.0857775423621643</v>
      </c>
      <c r="X160" s="43">
        <v>4.9035500521537392</v>
      </c>
      <c r="Y160" s="35">
        <f t="shared" si="102"/>
        <v>0.87963626155320374</v>
      </c>
    </row>
    <row r="161" spans="2:25">
      <c r="X161" s="58">
        <f>AVERAGE(X154:X160)</f>
        <v>4.3133404362155323</v>
      </c>
    </row>
    <row r="162" spans="2:25" ht="28.5">
      <c r="B162" s="1" t="s">
        <v>75</v>
      </c>
      <c r="C162" s="35">
        <f>IF(C154="","",C154*$Y154)</f>
        <v>11.598185758426805</v>
      </c>
      <c r="D162" s="35">
        <f t="shared" ref="D162:T168" si="109">IF(D154="","",D154*$Y154)</f>
        <v>9.2785486067414435</v>
      </c>
      <c r="E162" s="35">
        <f t="shared" si="109"/>
        <v>11.598185758426805</v>
      </c>
      <c r="F162" s="35">
        <f t="shared" si="109"/>
        <v>16.237460061797528</v>
      </c>
      <c r="G162" s="35">
        <f t="shared" si="109"/>
        <v>2.3196371516853609</v>
      </c>
      <c r="H162" s="35">
        <f t="shared" si="109"/>
        <v>1.1598185758426804</v>
      </c>
      <c r="I162" s="35">
        <f t="shared" si="109"/>
        <v>1.1598185758426804</v>
      </c>
      <c r="J162" s="35">
        <f t="shared" si="109"/>
        <v>3.4794557275280411</v>
      </c>
      <c r="K162" s="35">
        <f t="shared" si="109"/>
        <v>8.1187300308987638</v>
      </c>
      <c r="L162" s="35">
        <f t="shared" si="109"/>
        <v>4.6392743033707218</v>
      </c>
      <c r="M162" s="35" t="str">
        <f t="shared" si="109"/>
        <v/>
      </c>
      <c r="N162" s="35">
        <f t="shared" si="109"/>
        <v>3.4794557275280411</v>
      </c>
      <c r="O162" s="35">
        <f t="shared" si="109"/>
        <v>1.1598185758426804</v>
      </c>
      <c r="P162" s="35">
        <f t="shared" si="109"/>
        <v>3.4794557275280411</v>
      </c>
      <c r="Q162" s="35">
        <f t="shared" si="109"/>
        <v>11.598185758426805</v>
      </c>
      <c r="R162" s="35" t="str">
        <f t="shared" si="109"/>
        <v/>
      </c>
      <c r="S162" s="35">
        <f t="shared" si="109"/>
        <v>2.3196371516853609</v>
      </c>
      <c r="T162" s="35">
        <f t="shared" si="109"/>
        <v>1.1598185758426804</v>
      </c>
      <c r="V162" s="43">
        <f>(SUM($C162:$F162)^$C$150*SUM($G162:$J162)^$G$150*SUM($K162:$N162)^$K$150*SUM($O162:$Q162)^$O$150*SUM($R162:$T162)^$R$150)*10/$W$169</f>
        <v>11.519509046102</v>
      </c>
      <c r="W162" s="43">
        <f>(SUM($C162:$F162)^$C$150*SUM($G162:$J162)^$G$150*SUM($K162:$N162)^$K$150*SUM($O162:$Q162)^$O$150*SUM($R162:$T162)^$R$150)</f>
        <v>14.289155638715705</v>
      </c>
      <c r="X162" s="35"/>
      <c r="Y162" s="35">
        <v>1.1378864346962501</v>
      </c>
    </row>
    <row r="163" spans="2:25">
      <c r="B163" s="2" t="s">
        <v>76</v>
      </c>
      <c r="C163" s="35">
        <f t="shared" ref="C163:R168" si="110">IF(C155="","",C155*$Y155)</f>
        <v>1.7135458492987605</v>
      </c>
      <c r="D163" s="35" t="str">
        <f t="shared" si="110"/>
        <v/>
      </c>
      <c r="E163" s="35">
        <f t="shared" si="110"/>
        <v>2.5703187739481406</v>
      </c>
      <c r="F163" s="35">
        <f t="shared" si="110"/>
        <v>1.7135458492987605</v>
      </c>
      <c r="G163" s="35" t="str">
        <f t="shared" si="110"/>
        <v/>
      </c>
      <c r="H163" s="35">
        <f t="shared" si="110"/>
        <v>1.7135458492987605</v>
      </c>
      <c r="I163" s="35">
        <f t="shared" si="110"/>
        <v>2.5703187739481406</v>
      </c>
      <c r="J163" s="35">
        <f t="shared" si="110"/>
        <v>1.7135458492987605</v>
      </c>
      <c r="K163" s="35">
        <f t="shared" si="110"/>
        <v>3.4270916985975211</v>
      </c>
      <c r="L163" s="35">
        <f t="shared" si="110"/>
        <v>5.1406375478962811</v>
      </c>
      <c r="M163" s="35">
        <f t="shared" si="110"/>
        <v>8.5677292464938031</v>
      </c>
      <c r="N163" s="35">
        <f t="shared" si="110"/>
        <v>10.281275095792562</v>
      </c>
      <c r="O163" s="35">
        <f t="shared" si="110"/>
        <v>1.7135458492987605</v>
      </c>
      <c r="P163" s="35">
        <f t="shared" si="110"/>
        <v>3.4270916985975211</v>
      </c>
      <c r="Q163" s="35" t="str">
        <f t="shared" si="110"/>
        <v/>
      </c>
      <c r="R163" s="35">
        <f t="shared" si="110"/>
        <v>2.5703187739481406</v>
      </c>
      <c r="S163" s="35">
        <f t="shared" si="109"/>
        <v>5.1406375478962811</v>
      </c>
      <c r="T163" s="35">
        <f t="shared" si="109"/>
        <v>1.7135458492987605</v>
      </c>
      <c r="V163" s="43">
        <f t="shared" ref="V163:V168" si="111">(SUM($C163:$F163)^$C$150*SUM($G163:$J163)^$G$150*SUM($K163:$N163)^$K$150*SUM($O163:$Q163)^$O$150*SUM($R163:$T163)^$R$150)*10/$W$169</f>
        <v>6.3615462815796926</v>
      </c>
      <c r="W163" s="43">
        <f t="shared" ref="W163:W168" si="112">(SUM($C163:$F163)^$C$150*SUM($G163:$J163)^$G$150*SUM($K163:$N163)^$K$150*SUM($O163:$Q163)^$O$150*SUM($R163:$T163)^$R$150)</f>
        <v>7.8910589467477985</v>
      </c>
      <c r="X163" s="35"/>
      <c r="Y163" s="35">
        <v>0.88390071939190484</v>
      </c>
    </row>
    <row r="164" spans="2:25" ht="28.5">
      <c r="B164" s="2" t="s">
        <v>77</v>
      </c>
      <c r="C164" s="35">
        <f t="shared" si="110"/>
        <v>3.7129175708745317</v>
      </c>
      <c r="D164" s="35">
        <f t="shared" si="109"/>
        <v>8.6634743320405736</v>
      </c>
      <c r="E164" s="35">
        <f t="shared" si="109"/>
        <v>2.475278380583021</v>
      </c>
      <c r="F164" s="35">
        <f t="shared" si="109"/>
        <v>3.7129175708745317</v>
      </c>
      <c r="G164" s="35">
        <f t="shared" si="109"/>
        <v>1.2376391902915105</v>
      </c>
      <c r="H164" s="35" t="str">
        <f t="shared" si="109"/>
        <v/>
      </c>
      <c r="I164" s="35">
        <f t="shared" si="109"/>
        <v>2.475278380583021</v>
      </c>
      <c r="J164" s="35">
        <f t="shared" si="109"/>
        <v>2.475278380583021</v>
      </c>
      <c r="K164" s="35">
        <f t="shared" si="109"/>
        <v>9.9011135223320839</v>
      </c>
      <c r="L164" s="35">
        <f t="shared" si="109"/>
        <v>1.2376391902915105</v>
      </c>
      <c r="M164" s="35" t="str">
        <f t="shared" si="109"/>
        <v/>
      </c>
      <c r="N164" s="35">
        <f t="shared" si="109"/>
        <v>4.9505567611660419</v>
      </c>
      <c r="O164" s="35">
        <f t="shared" si="109"/>
        <v>22.277505425247188</v>
      </c>
      <c r="P164" s="35">
        <f t="shared" si="109"/>
        <v>17.326948664081147</v>
      </c>
      <c r="Q164" s="35">
        <f t="shared" si="109"/>
        <v>4.9505567611660419</v>
      </c>
      <c r="R164" s="35">
        <f t="shared" si="109"/>
        <v>7.4258351417490633</v>
      </c>
      <c r="S164" s="35">
        <f t="shared" si="109"/>
        <v>6.1881959514575522</v>
      </c>
      <c r="T164" s="35">
        <f t="shared" si="109"/>
        <v>4.9505567611660419</v>
      </c>
      <c r="V164" s="43">
        <f t="shared" si="111"/>
        <v>14.977630873362044</v>
      </c>
      <c r="W164" s="43">
        <f t="shared" si="112"/>
        <v>18.578717008874914</v>
      </c>
      <c r="X164" s="35"/>
      <c r="Y164" s="35">
        <v>1.2452606773700012</v>
      </c>
    </row>
    <row r="165" spans="2:25">
      <c r="B165" s="2" t="s">
        <v>78</v>
      </c>
      <c r="C165" s="35">
        <f t="shared" si="110"/>
        <v>6.4551369092229507</v>
      </c>
      <c r="D165" s="35">
        <f t="shared" si="109"/>
        <v>2.151712303074317</v>
      </c>
      <c r="E165" s="35">
        <f t="shared" si="109"/>
        <v>6.4551369092229507</v>
      </c>
      <c r="F165" s="35">
        <f t="shared" si="109"/>
        <v>5.3792807576857928</v>
      </c>
      <c r="G165" s="35">
        <f t="shared" si="109"/>
        <v>1.0758561515371585</v>
      </c>
      <c r="H165" s="35">
        <f t="shared" si="109"/>
        <v>2.151712303074317</v>
      </c>
      <c r="I165" s="35">
        <f t="shared" si="109"/>
        <v>1.0758561515371585</v>
      </c>
      <c r="J165" s="35" t="str">
        <f t="shared" si="109"/>
        <v/>
      </c>
      <c r="K165" s="35">
        <f t="shared" si="109"/>
        <v>12.910273818445901</v>
      </c>
      <c r="L165" s="35">
        <f t="shared" si="109"/>
        <v>5.3792807576857928</v>
      </c>
      <c r="M165" s="35" t="str">
        <f t="shared" si="109"/>
        <v/>
      </c>
      <c r="N165" s="35">
        <f t="shared" si="109"/>
        <v>6.4551369092229507</v>
      </c>
      <c r="O165" s="35">
        <f t="shared" si="109"/>
        <v>12.910273818445901</v>
      </c>
      <c r="P165" s="35">
        <f t="shared" si="109"/>
        <v>4.3034246061486341</v>
      </c>
      <c r="Q165" s="35" t="str">
        <f t="shared" si="109"/>
        <v/>
      </c>
      <c r="R165" s="35">
        <f t="shared" si="109"/>
        <v>1.0758561515371585</v>
      </c>
      <c r="S165" s="35" t="str">
        <f t="shared" si="109"/>
        <v/>
      </c>
      <c r="T165" s="35">
        <f t="shared" si="109"/>
        <v>8.6068492122972682</v>
      </c>
      <c r="V165" s="43">
        <f t="shared" si="111"/>
        <v>10.926686883109168</v>
      </c>
      <c r="W165" s="43">
        <f t="shared" si="112"/>
        <v>13.553800675306821</v>
      </c>
      <c r="X165" s="35"/>
      <c r="Y165" s="35">
        <v>1.0778495509998958</v>
      </c>
    </row>
    <row r="166" spans="2:25">
      <c r="B166" s="2" t="s">
        <v>79</v>
      </c>
      <c r="C166" s="35">
        <f t="shared" si="110"/>
        <v>3.2721990703013533</v>
      </c>
      <c r="D166" s="35">
        <f t="shared" si="109"/>
        <v>2.1814660468675688</v>
      </c>
      <c r="E166" s="35">
        <f t="shared" si="109"/>
        <v>4.3629320937351377</v>
      </c>
      <c r="F166" s="35">
        <f t="shared" si="109"/>
        <v>3.2721990703013533</v>
      </c>
      <c r="G166" s="35">
        <f t="shared" si="109"/>
        <v>13.088796281205413</v>
      </c>
      <c r="H166" s="35">
        <f t="shared" si="109"/>
        <v>3.2721990703013533</v>
      </c>
      <c r="I166" s="35">
        <f t="shared" si="109"/>
        <v>3.2721990703013533</v>
      </c>
      <c r="J166" s="35">
        <f t="shared" si="109"/>
        <v>15.270262328072981</v>
      </c>
      <c r="K166" s="35">
        <f t="shared" si="109"/>
        <v>1.0907330234337844</v>
      </c>
      <c r="L166" s="35">
        <f t="shared" si="109"/>
        <v>8.7258641874702754</v>
      </c>
      <c r="M166" s="35" t="str">
        <f t="shared" si="109"/>
        <v/>
      </c>
      <c r="N166" s="35">
        <f t="shared" si="109"/>
        <v>8.7258641874702754</v>
      </c>
      <c r="O166" s="35" t="str">
        <f t="shared" si="109"/>
        <v/>
      </c>
      <c r="P166" s="35" t="str">
        <f t="shared" si="109"/>
        <v/>
      </c>
      <c r="Q166" s="35">
        <f t="shared" si="109"/>
        <v>4.3629320937351377</v>
      </c>
      <c r="R166" s="35">
        <f t="shared" si="109"/>
        <v>6.5443981406027065</v>
      </c>
      <c r="S166" s="35" t="str">
        <f t="shared" si="109"/>
        <v/>
      </c>
      <c r="T166" s="35">
        <f t="shared" si="109"/>
        <v>3.2721990703013533</v>
      </c>
      <c r="V166" s="43">
        <f t="shared" si="111"/>
        <v>9.5562876327276207</v>
      </c>
      <c r="W166" s="43">
        <f t="shared" si="112"/>
        <v>11.853915020674044</v>
      </c>
      <c r="X166" s="35"/>
      <c r="Y166" s="35">
        <v>1.069983476384984</v>
      </c>
    </row>
    <row r="167" spans="2:25">
      <c r="B167" s="2" t="s">
        <v>80</v>
      </c>
      <c r="C167" s="35">
        <f t="shared" si="110"/>
        <v>8.4782018345363426</v>
      </c>
      <c r="D167" s="35">
        <f t="shared" si="109"/>
        <v>6.7825614676290744</v>
      </c>
      <c r="E167" s="35">
        <f t="shared" si="109"/>
        <v>8.4782018345363426</v>
      </c>
      <c r="F167" s="35">
        <f t="shared" si="109"/>
        <v>5.0869211007218063</v>
      </c>
      <c r="G167" s="35" t="str">
        <f t="shared" si="109"/>
        <v/>
      </c>
      <c r="H167" s="35">
        <f t="shared" si="109"/>
        <v>11.869482568350881</v>
      </c>
      <c r="I167" s="35">
        <f t="shared" si="109"/>
        <v>10.173842201443613</v>
      </c>
      <c r="J167" s="35">
        <f t="shared" si="109"/>
        <v>2.5434605503609031</v>
      </c>
      <c r="K167" s="35">
        <f t="shared" si="109"/>
        <v>3.3912807338145372</v>
      </c>
      <c r="L167" s="35">
        <f t="shared" si="109"/>
        <v>5.0869211007218063</v>
      </c>
      <c r="M167" s="35">
        <f t="shared" si="109"/>
        <v>4.2391009172681713</v>
      </c>
      <c r="N167" s="35">
        <f t="shared" si="109"/>
        <v>4.2391009172681713</v>
      </c>
      <c r="O167" s="35" t="str">
        <f t="shared" si="109"/>
        <v/>
      </c>
      <c r="P167" s="35" t="str">
        <f t="shared" si="109"/>
        <v/>
      </c>
      <c r="Q167" s="35">
        <f t="shared" si="109"/>
        <v>2.5434605503609031</v>
      </c>
      <c r="R167" s="35">
        <f t="shared" si="109"/>
        <v>6.7825614676290744</v>
      </c>
      <c r="S167" s="35">
        <f t="shared" si="109"/>
        <v>5.0869211007218063</v>
      </c>
      <c r="T167" s="35" t="str">
        <f t="shared" si="109"/>
        <v/>
      </c>
      <c r="V167" s="43">
        <f t="shared" si="111"/>
        <v>10.215277179151206</v>
      </c>
      <c r="W167" s="43">
        <f t="shared" si="112"/>
        <v>12.671346054882889</v>
      </c>
      <c r="X167" s="35"/>
      <c r="Y167" s="35">
        <v>0.83846981065385029</v>
      </c>
    </row>
    <row r="168" spans="2:25">
      <c r="B168" s="3" t="s">
        <v>81</v>
      </c>
      <c r="C168" s="35">
        <f t="shared" si="110"/>
        <v>2.6389087846596113</v>
      </c>
      <c r="D168" s="35">
        <f t="shared" si="109"/>
        <v>0.87963626155320374</v>
      </c>
      <c r="E168" s="35">
        <f t="shared" si="109"/>
        <v>2.6389087846596113</v>
      </c>
      <c r="F168" s="35" t="str">
        <f t="shared" si="109"/>
        <v/>
      </c>
      <c r="G168" s="35" t="str">
        <f t="shared" si="109"/>
        <v/>
      </c>
      <c r="H168" s="35">
        <f t="shared" si="109"/>
        <v>5.2778175693192226</v>
      </c>
      <c r="I168" s="35">
        <f t="shared" si="109"/>
        <v>3.5185450462128149</v>
      </c>
      <c r="J168" s="35" t="str">
        <f t="shared" si="109"/>
        <v/>
      </c>
      <c r="K168" s="35" t="str">
        <f t="shared" si="109"/>
        <v/>
      </c>
      <c r="L168" s="35">
        <f t="shared" si="109"/>
        <v>10.555635138638445</v>
      </c>
      <c r="M168" s="35">
        <f t="shared" si="109"/>
        <v>1.7592725231064075</v>
      </c>
      <c r="N168" s="35">
        <f t="shared" si="109"/>
        <v>3.5185450462128149</v>
      </c>
      <c r="O168" s="35" t="str">
        <f t="shared" si="109"/>
        <v/>
      </c>
      <c r="P168" s="35">
        <f t="shared" si="109"/>
        <v>1.7592725231064075</v>
      </c>
      <c r="Q168" s="35">
        <f t="shared" si="109"/>
        <v>1.7592725231064075</v>
      </c>
      <c r="R168" s="35">
        <f t="shared" si="109"/>
        <v>5.2778175693192226</v>
      </c>
      <c r="S168" s="35">
        <f t="shared" si="109"/>
        <v>8.796362615532038</v>
      </c>
      <c r="T168" s="35">
        <f t="shared" si="109"/>
        <v>1.7592725231064075</v>
      </c>
      <c r="V168" s="43">
        <f t="shared" si="111"/>
        <v>6.4430621039682734</v>
      </c>
      <c r="W168" s="43">
        <f t="shared" si="112"/>
        <v>7.9921736963839809</v>
      </c>
      <c r="X168" s="35"/>
      <c r="Y168" s="35">
        <v>0.88357310598853445</v>
      </c>
    </row>
    <row r="169" spans="2:25">
      <c r="W169" s="38">
        <f>AVERAGE(W162:W168)</f>
        <v>12.40430957736945</v>
      </c>
      <c r="Y169" s="58"/>
    </row>
    <row r="170" spans="2:25" ht="13.5" customHeight="1">
      <c r="X170" s="54"/>
    </row>
    <row r="171" spans="2:25" ht="28.5">
      <c r="B171" s="1" t="s">
        <v>75</v>
      </c>
      <c r="C171" s="35">
        <f>IF(C162="","",C162*C$151)</f>
        <v>3.3620698790361745</v>
      </c>
      <c r="D171" s="35">
        <f t="shared" ref="D171:T177" si="113">IF(D162="","",D162*D$151)</f>
        <v>2.2766139868298909</v>
      </c>
      <c r="E171" s="35">
        <f t="shared" si="113"/>
        <v>2.2978752926175758</v>
      </c>
      <c r="F171" s="35">
        <f t="shared" si="113"/>
        <v>4.3295050746880239</v>
      </c>
      <c r="G171" s="35">
        <f t="shared" si="113"/>
        <v>0.62416552305217932</v>
      </c>
      <c r="H171" s="35">
        <f t="shared" si="113"/>
        <v>0.30575869813360018</v>
      </c>
      <c r="I171" s="35">
        <f t="shared" si="113"/>
        <v>0.28762585034654381</v>
      </c>
      <c r="J171" s="35">
        <f t="shared" si="113"/>
        <v>0.76306295397178114</v>
      </c>
      <c r="K171" s="35">
        <f t="shared" si="113"/>
        <v>2.7724005847565025</v>
      </c>
      <c r="L171" s="35">
        <f t="shared" si="113"/>
        <v>0.92809277217688135</v>
      </c>
      <c r="M171" s="35" t="str">
        <f t="shared" si="113"/>
        <v/>
      </c>
      <c r="N171" s="35">
        <f t="shared" si="113"/>
        <v>0.81637845217295701</v>
      </c>
      <c r="O171" s="35">
        <f t="shared" si="113"/>
        <v>0.38782400145219509</v>
      </c>
      <c r="P171" s="35">
        <f t="shared" si="113"/>
        <v>1.0388743516374854</v>
      </c>
      <c r="Q171" s="35">
        <f t="shared" si="113"/>
        <v>4.2570312384465696</v>
      </c>
      <c r="R171" s="35" t="str">
        <f t="shared" si="113"/>
        <v/>
      </c>
      <c r="S171" s="35">
        <f t="shared" si="113"/>
        <v>0.77382016479222815</v>
      </c>
      <c r="T171" s="35">
        <f t="shared" si="113"/>
        <v>0.38255671685795123</v>
      </c>
      <c r="V171" s="43">
        <f>(SUM($C171:$F171)^$C$150*SUM($G171:$J171)^$G$150*SUM($K171:$N171)^$K$150*SUM($O171:$Q171)^$O$150*SUM($R171:$T171)^$R$150)*10/$Y$178</f>
        <v>11.708529612771153</v>
      </c>
      <c r="W171" s="59">
        <f>V171/MAX($V$171:$V$177)*100</f>
        <v>77.546699938246547</v>
      </c>
      <c r="Y171" s="56">
        <f t="shared" ref="Y171:Y177" si="114">(SUM($C171:$F171)^$C$150*SUM($G171:$J171)^$G$150*SUM($K171:$N171)^$K$150*SUM($O171:$Q171)^$O$150*SUM($R171:$T171)^$R$150)</f>
        <v>4.1365195513346817</v>
      </c>
    </row>
    <row r="172" spans="2:25">
      <c r="B172" s="2" t="s">
        <v>76</v>
      </c>
      <c r="C172" s="35">
        <f t="shared" ref="C172:R177" si="115">IF(C163="","",C163*C$151)</f>
        <v>0.49672086706225177</v>
      </c>
      <c r="D172" s="35" t="str">
        <f t="shared" si="115"/>
        <v/>
      </c>
      <c r="E172" s="35">
        <f t="shared" si="115"/>
        <v>0.50924102509008862</v>
      </c>
      <c r="F172" s="35">
        <f t="shared" si="115"/>
        <v>0.45689445405960272</v>
      </c>
      <c r="G172" s="35" t="str">
        <f t="shared" si="115"/>
        <v/>
      </c>
      <c r="H172" s="35">
        <f t="shared" si="115"/>
        <v>0.45173577918697705</v>
      </c>
      <c r="I172" s="35">
        <f t="shared" si="115"/>
        <v>0.63741876394881813</v>
      </c>
      <c r="J172" s="35">
        <f t="shared" si="115"/>
        <v>0.37578962341358296</v>
      </c>
      <c r="K172" s="35">
        <f t="shared" si="115"/>
        <v>1.1702903031687713</v>
      </c>
      <c r="L172" s="35">
        <f t="shared" si="115"/>
        <v>1.02839113201761</v>
      </c>
      <c r="M172" s="35">
        <f t="shared" si="115"/>
        <v>1.917677490730608</v>
      </c>
      <c r="N172" s="35">
        <f t="shared" si="115"/>
        <v>2.4122771221551229</v>
      </c>
      <c r="O172" s="35">
        <f t="shared" si="115"/>
        <v>0.57298117290801731</v>
      </c>
      <c r="P172" s="35">
        <f t="shared" si="115"/>
        <v>1.023239824037685</v>
      </c>
      <c r="Q172" s="35" t="str">
        <f t="shared" si="115"/>
        <v/>
      </c>
      <c r="R172" s="35">
        <f t="shared" si="115"/>
        <v>0.86503779462948616</v>
      </c>
      <c r="S172" s="35">
        <f t="shared" si="113"/>
        <v>1.7148927760361155</v>
      </c>
      <c r="T172" s="35">
        <f t="shared" si="113"/>
        <v>0.56519915092498085</v>
      </c>
      <c r="V172" s="43">
        <f t="shared" ref="V172:V177" si="116">(SUM($C172:$F172)^$C$150*SUM($G172:$J172)^$G$150*SUM($K172:$N172)^$K$150*SUM($O172:$Q172)^$O$150*SUM($R172:$T172)^$R$150)*10/$Y$178</f>
        <v>6.1123723355057145</v>
      </c>
      <c r="W172" s="60">
        <f t="shared" ref="W172:W177" si="117">V172/MAX($V$171:$V$177)*100</f>
        <v>40.482820566579811</v>
      </c>
      <c r="Y172" s="56">
        <f t="shared" si="114"/>
        <v>2.1594468739505936</v>
      </c>
    </row>
    <row r="173" spans="2:25" ht="28.5">
      <c r="B173" s="2" t="s">
        <v>77</v>
      </c>
      <c r="C173" s="35">
        <f t="shared" si="115"/>
        <v>1.0762966371108242</v>
      </c>
      <c r="D173" s="35">
        <f t="shared" si="113"/>
        <v>2.125697420449471</v>
      </c>
      <c r="E173" s="35">
        <f t="shared" si="113"/>
        <v>0.49041127220777342</v>
      </c>
      <c r="F173" s="35">
        <f t="shared" si="113"/>
        <v>0.99000061609512979</v>
      </c>
      <c r="G173" s="35">
        <f t="shared" si="113"/>
        <v>0.33302265054554459</v>
      </c>
      <c r="H173" s="35" t="str">
        <f t="shared" si="113"/>
        <v/>
      </c>
      <c r="I173" s="35">
        <f t="shared" si="113"/>
        <v>0.61384949671316347</v>
      </c>
      <c r="J173" s="35">
        <f t="shared" si="113"/>
        <v>0.54284157664280697</v>
      </c>
      <c r="K173" s="35">
        <f t="shared" si="113"/>
        <v>3.3810525555824174</v>
      </c>
      <c r="L173" s="35">
        <f t="shared" si="113"/>
        <v>0.24759130673472732</v>
      </c>
      <c r="M173" s="35" t="str">
        <f t="shared" si="113"/>
        <v/>
      </c>
      <c r="N173" s="35">
        <f t="shared" si="113"/>
        <v>1.1615402472576883</v>
      </c>
      <c r="O173" s="35">
        <f t="shared" si="113"/>
        <v>7.4492265224455743</v>
      </c>
      <c r="P173" s="35">
        <f t="shared" si="113"/>
        <v>5.1733730700581901</v>
      </c>
      <c r="Q173" s="35">
        <f t="shared" si="113"/>
        <v>1.817066498066273</v>
      </c>
      <c r="R173" s="35">
        <f t="shared" si="113"/>
        <v>2.4991561822636217</v>
      </c>
      <c r="S173" s="35">
        <f t="shared" si="113"/>
        <v>2.0643533870994877</v>
      </c>
      <c r="T173" s="35">
        <f t="shared" si="113"/>
        <v>1.6329008524411672</v>
      </c>
      <c r="V173" s="43">
        <f t="shared" si="116"/>
        <v>15.098681984011069</v>
      </c>
      <c r="W173" s="59">
        <f t="shared" si="117"/>
        <v>100</v>
      </c>
      <c r="Y173" s="56">
        <f t="shared" si="114"/>
        <v>5.3342302826925625</v>
      </c>
    </row>
    <row r="174" spans="2:25">
      <c r="B174" s="2" t="s">
        <v>78</v>
      </c>
      <c r="C174" s="35">
        <f t="shared" si="115"/>
        <v>1.8712082923645921</v>
      </c>
      <c r="D174" s="35">
        <f t="shared" si="113"/>
        <v>0.52795092556327139</v>
      </c>
      <c r="E174" s="35">
        <f t="shared" si="113"/>
        <v>1.2789155065386006</v>
      </c>
      <c r="F174" s="35">
        <f t="shared" si="113"/>
        <v>1.4343144340269471</v>
      </c>
      <c r="G174" s="35">
        <f t="shared" si="113"/>
        <v>0.2894902407754591</v>
      </c>
      <c r="H174" s="35">
        <f t="shared" si="113"/>
        <v>0.56724798709836577</v>
      </c>
      <c r="I174" s="35">
        <f t="shared" si="113"/>
        <v>0.26680383198001889</v>
      </c>
      <c r="J174" s="35" t="str">
        <f t="shared" si="113"/>
        <v/>
      </c>
      <c r="K174" s="35">
        <f t="shared" si="113"/>
        <v>4.4086267861358683</v>
      </c>
      <c r="L174" s="35">
        <f t="shared" si="113"/>
        <v>1.0761320120888349</v>
      </c>
      <c r="M174" s="35" t="str">
        <f t="shared" si="113"/>
        <v/>
      </c>
      <c r="N174" s="35">
        <f t="shared" si="113"/>
        <v>1.5145571868678098</v>
      </c>
      <c r="O174" s="35">
        <f t="shared" si="113"/>
        <v>4.3169803936580031</v>
      </c>
      <c r="P174" s="35">
        <f t="shared" si="113"/>
        <v>1.2848898786562972</v>
      </c>
      <c r="Q174" s="35" t="str">
        <f t="shared" si="113"/>
        <v/>
      </c>
      <c r="R174" s="35">
        <f t="shared" si="113"/>
        <v>0.36207813680430562</v>
      </c>
      <c r="S174" s="35" t="str">
        <f t="shared" si="113"/>
        <v/>
      </c>
      <c r="T174" s="35">
        <f t="shared" si="113"/>
        <v>2.8388991569268507</v>
      </c>
      <c r="V174" s="43">
        <f t="shared" si="116"/>
        <v>11.038954771567003</v>
      </c>
      <c r="W174" s="59">
        <f t="shared" si="117"/>
        <v>73.112042383943418</v>
      </c>
      <c r="Y174" s="56">
        <f t="shared" si="114"/>
        <v>3.8999647051393316</v>
      </c>
    </row>
    <row r="175" spans="2:25">
      <c r="B175" s="2" t="s">
        <v>79</v>
      </c>
      <c r="C175" s="35">
        <f t="shared" si="115"/>
        <v>0.94854162207888237</v>
      </c>
      <c r="D175" s="35">
        <f t="shared" si="113"/>
        <v>0.53525139809957467</v>
      </c>
      <c r="E175" s="35">
        <f t="shared" si="113"/>
        <v>0.86440018037115085</v>
      </c>
      <c r="F175" s="35">
        <f t="shared" si="113"/>
        <v>0.8724888268449309</v>
      </c>
      <c r="G175" s="35">
        <f t="shared" si="113"/>
        <v>3.5219195256664562</v>
      </c>
      <c r="H175" s="35">
        <f t="shared" si="113"/>
        <v>0.86263778543328706</v>
      </c>
      <c r="I175" s="35">
        <f t="shared" si="113"/>
        <v>0.81147953628418046</v>
      </c>
      <c r="J175" s="35">
        <f t="shared" si="113"/>
        <v>3.3488488983481317</v>
      </c>
      <c r="K175" s="35">
        <f t="shared" si="113"/>
        <v>0.37246575024324252</v>
      </c>
      <c r="L175" s="35">
        <f t="shared" si="113"/>
        <v>1.7456203177087972</v>
      </c>
      <c r="M175" s="35" t="str">
        <f t="shared" si="113"/>
        <v/>
      </c>
      <c r="N175" s="35">
        <f t="shared" si="113"/>
        <v>2.0473338524986335</v>
      </c>
      <c r="O175" s="35" t="str">
        <f t="shared" si="113"/>
        <v/>
      </c>
      <c r="P175" s="35" t="str">
        <f t="shared" si="113"/>
        <v/>
      </c>
      <c r="Q175" s="35">
        <f t="shared" si="113"/>
        <v>1.6013830612048126</v>
      </c>
      <c r="R175" s="35">
        <f t="shared" si="113"/>
        <v>2.2025095844545608</v>
      </c>
      <c r="S175" s="35" t="str">
        <f t="shared" si="113"/>
        <v/>
      </c>
      <c r="T175" s="35">
        <f t="shared" si="113"/>
        <v>1.0793082291604219</v>
      </c>
      <c r="V175" s="43">
        <f t="shared" si="116"/>
        <v>9.4801962576281245</v>
      </c>
      <c r="W175" s="60">
        <f t="shared" si="117"/>
        <v>62.788237196248595</v>
      </c>
      <c r="Y175" s="56">
        <f t="shared" si="114"/>
        <v>3.349269162491129</v>
      </c>
    </row>
    <row r="176" spans="2:25">
      <c r="B176" s="2" t="s">
        <v>80</v>
      </c>
      <c r="C176" s="35">
        <f t="shared" si="115"/>
        <v>2.4576522233724116</v>
      </c>
      <c r="D176" s="35">
        <f t="shared" si="113"/>
        <v>1.6641907003126304</v>
      </c>
      <c r="E176" s="35">
        <f t="shared" si="113"/>
        <v>1.6797325829387832</v>
      </c>
      <c r="F176" s="35">
        <f t="shared" si="113"/>
        <v>1.3563605783350918</v>
      </c>
      <c r="G176" s="35" t="str">
        <f t="shared" si="113"/>
        <v/>
      </c>
      <c r="H176" s="35">
        <f t="shared" si="113"/>
        <v>3.1291079598217233</v>
      </c>
      <c r="I176" s="35">
        <f t="shared" si="113"/>
        <v>2.5230325461511618</v>
      </c>
      <c r="J176" s="35">
        <f t="shared" si="113"/>
        <v>0.55779428532862163</v>
      </c>
      <c r="K176" s="35">
        <f t="shared" si="113"/>
        <v>1.1580615014562887</v>
      </c>
      <c r="L176" s="35">
        <f t="shared" si="113"/>
        <v>1.0176450878931163</v>
      </c>
      <c r="M176" s="35">
        <f t="shared" si="113"/>
        <v>0.94881948017993134</v>
      </c>
      <c r="N176" s="35">
        <f t="shared" si="113"/>
        <v>0.99461263957595847</v>
      </c>
      <c r="O176" s="35" t="str">
        <f t="shared" si="113"/>
        <v/>
      </c>
      <c r="P176" s="35" t="str">
        <f t="shared" si="113"/>
        <v/>
      </c>
      <c r="Q176" s="35">
        <f t="shared" si="113"/>
        <v>0.93355902743460972</v>
      </c>
      <c r="R176" s="35">
        <f t="shared" si="113"/>
        <v>2.2826631752311837</v>
      </c>
      <c r="S176" s="35">
        <f t="shared" si="113"/>
        <v>1.696973219102651</v>
      </c>
      <c r="T176" s="35" t="str">
        <f t="shared" si="113"/>
        <v/>
      </c>
      <c r="V176" s="43">
        <f t="shared" si="116"/>
        <v>10.329185725906617</v>
      </c>
      <c r="W176" s="60">
        <f t="shared" si="117"/>
        <v>68.411174808800084</v>
      </c>
      <c r="Y176" s="56">
        <f t="shared" si="114"/>
        <v>3.6492096033967596</v>
      </c>
    </row>
    <row r="177" spans="2:25">
      <c r="B177" s="3" t="s">
        <v>81</v>
      </c>
      <c r="C177" s="35">
        <f t="shared" si="115"/>
        <v>0.76496410069840748</v>
      </c>
      <c r="D177" s="35">
        <f t="shared" si="113"/>
        <v>0.21583033093341475</v>
      </c>
      <c r="E177" s="35">
        <f t="shared" si="113"/>
        <v>0.52283033071228457</v>
      </c>
      <c r="F177" s="35" t="str">
        <f t="shared" si="113"/>
        <v/>
      </c>
      <c r="G177" s="35" t="str">
        <f t="shared" si="113"/>
        <v/>
      </c>
      <c r="H177" s="35">
        <f t="shared" si="113"/>
        <v>1.3913716012085822</v>
      </c>
      <c r="I177" s="35">
        <f t="shared" si="113"/>
        <v>0.87257139347357104</v>
      </c>
      <c r="J177" s="35" t="str">
        <f t="shared" si="113"/>
        <v/>
      </c>
      <c r="K177" s="35" t="str">
        <f t="shared" si="113"/>
        <v/>
      </c>
      <c r="L177" s="35">
        <f t="shared" si="113"/>
        <v>2.1116683423501832</v>
      </c>
      <c r="M177" s="35">
        <f t="shared" si="113"/>
        <v>0.39377030022308851</v>
      </c>
      <c r="N177" s="35">
        <f t="shared" si="113"/>
        <v>0.82554990885564994</v>
      </c>
      <c r="O177" s="35" t="str">
        <f t="shared" si="113"/>
        <v/>
      </c>
      <c r="P177" s="35">
        <f t="shared" si="113"/>
        <v>0.52527269921444431</v>
      </c>
      <c r="Q177" s="35">
        <f t="shared" si="113"/>
        <v>0.64572841337389886</v>
      </c>
      <c r="R177" s="35">
        <f t="shared" si="113"/>
        <v>1.7762433659572106</v>
      </c>
      <c r="S177" s="35">
        <f t="shared" si="113"/>
        <v>2.9344256552269958</v>
      </c>
      <c r="T177" s="35">
        <f t="shared" si="113"/>
        <v>0.58028172208657658</v>
      </c>
      <c r="V177" s="43">
        <f t="shared" si="116"/>
        <v>6.2320793126103089</v>
      </c>
      <c r="W177" s="60">
        <f t="shared" si="117"/>
        <v>41.275651207236791</v>
      </c>
      <c r="Y177" s="56">
        <f t="shared" si="114"/>
        <v>2.2017382860749835</v>
      </c>
    </row>
    <row r="178" spans="2:25">
      <c r="C178" s="38"/>
      <c r="D178" s="38"/>
      <c r="E178" s="35"/>
      <c r="W178" s="61"/>
      <c r="Y178" s="38">
        <f>AVERAGE(Y171:Y177)</f>
        <v>3.5329112092971493</v>
      </c>
    </row>
    <row r="179" spans="2:25">
      <c r="G179" s="38"/>
      <c r="W179" s="61"/>
    </row>
    <row r="180" spans="2:25">
      <c r="G180" s="38"/>
    </row>
    <row r="181" spans="2:25">
      <c r="C181" s="62">
        <v>0.27246666666666669</v>
      </c>
      <c r="D181" s="62">
        <v>0.15765555555555555</v>
      </c>
      <c r="E181" s="62">
        <v>0.1416722222222222</v>
      </c>
      <c r="F181" s="62">
        <v>0.2218472222222222</v>
      </c>
      <c r="G181" s="62">
        <v>0.2063638888888889</v>
      </c>
      <c r="I181" s="42">
        <f>C181/MAX($C181:$G181)*100</f>
        <v>100</v>
      </c>
      <c r="J181" s="42">
        <f>D181/MAX($C181:$G181)*100</f>
        <v>57.86232770573362</v>
      </c>
      <c r="K181" s="42">
        <f>E181/MAX($C181:$G181)*100</f>
        <v>51.996166707446356</v>
      </c>
      <c r="L181" s="42">
        <f t="shared" ref="L181:M184" si="118">F181/MAX($C181:$G181)*100</f>
        <v>81.421784520022825</v>
      </c>
      <c r="M181" s="42">
        <f t="shared" si="118"/>
        <v>75.739132207813384</v>
      </c>
    </row>
    <row r="182" spans="2:25">
      <c r="C182" s="63">
        <v>0.28987894736842107</v>
      </c>
      <c r="D182" s="63">
        <v>0.24536315789473681</v>
      </c>
      <c r="E182" s="63">
        <v>0.19812368421052631</v>
      </c>
      <c r="F182" s="63">
        <v>0.26663684210526317</v>
      </c>
      <c r="G182" s="62"/>
      <c r="I182" s="42">
        <f t="shared" ref="I182:J186" si="119">C182/MAX($C182:$G182)*100</f>
        <v>100</v>
      </c>
      <c r="J182" s="42">
        <f>D182/MAX($C182:$G182)*100</f>
        <v>84.643317537266</v>
      </c>
      <c r="K182" s="42">
        <f t="shared" ref="K182:K186" si="120">E182/MAX($C182:$G182)*100</f>
        <v>68.347041414746627</v>
      </c>
      <c r="L182" s="42">
        <f t="shared" si="118"/>
        <v>91.982134103164654</v>
      </c>
      <c r="M182" s="42"/>
    </row>
    <row r="183" spans="2:25">
      <c r="C183" s="64">
        <v>0.26907894736842103</v>
      </c>
      <c r="D183" s="64">
        <v>0.26362631578947376</v>
      </c>
      <c r="E183" s="64">
        <v>0.24799210526315785</v>
      </c>
      <c r="F183" s="64">
        <v>0.21930526315789475</v>
      </c>
      <c r="G183" s="62"/>
      <c r="I183" s="42">
        <f t="shared" si="119"/>
        <v>100</v>
      </c>
      <c r="J183" s="42">
        <f t="shared" si="119"/>
        <v>97.973594132029376</v>
      </c>
      <c r="K183" s="42">
        <f t="shared" si="120"/>
        <v>92.163325183374084</v>
      </c>
      <c r="L183" s="42">
        <f t="shared" si="118"/>
        <v>81.502200488997573</v>
      </c>
      <c r="M183" s="42"/>
    </row>
    <row r="184" spans="2:25">
      <c r="C184" s="65">
        <v>0.34148205128205139</v>
      </c>
      <c r="D184" s="65">
        <v>0.20005128205128206</v>
      </c>
      <c r="E184" s="65">
        <v>0.22382564102564104</v>
      </c>
      <c r="F184" s="65">
        <v>0.23462820512820501</v>
      </c>
      <c r="G184" s="62"/>
      <c r="I184" s="42">
        <f t="shared" si="119"/>
        <v>100</v>
      </c>
      <c r="J184" s="42">
        <f t="shared" si="119"/>
        <v>58.583249485650768</v>
      </c>
      <c r="K184" s="42">
        <f t="shared" si="120"/>
        <v>65.545360344801679</v>
      </c>
      <c r="L184" s="42">
        <f t="shared" si="118"/>
        <v>68.708795747045244</v>
      </c>
      <c r="M184" s="42"/>
    </row>
    <row r="185" spans="2:25">
      <c r="C185" s="66">
        <v>0.33438333333333342</v>
      </c>
      <c r="D185" s="66">
        <v>0.29857380952380952</v>
      </c>
      <c r="E185" s="66">
        <v>0.36704285714285712</v>
      </c>
      <c r="F185" s="62"/>
      <c r="G185" s="62"/>
      <c r="I185" s="42">
        <f t="shared" si="119"/>
        <v>91.101986273822988</v>
      </c>
      <c r="J185" s="42">
        <f t="shared" si="119"/>
        <v>81.345762140141943</v>
      </c>
      <c r="K185" s="42">
        <f t="shared" si="120"/>
        <v>100</v>
      </c>
      <c r="L185" s="42"/>
      <c r="M185" s="42"/>
    </row>
    <row r="186" spans="2:25">
      <c r="C186" s="66">
        <v>0.33654883720930229</v>
      </c>
      <c r="D186" s="66">
        <v>0.33359534883720915</v>
      </c>
      <c r="E186" s="66">
        <v>0.32984186046511621</v>
      </c>
      <c r="F186" s="62"/>
      <c r="G186" s="62"/>
      <c r="I186" s="42">
        <f t="shared" si="119"/>
        <v>100</v>
      </c>
      <c r="J186" s="42">
        <f t="shared" si="119"/>
        <v>99.122419082893359</v>
      </c>
      <c r="K186" s="42">
        <f t="shared" si="120"/>
        <v>98.007131208712224</v>
      </c>
      <c r="L186" s="42"/>
      <c r="M186" s="42"/>
    </row>
    <row r="195" spans="3:13">
      <c r="C195" s="67"/>
    </row>
    <row r="196" spans="3:13">
      <c r="C196" s="67"/>
    </row>
    <row r="197" spans="3:13">
      <c r="C197" s="67"/>
    </row>
    <row r="198" spans="3:13">
      <c r="C198" s="67"/>
    </row>
    <row r="199" spans="3:13">
      <c r="C199" s="67"/>
    </row>
    <row r="200" spans="3:13">
      <c r="C200" s="67"/>
    </row>
    <row r="202" spans="3:13">
      <c r="M202" s="4"/>
    </row>
  </sheetData>
  <mergeCells count="7">
    <mergeCell ref="V151:W151"/>
    <mergeCell ref="B2:B4"/>
    <mergeCell ref="C3:F3"/>
    <mergeCell ref="G3:J3"/>
    <mergeCell ref="K3:N3"/>
    <mergeCell ref="O3:Q3"/>
    <mergeCell ref="R3:T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83DF9EB936FE4EAAF15863A0AC0E5F" ma:contentTypeVersion="12" ma:contentTypeDescription="Create a new document." ma:contentTypeScope="" ma:versionID="4726e277c8b03ad2702e0e93baefbe35">
  <xsd:schema xmlns:xsd="http://www.w3.org/2001/XMLSchema" xmlns:xs="http://www.w3.org/2001/XMLSchema" xmlns:p="http://schemas.microsoft.com/office/2006/metadata/properties" xmlns:ns3="71f9d32c-0c2b-4340-b262-499cf52787ca" xmlns:ns4="137996f3-62b9-40d5-8172-3dbaaf141940" targetNamespace="http://schemas.microsoft.com/office/2006/metadata/properties" ma:root="true" ma:fieldsID="d282f5e34165a7efb34251f43a0512c1" ns3:_="" ns4:_="">
    <xsd:import namespace="71f9d32c-0c2b-4340-b262-499cf52787ca"/>
    <xsd:import namespace="137996f3-62b9-40d5-8172-3dbaaf14194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f9d32c-0c2b-4340-b262-499cf52787c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7996f3-62b9-40d5-8172-3dbaaf1419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F8E36-1E36-4D2E-B3D5-A6719ACA9C52}">
  <ds:schemaRefs>
    <ds:schemaRef ds:uri="http://purl.org/dc/elements/1.1/"/>
    <ds:schemaRef ds:uri="137996f3-62b9-40d5-8172-3dbaaf141940"/>
    <ds:schemaRef ds:uri="http://purl.org/dc/dcmitype/"/>
    <ds:schemaRef ds:uri="http://schemas.openxmlformats.org/package/2006/metadata/core-properties"/>
    <ds:schemaRef ds:uri="http://schemas.microsoft.com/office/2006/metadata/properties"/>
    <ds:schemaRef ds:uri="71f9d32c-0c2b-4340-b262-499cf52787ca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C524D92-D449-4D12-BCA9-6DC0284DDC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C79B37-F187-437D-8B43-9085A4C4A3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f9d32c-0c2b-4340-b262-499cf52787ca"/>
    <ds:schemaRef ds:uri="137996f3-62b9-40d5-8172-3dbaaf1419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respostas original</vt:lpstr>
      <vt:lpstr>Matriz_original_Vagos</vt:lpstr>
      <vt:lpstr>Matriz_Soma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phpMyAdmin 4.4.8</dc:creator>
  <cp:lastModifiedBy>Monique Borges</cp:lastModifiedBy>
  <dcterms:created xsi:type="dcterms:W3CDTF">2015-07-13T11:42:17Z</dcterms:created>
  <dcterms:modified xsi:type="dcterms:W3CDTF">2026-05-11T13:23:52Z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0x0101003F83DF9EB936FE4EAAF15863A0AC0E5F</vt:lpwstr>
  </property>
</Properties>
</file>