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https://uapt33090.sharepoint.com/sites/OP_Artigos_A_Submeter/Shared Documents/Humanities and Social Sciences Communications/Data_BaseDados/Preferences/"/>
    </mc:Choice>
  </mc:AlternateContent>
  <xr:revisionPtr revIDLastSave="4" documentId="14_{063CF3A5-D28A-42D8-9CEA-2DAB83B0DDF8}" xr6:coauthVersionLast="47" xr6:coauthVersionMax="47" xr10:uidLastSave="{5AD6D8EA-A3F0-4046-8FFE-C683C6757929}"/>
  <bookViews>
    <workbookView xWindow="-120" yWindow="-120" windowWidth="29040" windowHeight="15840" tabRatio="793" xr2:uid="{00000000-000D-0000-FFFF-FFFF00000000}"/>
  </bookViews>
  <sheets>
    <sheet name="respostas_original" sheetId="3" r:id="rId1"/>
    <sheet name="Matriz_projetos_original" sheetId="1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167" i="11" l="1"/>
  <c r="D167" i="11"/>
  <c r="D5" i="11"/>
  <c r="U143" i="11"/>
  <c r="T143" i="11"/>
  <c r="S143" i="11"/>
  <c r="R143" i="11"/>
  <c r="Q143" i="11"/>
  <c r="P143" i="11"/>
  <c r="O143" i="11"/>
  <c r="N143" i="11"/>
  <c r="M143" i="11"/>
  <c r="L143" i="11"/>
  <c r="K143" i="11"/>
  <c r="J143" i="11"/>
  <c r="I143" i="11"/>
  <c r="H143" i="11"/>
  <c r="G143" i="11"/>
  <c r="F143" i="11"/>
  <c r="E143" i="11"/>
  <c r="D143" i="11"/>
  <c r="U130" i="11"/>
  <c r="T130" i="11"/>
  <c r="S130" i="11"/>
  <c r="R130" i="11"/>
  <c r="Q130" i="11"/>
  <c r="P130" i="11"/>
  <c r="O130" i="11"/>
  <c r="N130" i="11"/>
  <c r="M130" i="11"/>
  <c r="L130" i="11"/>
  <c r="K130" i="11"/>
  <c r="J130" i="11"/>
  <c r="I130" i="11"/>
  <c r="H130" i="11"/>
  <c r="G130" i="11"/>
  <c r="F130" i="11"/>
  <c r="E130" i="11"/>
  <c r="D130" i="11"/>
  <c r="U117" i="11"/>
  <c r="T117" i="11"/>
  <c r="S117" i="11"/>
  <c r="R117" i="11"/>
  <c r="Q117" i="11"/>
  <c r="P117" i="11"/>
  <c r="O117" i="11"/>
  <c r="N117" i="11"/>
  <c r="M117" i="11"/>
  <c r="L117" i="11"/>
  <c r="K117" i="11"/>
  <c r="J117" i="11"/>
  <c r="I117" i="11"/>
  <c r="H117" i="11"/>
  <c r="G117" i="11"/>
  <c r="F117" i="11"/>
  <c r="E117" i="11"/>
  <c r="D117" i="11"/>
  <c r="U110" i="11"/>
  <c r="T110" i="11"/>
  <c r="S110" i="11"/>
  <c r="R110" i="11"/>
  <c r="Q110" i="11"/>
  <c r="P110" i="11"/>
  <c r="O110" i="11"/>
  <c r="N110" i="11"/>
  <c r="M110" i="11"/>
  <c r="L110" i="11"/>
  <c r="K110" i="11"/>
  <c r="J110" i="11"/>
  <c r="I110" i="11"/>
  <c r="H110" i="11"/>
  <c r="G110" i="11"/>
  <c r="F110" i="11"/>
  <c r="E110" i="11"/>
  <c r="D110" i="11"/>
  <c r="U103" i="11"/>
  <c r="T103" i="11"/>
  <c r="S103" i="11"/>
  <c r="R103" i="11"/>
  <c r="Q103" i="11"/>
  <c r="P103" i="11"/>
  <c r="O103" i="11"/>
  <c r="N103" i="11"/>
  <c r="M103" i="11"/>
  <c r="L103" i="11"/>
  <c r="K103" i="11"/>
  <c r="J103" i="11"/>
  <c r="I103" i="11"/>
  <c r="H103" i="11"/>
  <c r="G103" i="11"/>
  <c r="F103" i="11"/>
  <c r="E103" i="11"/>
  <c r="D103" i="11"/>
  <c r="U90" i="11"/>
  <c r="T90" i="11"/>
  <c r="S90" i="11"/>
  <c r="R90" i="11"/>
  <c r="Q90" i="11"/>
  <c r="P90" i="11"/>
  <c r="O90" i="11"/>
  <c r="N90" i="11"/>
  <c r="M90" i="11"/>
  <c r="L90" i="11"/>
  <c r="K90" i="11"/>
  <c r="J90" i="11"/>
  <c r="I90" i="11"/>
  <c r="H90" i="11"/>
  <c r="G90" i="11"/>
  <c r="F90" i="11"/>
  <c r="E90" i="11"/>
  <c r="D90" i="11"/>
  <c r="U77" i="11"/>
  <c r="T77" i="11"/>
  <c r="S77" i="11"/>
  <c r="R77" i="11"/>
  <c r="Q77" i="11"/>
  <c r="P77" i="11"/>
  <c r="O77" i="11"/>
  <c r="N77" i="11"/>
  <c r="M77" i="11"/>
  <c r="L77" i="11"/>
  <c r="K77" i="11"/>
  <c r="J77" i="11"/>
  <c r="I77" i="11"/>
  <c r="H77" i="11"/>
  <c r="G77" i="11"/>
  <c r="F77" i="11"/>
  <c r="E77" i="11"/>
  <c r="D77" i="11"/>
  <c r="U67" i="11"/>
  <c r="T67" i="11"/>
  <c r="S67" i="11"/>
  <c r="R67" i="11"/>
  <c r="Q67" i="11"/>
  <c r="P67" i="11"/>
  <c r="O67" i="11"/>
  <c r="N67" i="11"/>
  <c r="M67" i="11"/>
  <c r="L67" i="11"/>
  <c r="K67" i="11"/>
  <c r="J67" i="11"/>
  <c r="I67" i="11"/>
  <c r="H67" i="11"/>
  <c r="G67" i="11"/>
  <c r="F67" i="11"/>
  <c r="E67" i="11"/>
  <c r="D67" i="11"/>
  <c r="U54" i="11"/>
  <c r="T54" i="11"/>
  <c r="S54" i="11"/>
  <c r="R54" i="11"/>
  <c r="Q54" i="11"/>
  <c r="P54" i="11"/>
  <c r="O54" i="11"/>
  <c r="N54" i="11"/>
  <c r="M54" i="11"/>
  <c r="L54" i="11"/>
  <c r="K54" i="11"/>
  <c r="J54" i="11"/>
  <c r="I54" i="11"/>
  <c r="H54" i="11"/>
  <c r="G54" i="11"/>
  <c r="F54" i="11"/>
  <c r="E54" i="11"/>
  <c r="D54" i="11"/>
  <c r="U5" i="11"/>
  <c r="T5" i="11"/>
  <c r="S5" i="11"/>
  <c r="R5" i="11"/>
  <c r="Q5" i="11"/>
  <c r="P5" i="11"/>
  <c r="O5" i="11"/>
  <c r="N5" i="11"/>
  <c r="M5" i="11"/>
  <c r="L5" i="11"/>
  <c r="K5" i="11"/>
  <c r="J5" i="11"/>
  <c r="I5" i="11"/>
  <c r="H5" i="11"/>
  <c r="G5" i="11"/>
  <c r="F5" i="11"/>
  <c r="E5" i="11"/>
  <c r="D166" i="11" l="1"/>
  <c r="L209" i="11"/>
  <c r="K209" i="11"/>
  <c r="J209" i="11"/>
  <c r="L208" i="11"/>
  <c r="K208" i="11"/>
  <c r="J208" i="11"/>
  <c r="M207" i="11"/>
  <c r="L207" i="11"/>
  <c r="K207" i="11"/>
  <c r="J207" i="11"/>
  <c r="M206" i="11"/>
  <c r="L206" i="11"/>
  <c r="K206" i="11"/>
  <c r="J206" i="11"/>
  <c r="M205" i="11"/>
  <c r="L205" i="11"/>
  <c r="K205" i="11"/>
  <c r="J205" i="11"/>
  <c r="N204" i="11"/>
  <c r="M204" i="11"/>
  <c r="L204" i="11"/>
  <c r="K204" i="11"/>
  <c r="J204" i="11"/>
  <c r="X177" i="11"/>
  <c r="U166" i="11"/>
  <c r="T166" i="11"/>
  <c r="S166" i="11"/>
  <c r="R166" i="11"/>
  <c r="Q166" i="11"/>
  <c r="P166" i="11"/>
  <c r="O166" i="11"/>
  <c r="N166" i="11"/>
  <c r="M166" i="11"/>
  <c r="L166" i="11"/>
  <c r="K166" i="11"/>
  <c r="J166" i="11"/>
  <c r="I166" i="11"/>
  <c r="H166" i="11"/>
  <c r="G166" i="11"/>
  <c r="F166" i="11"/>
  <c r="E166" i="11"/>
  <c r="T165" i="11"/>
  <c r="U165" i="11" s="1"/>
  <c r="Q165" i="11"/>
  <c r="R165" i="11" s="1"/>
  <c r="M165" i="11"/>
  <c r="N165" i="11" s="1"/>
  <c r="O165" i="11" s="1"/>
  <c r="I165" i="11"/>
  <c r="J165" i="11" s="1"/>
  <c r="K165" i="11" s="1"/>
  <c r="E165" i="11"/>
  <c r="F165" i="11" s="1"/>
  <c r="G165" i="11" s="1"/>
  <c r="U147" i="11"/>
  <c r="T147" i="11"/>
  <c r="S147" i="11"/>
  <c r="R147" i="11"/>
  <c r="Q147" i="11"/>
  <c r="P147" i="11"/>
  <c r="O147" i="11"/>
  <c r="N147" i="11"/>
  <c r="M147" i="11"/>
  <c r="L147" i="11"/>
  <c r="K147" i="11"/>
  <c r="J147" i="11"/>
  <c r="I147" i="11"/>
  <c r="H147" i="11"/>
  <c r="G147" i="11"/>
  <c r="F147" i="11"/>
  <c r="E147" i="11"/>
  <c r="D147" i="11"/>
  <c r="U144" i="11"/>
  <c r="T144" i="11"/>
  <c r="S144" i="11"/>
  <c r="R144" i="11"/>
  <c r="Q144" i="11"/>
  <c r="P144" i="11"/>
  <c r="O144" i="11"/>
  <c r="N144" i="11"/>
  <c r="M144" i="11"/>
  <c r="L144" i="11"/>
  <c r="K144" i="11"/>
  <c r="J144" i="11"/>
  <c r="I144" i="11"/>
  <c r="H144" i="11"/>
  <c r="G144" i="11"/>
  <c r="F144" i="11"/>
  <c r="E144" i="11"/>
  <c r="D144" i="11"/>
  <c r="V142" i="11"/>
  <c r="V141" i="11"/>
  <c r="U140" i="11"/>
  <c r="T140" i="11"/>
  <c r="S140" i="11"/>
  <c r="R140" i="11"/>
  <c r="Q140" i="11"/>
  <c r="P140" i="11"/>
  <c r="O140" i="11"/>
  <c r="N140" i="11"/>
  <c r="M140" i="11"/>
  <c r="L140" i="11"/>
  <c r="K140" i="11"/>
  <c r="J140" i="11"/>
  <c r="I140" i="11"/>
  <c r="H140" i="11"/>
  <c r="G140" i="11"/>
  <c r="F140" i="11"/>
  <c r="E140" i="11"/>
  <c r="D140" i="11"/>
  <c r="V139" i="11"/>
  <c r="V138" i="11"/>
  <c r="U137" i="11"/>
  <c r="T137" i="11"/>
  <c r="S137" i="11"/>
  <c r="R137" i="11"/>
  <c r="Q137" i="11"/>
  <c r="P137" i="11"/>
  <c r="O137" i="11"/>
  <c r="N137" i="11"/>
  <c r="M137" i="11"/>
  <c r="L137" i="11"/>
  <c r="K137" i="11"/>
  <c r="J137" i="11"/>
  <c r="I137" i="11"/>
  <c r="H137" i="11"/>
  <c r="G137" i="11"/>
  <c r="F137" i="11"/>
  <c r="E137" i="11"/>
  <c r="D137" i="11"/>
  <c r="V136" i="11"/>
  <c r="V135" i="11"/>
  <c r="U134" i="11"/>
  <c r="T134" i="11"/>
  <c r="S134" i="11"/>
  <c r="R134" i="11"/>
  <c r="Q134" i="11"/>
  <c r="P134" i="11"/>
  <c r="O134" i="11"/>
  <c r="N134" i="11"/>
  <c r="M134" i="11"/>
  <c r="L134" i="11"/>
  <c r="K134" i="11"/>
  <c r="J134" i="11"/>
  <c r="I134" i="11"/>
  <c r="H134" i="11"/>
  <c r="G134" i="11"/>
  <c r="F134" i="11"/>
  <c r="E134" i="11"/>
  <c r="D134" i="11"/>
  <c r="V133" i="11"/>
  <c r="V132" i="11"/>
  <c r="U131" i="11"/>
  <c r="T131" i="11"/>
  <c r="T161" i="11" s="1"/>
  <c r="S131" i="11"/>
  <c r="R131" i="11"/>
  <c r="Q131" i="11"/>
  <c r="P131" i="11"/>
  <c r="O131" i="11"/>
  <c r="N131" i="11"/>
  <c r="M131" i="11"/>
  <c r="L131" i="11"/>
  <c r="L161" i="11" s="1"/>
  <c r="L175" i="11" s="1"/>
  <c r="K131" i="11"/>
  <c r="J131" i="11"/>
  <c r="I131" i="11"/>
  <c r="H131" i="11"/>
  <c r="G131" i="11"/>
  <c r="F131" i="11"/>
  <c r="E131" i="11"/>
  <c r="D131" i="11"/>
  <c r="D161" i="11" s="1"/>
  <c r="V129" i="11"/>
  <c r="V128" i="11"/>
  <c r="U127" i="11"/>
  <c r="T127" i="11"/>
  <c r="S127" i="11"/>
  <c r="R127" i="11"/>
  <c r="Q127" i="11"/>
  <c r="P127" i="11"/>
  <c r="O127" i="11"/>
  <c r="N127" i="11"/>
  <c r="M127" i="11"/>
  <c r="L127" i="11"/>
  <c r="K127" i="11"/>
  <c r="J127" i="11"/>
  <c r="I127" i="11"/>
  <c r="H127" i="11"/>
  <c r="G127" i="11"/>
  <c r="F127" i="11"/>
  <c r="E127" i="11"/>
  <c r="D127" i="11"/>
  <c r="V126" i="11"/>
  <c r="V125" i="11"/>
  <c r="U124" i="11"/>
  <c r="T124" i="11"/>
  <c r="S124" i="11"/>
  <c r="R124" i="11"/>
  <c r="Q124" i="11"/>
  <c r="P124" i="11"/>
  <c r="O124" i="11"/>
  <c r="N124" i="11"/>
  <c r="M124" i="11"/>
  <c r="L124" i="11"/>
  <c r="K124" i="11"/>
  <c r="J124" i="11"/>
  <c r="I124" i="11"/>
  <c r="H124" i="11"/>
  <c r="G124" i="11"/>
  <c r="F124" i="11"/>
  <c r="E124" i="11"/>
  <c r="D124" i="11"/>
  <c r="V123" i="11"/>
  <c r="V122" i="11"/>
  <c r="U121" i="11"/>
  <c r="T121" i="11"/>
  <c r="S121" i="11"/>
  <c r="R121" i="11"/>
  <c r="Q121" i="11"/>
  <c r="P121" i="11"/>
  <c r="O121" i="11"/>
  <c r="N121" i="11"/>
  <c r="M121" i="11"/>
  <c r="L121" i="11"/>
  <c r="K121" i="11"/>
  <c r="J121" i="11"/>
  <c r="I121" i="11"/>
  <c r="H121" i="11"/>
  <c r="G121" i="11"/>
  <c r="F121" i="11"/>
  <c r="E121" i="11"/>
  <c r="D121" i="11"/>
  <c r="V120" i="11"/>
  <c r="V119" i="11"/>
  <c r="U118" i="11"/>
  <c r="T118" i="11"/>
  <c r="T160" i="11" s="1"/>
  <c r="T186" i="11" s="1"/>
  <c r="T198" i="11" s="1"/>
  <c r="S118" i="11"/>
  <c r="R118" i="11"/>
  <c r="Q118" i="11"/>
  <c r="P118" i="11"/>
  <c r="O118" i="11"/>
  <c r="N118" i="11"/>
  <c r="M118" i="11"/>
  <c r="L118" i="11"/>
  <c r="L160" i="11" s="1"/>
  <c r="K118" i="11"/>
  <c r="J118" i="11"/>
  <c r="I118" i="11"/>
  <c r="H118" i="11"/>
  <c r="G118" i="11"/>
  <c r="F118" i="11"/>
  <c r="E118" i="11"/>
  <c r="D118" i="11"/>
  <c r="D160" i="11" s="1"/>
  <c r="D174" i="11" s="1"/>
  <c r="V116" i="11"/>
  <c r="V115" i="11"/>
  <c r="U114" i="11"/>
  <c r="T114" i="11"/>
  <c r="S114" i="11"/>
  <c r="R114" i="11"/>
  <c r="Q114" i="11"/>
  <c r="P114" i="11"/>
  <c r="O114" i="11"/>
  <c r="N114" i="11"/>
  <c r="M114" i="11"/>
  <c r="L114" i="11"/>
  <c r="K114" i="11"/>
  <c r="J114" i="11"/>
  <c r="I114" i="11"/>
  <c r="H114" i="11"/>
  <c r="G114" i="11"/>
  <c r="F114" i="11"/>
  <c r="E114" i="11"/>
  <c r="D114" i="11"/>
  <c r="V113" i="11"/>
  <c r="V112" i="11"/>
  <c r="U111" i="11"/>
  <c r="T111" i="11"/>
  <c r="T159" i="11" s="1"/>
  <c r="S111" i="11"/>
  <c r="R111" i="11"/>
  <c r="Q111" i="11"/>
  <c r="P111" i="11"/>
  <c r="O111" i="11"/>
  <c r="N111" i="11"/>
  <c r="M111" i="11"/>
  <c r="L111" i="11"/>
  <c r="L159" i="11" s="1"/>
  <c r="K111" i="11"/>
  <c r="J111" i="11"/>
  <c r="I111" i="11"/>
  <c r="H111" i="11"/>
  <c r="G111" i="11"/>
  <c r="F111" i="11"/>
  <c r="E111" i="11"/>
  <c r="D111" i="11"/>
  <c r="D159" i="11" s="1"/>
  <c r="V109" i="11"/>
  <c r="V108" i="11"/>
  <c r="U107" i="11"/>
  <c r="T107" i="11"/>
  <c r="S107" i="11"/>
  <c r="R107" i="11"/>
  <c r="Q107" i="11"/>
  <c r="P107" i="11"/>
  <c r="O107" i="11"/>
  <c r="N107" i="11"/>
  <c r="M107" i="11"/>
  <c r="L107" i="11"/>
  <c r="K107" i="11"/>
  <c r="J107" i="11"/>
  <c r="I107" i="11"/>
  <c r="H107" i="11"/>
  <c r="G107" i="11"/>
  <c r="F107" i="11"/>
  <c r="E107" i="11"/>
  <c r="D107" i="11"/>
  <c r="V106" i="11"/>
  <c r="V105" i="11"/>
  <c r="U104" i="11"/>
  <c r="T104" i="11"/>
  <c r="T158" i="11" s="1"/>
  <c r="S104" i="11"/>
  <c r="R104" i="11"/>
  <c r="Q104" i="11"/>
  <c r="P104" i="11"/>
  <c r="O104" i="11"/>
  <c r="N104" i="11"/>
  <c r="M104" i="11"/>
  <c r="L104" i="11"/>
  <c r="L158" i="11" s="1"/>
  <c r="K104" i="11"/>
  <c r="J104" i="11"/>
  <c r="I104" i="11"/>
  <c r="H104" i="11"/>
  <c r="G104" i="11"/>
  <c r="F104" i="11"/>
  <c r="E104" i="11"/>
  <c r="D104" i="11"/>
  <c r="V102" i="11"/>
  <c r="V101" i="11"/>
  <c r="U100" i="11"/>
  <c r="T100" i="11"/>
  <c r="S100" i="11"/>
  <c r="R100" i="11"/>
  <c r="Q100" i="11"/>
  <c r="P100" i="11"/>
  <c r="O100" i="11"/>
  <c r="N100" i="11"/>
  <c r="M100" i="11"/>
  <c r="L100" i="11"/>
  <c r="K100" i="11"/>
  <c r="J100" i="11"/>
  <c r="I100" i="11"/>
  <c r="H100" i="11"/>
  <c r="G100" i="11"/>
  <c r="F100" i="11"/>
  <c r="E100" i="11"/>
  <c r="D100" i="11"/>
  <c r="V99" i="11"/>
  <c r="V98" i="11"/>
  <c r="U97" i="11"/>
  <c r="T97" i="11"/>
  <c r="S97" i="11"/>
  <c r="R97" i="11"/>
  <c r="Q97" i="11"/>
  <c r="P97" i="11"/>
  <c r="O97" i="11"/>
  <c r="N97" i="11"/>
  <c r="M97" i="11"/>
  <c r="L97" i="11"/>
  <c r="K97" i="11"/>
  <c r="J97" i="11"/>
  <c r="I97" i="11"/>
  <c r="H97" i="11"/>
  <c r="G97" i="11"/>
  <c r="F97" i="11"/>
  <c r="E97" i="11"/>
  <c r="D97" i="11"/>
  <c r="V96" i="11"/>
  <c r="V95" i="11"/>
  <c r="U94" i="11"/>
  <c r="T94" i="11"/>
  <c r="S94" i="11"/>
  <c r="R94" i="11"/>
  <c r="Q94" i="11"/>
  <c r="P94" i="11"/>
  <c r="O94" i="11"/>
  <c r="N94" i="11"/>
  <c r="M94" i="11"/>
  <c r="L94" i="11"/>
  <c r="K94" i="11"/>
  <c r="J94" i="11"/>
  <c r="I94" i="11"/>
  <c r="H94" i="11"/>
  <c r="G94" i="11"/>
  <c r="F94" i="11"/>
  <c r="E94" i="11"/>
  <c r="D94" i="11"/>
  <c r="V93" i="11"/>
  <c r="V92" i="11"/>
  <c r="U91" i="11"/>
  <c r="T91" i="11"/>
  <c r="T157" i="11" s="1"/>
  <c r="S91" i="11"/>
  <c r="R91" i="11"/>
  <c r="Q91" i="11"/>
  <c r="P91" i="11"/>
  <c r="O91" i="11"/>
  <c r="N91" i="11"/>
  <c r="M91" i="11"/>
  <c r="L91" i="11"/>
  <c r="L157" i="11" s="1"/>
  <c r="K91" i="11"/>
  <c r="J91" i="11"/>
  <c r="I91" i="11"/>
  <c r="H91" i="11"/>
  <c r="G91" i="11"/>
  <c r="F91" i="11"/>
  <c r="E91" i="11"/>
  <c r="D91" i="11"/>
  <c r="D157" i="11" s="1"/>
  <c r="U87" i="11"/>
  <c r="T87" i="11"/>
  <c r="S87" i="11"/>
  <c r="R87" i="11"/>
  <c r="Q87" i="11"/>
  <c r="P87" i="11"/>
  <c r="O87" i="11"/>
  <c r="N87" i="11"/>
  <c r="M87" i="11"/>
  <c r="L87" i="11"/>
  <c r="K87" i="11"/>
  <c r="J87" i="11"/>
  <c r="I87" i="11"/>
  <c r="H87" i="11"/>
  <c r="G87" i="11"/>
  <c r="F87" i="11"/>
  <c r="E87" i="11"/>
  <c r="D87" i="11"/>
  <c r="U84" i="11"/>
  <c r="T84" i="11"/>
  <c r="S84" i="11"/>
  <c r="R84" i="11"/>
  <c r="Q84" i="11"/>
  <c r="P84" i="11"/>
  <c r="O84" i="11"/>
  <c r="N84" i="11"/>
  <c r="M84" i="11"/>
  <c r="L84" i="11"/>
  <c r="K84" i="11"/>
  <c r="J84" i="11"/>
  <c r="I84" i="11"/>
  <c r="H84" i="11"/>
  <c r="G84" i="11"/>
  <c r="F84" i="11"/>
  <c r="E84" i="11"/>
  <c r="D84" i="11"/>
  <c r="U81" i="11"/>
  <c r="T81" i="11"/>
  <c r="S81" i="11"/>
  <c r="R81" i="11"/>
  <c r="Q81" i="11"/>
  <c r="P81" i="11"/>
  <c r="O81" i="11"/>
  <c r="N81" i="11"/>
  <c r="M81" i="11"/>
  <c r="L81" i="11"/>
  <c r="K81" i="11"/>
  <c r="J81" i="11"/>
  <c r="I81" i="11"/>
  <c r="H81" i="11"/>
  <c r="G81" i="11"/>
  <c r="F81" i="11"/>
  <c r="E81" i="11"/>
  <c r="D81" i="11"/>
  <c r="U78" i="11"/>
  <c r="T78" i="11"/>
  <c r="S78" i="11"/>
  <c r="R78" i="11"/>
  <c r="Q78" i="11"/>
  <c r="P78" i="11"/>
  <c r="O78" i="11"/>
  <c r="N78" i="11"/>
  <c r="M78" i="11"/>
  <c r="L78" i="11"/>
  <c r="K78" i="11"/>
  <c r="J78" i="11"/>
  <c r="I78" i="11"/>
  <c r="H78" i="11"/>
  <c r="G78" i="11"/>
  <c r="F78" i="11"/>
  <c r="E78" i="11"/>
  <c r="D78" i="11"/>
  <c r="V76" i="11"/>
  <c r="V75" i="11"/>
  <c r="U74" i="11"/>
  <c r="T74" i="11"/>
  <c r="S74" i="11"/>
  <c r="R74" i="11"/>
  <c r="Q74" i="11"/>
  <c r="P74" i="11"/>
  <c r="O74" i="11"/>
  <c r="N74" i="11"/>
  <c r="M74" i="11"/>
  <c r="L74" i="11"/>
  <c r="K74" i="11"/>
  <c r="J74" i="11"/>
  <c r="I74" i="11"/>
  <c r="H74" i="11"/>
  <c r="G74" i="11"/>
  <c r="F74" i="11"/>
  <c r="E74" i="11"/>
  <c r="D74" i="11"/>
  <c r="V73" i="11"/>
  <c r="V72" i="11"/>
  <c r="U71" i="11"/>
  <c r="T71" i="11"/>
  <c r="S71" i="11"/>
  <c r="R71" i="11"/>
  <c r="Q71" i="11"/>
  <c r="P71" i="11"/>
  <c r="O71" i="11"/>
  <c r="N71" i="11"/>
  <c r="M71" i="11"/>
  <c r="L71" i="11"/>
  <c r="K71" i="11"/>
  <c r="J71" i="11"/>
  <c r="I71" i="11"/>
  <c r="H71" i="11"/>
  <c r="G71" i="11"/>
  <c r="F71" i="11"/>
  <c r="E71" i="11"/>
  <c r="D71" i="11"/>
  <c r="V70" i="11"/>
  <c r="V69" i="11"/>
  <c r="U68" i="11"/>
  <c r="T68" i="11"/>
  <c r="S68" i="11"/>
  <c r="R68" i="11"/>
  <c r="R155" i="11" s="1"/>
  <c r="R169" i="11" s="1"/>
  <c r="Q68" i="11"/>
  <c r="P68" i="11"/>
  <c r="O68" i="11"/>
  <c r="N68" i="11"/>
  <c r="M68" i="11"/>
  <c r="L68" i="11"/>
  <c r="K68" i="11"/>
  <c r="J68" i="11"/>
  <c r="J155" i="11" s="1"/>
  <c r="I68" i="11"/>
  <c r="H68" i="11"/>
  <c r="G68" i="11"/>
  <c r="F68" i="11"/>
  <c r="E68" i="11"/>
  <c r="D68" i="11"/>
  <c r="V66" i="11"/>
  <c r="V65" i="11"/>
  <c r="U64" i="11"/>
  <c r="T64" i="11"/>
  <c r="S64" i="11"/>
  <c r="R64" i="11"/>
  <c r="Q64" i="11"/>
  <c r="P64" i="11"/>
  <c r="O64" i="11"/>
  <c r="N64" i="11"/>
  <c r="M64" i="11"/>
  <c r="L64" i="11"/>
  <c r="K64" i="11"/>
  <c r="J64" i="11"/>
  <c r="I64" i="11"/>
  <c r="H64" i="11"/>
  <c r="G64" i="11"/>
  <c r="F64" i="11"/>
  <c r="E64" i="11"/>
  <c r="D64" i="11"/>
  <c r="V63" i="11"/>
  <c r="V62" i="11"/>
  <c r="U61" i="11"/>
  <c r="T61" i="11"/>
  <c r="S61" i="11"/>
  <c r="R61" i="11"/>
  <c r="Q61" i="11"/>
  <c r="P61" i="11"/>
  <c r="O61" i="11"/>
  <c r="N61" i="11"/>
  <c r="M61" i="11"/>
  <c r="L61" i="11"/>
  <c r="K61" i="11"/>
  <c r="J61" i="11"/>
  <c r="I61" i="11"/>
  <c r="H61" i="11"/>
  <c r="G61" i="11"/>
  <c r="F61" i="11"/>
  <c r="E61" i="11"/>
  <c r="D61" i="11"/>
  <c r="V60" i="11"/>
  <c r="V59" i="11"/>
  <c r="U58" i="11"/>
  <c r="T58" i="11"/>
  <c r="S58" i="11"/>
  <c r="R58" i="11"/>
  <c r="Q58" i="11"/>
  <c r="P58" i="11"/>
  <c r="O58" i="11"/>
  <c r="N58" i="11"/>
  <c r="M58" i="11"/>
  <c r="L58" i="11"/>
  <c r="K58" i="11"/>
  <c r="J58" i="11"/>
  <c r="I58" i="11"/>
  <c r="H58" i="11"/>
  <c r="G58" i="11"/>
  <c r="F58" i="11"/>
  <c r="E58" i="11"/>
  <c r="D58" i="11"/>
  <c r="V57" i="11"/>
  <c r="V56" i="11"/>
  <c r="U55" i="11"/>
  <c r="T55" i="11"/>
  <c r="S55" i="11"/>
  <c r="R55" i="11"/>
  <c r="Q55" i="11"/>
  <c r="P55" i="11"/>
  <c r="O55" i="11"/>
  <c r="N55" i="11"/>
  <c r="M55" i="11"/>
  <c r="L55" i="11"/>
  <c r="K55" i="11"/>
  <c r="J55" i="11"/>
  <c r="I55" i="11"/>
  <c r="H55" i="11"/>
  <c r="G55" i="11"/>
  <c r="F55" i="11"/>
  <c r="E55" i="11"/>
  <c r="D55" i="11"/>
  <c r="V53" i="11"/>
  <c r="V52" i="11"/>
  <c r="U51" i="11"/>
  <c r="T51" i="11"/>
  <c r="S51" i="11"/>
  <c r="R51" i="11"/>
  <c r="Q51" i="11"/>
  <c r="P51" i="11"/>
  <c r="O51" i="11"/>
  <c r="N51" i="11"/>
  <c r="M51" i="11"/>
  <c r="L51" i="11"/>
  <c r="K51" i="11"/>
  <c r="J51" i="11"/>
  <c r="I51" i="11"/>
  <c r="H51" i="11"/>
  <c r="G51" i="11"/>
  <c r="F51" i="11"/>
  <c r="E51" i="11"/>
  <c r="D51" i="11"/>
  <c r="V50" i="11"/>
  <c r="V49" i="11"/>
  <c r="U48" i="11"/>
  <c r="T48" i="11"/>
  <c r="S48" i="11"/>
  <c r="R48" i="11"/>
  <c r="Q48" i="11"/>
  <c r="P48" i="11"/>
  <c r="O48" i="11"/>
  <c r="N48" i="11"/>
  <c r="M48" i="11"/>
  <c r="L48" i="11"/>
  <c r="K48" i="11"/>
  <c r="J48" i="11"/>
  <c r="I48" i="11"/>
  <c r="H48" i="11"/>
  <c r="G48" i="11"/>
  <c r="F48" i="11"/>
  <c r="E48" i="11"/>
  <c r="D48" i="11"/>
  <c r="V47" i="11"/>
  <c r="V46" i="11"/>
  <c r="U45" i="11"/>
  <c r="T45" i="11"/>
  <c r="S45" i="11"/>
  <c r="R45" i="11"/>
  <c r="Q45" i="11"/>
  <c r="P45" i="11"/>
  <c r="O45" i="11"/>
  <c r="N45" i="11"/>
  <c r="M45" i="11"/>
  <c r="L45" i="11"/>
  <c r="K45" i="11"/>
  <c r="J45" i="11"/>
  <c r="I45" i="11"/>
  <c r="H45" i="11"/>
  <c r="G45" i="11"/>
  <c r="F45" i="11"/>
  <c r="E45" i="11"/>
  <c r="D45" i="11"/>
  <c r="V44" i="11"/>
  <c r="V43" i="11"/>
  <c r="U42" i="11"/>
  <c r="T42" i="11"/>
  <c r="S42" i="11"/>
  <c r="R42" i="11"/>
  <c r="Q42" i="11"/>
  <c r="P42" i="11"/>
  <c r="O42" i="11"/>
  <c r="N42" i="11"/>
  <c r="M42" i="11"/>
  <c r="L42" i="11"/>
  <c r="K42" i="11"/>
  <c r="J42" i="11"/>
  <c r="I42" i="11"/>
  <c r="H42" i="11"/>
  <c r="G42" i="11"/>
  <c r="F42" i="11"/>
  <c r="E42" i="11"/>
  <c r="D42" i="11"/>
  <c r="V41" i="11"/>
  <c r="V40" i="11"/>
  <c r="U39" i="11"/>
  <c r="T39" i="11"/>
  <c r="S39" i="11"/>
  <c r="R39" i="11"/>
  <c r="Q39" i="11"/>
  <c r="P39" i="11"/>
  <c r="O39" i="11"/>
  <c r="N39" i="11"/>
  <c r="M39" i="11"/>
  <c r="L39" i="11"/>
  <c r="K39" i="11"/>
  <c r="J39" i="11"/>
  <c r="I39" i="11"/>
  <c r="H39" i="11"/>
  <c r="G39" i="11"/>
  <c r="F39" i="11"/>
  <c r="E39" i="11"/>
  <c r="D39" i="11"/>
  <c r="V38" i="11"/>
  <c r="V37" i="11"/>
  <c r="U36" i="11"/>
  <c r="T36" i="11"/>
  <c r="S36" i="11"/>
  <c r="R36" i="11"/>
  <c r="Q36" i="11"/>
  <c r="P36" i="11"/>
  <c r="O36" i="11"/>
  <c r="N36" i="11"/>
  <c r="M36" i="11"/>
  <c r="L36" i="11"/>
  <c r="K36" i="11"/>
  <c r="J36" i="11"/>
  <c r="I36" i="11"/>
  <c r="H36" i="11"/>
  <c r="G36" i="11"/>
  <c r="F36" i="11"/>
  <c r="E36" i="11"/>
  <c r="D36" i="11"/>
  <c r="V35" i="11"/>
  <c r="V34" i="11"/>
  <c r="U33" i="11"/>
  <c r="T33" i="11"/>
  <c r="S33" i="11"/>
  <c r="R33" i="11"/>
  <c r="Q33" i="11"/>
  <c r="P33" i="11"/>
  <c r="O33" i="11"/>
  <c r="N33" i="11"/>
  <c r="M33" i="11"/>
  <c r="L33" i="11"/>
  <c r="K33" i="11"/>
  <c r="J33" i="11"/>
  <c r="I33" i="11"/>
  <c r="H33" i="11"/>
  <c r="G33" i="11"/>
  <c r="F33" i="11"/>
  <c r="E33" i="11"/>
  <c r="D33" i="11"/>
  <c r="V32" i="11"/>
  <c r="V31" i="11"/>
  <c r="U30" i="11"/>
  <c r="T30" i="11"/>
  <c r="S30" i="11"/>
  <c r="R30" i="11"/>
  <c r="Q30" i="11"/>
  <c r="P30" i="11"/>
  <c r="O30" i="11"/>
  <c r="N30" i="11"/>
  <c r="M30" i="11"/>
  <c r="L30" i="11"/>
  <c r="K30" i="11"/>
  <c r="J30" i="11"/>
  <c r="I30" i="11"/>
  <c r="H30" i="11"/>
  <c r="G30" i="11"/>
  <c r="F30" i="11"/>
  <c r="E30" i="11"/>
  <c r="D30" i="11"/>
  <c r="V29" i="11"/>
  <c r="V28" i="11"/>
  <c r="U27" i="11"/>
  <c r="T27" i="11"/>
  <c r="S27" i="11"/>
  <c r="R27" i="11"/>
  <c r="Q27" i="11"/>
  <c r="P27" i="11"/>
  <c r="O27" i="11"/>
  <c r="N27" i="11"/>
  <c r="M27" i="11"/>
  <c r="L27" i="11"/>
  <c r="K27" i="11"/>
  <c r="J27" i="11"/>
  <c r="I27" i="11"/>
  <c r="H27" i="11"/>
  <c r="G27" i="11"/>
  <c r="F27" i="11"/>
  <c r="E27" i="11"/>
  <c r="D27" i="11"/>
  <c r="V26" i="11"/>
  <c r="V25" i="11"/>
  <c r="U24" i="11"/>
  <c r="T24" i="11"/>
  <c r="S24" i="11"/>
  <c r="R24" i="11"/>
  <c r="Q24" i="11"/>
  <c r="P24" i="11"/>
  <c r="O24" i="11"/>
  <c r="N24" i="11"/>
  <c r="M24" i="11"/>
  <c r="L24" i="11"/>
  <c r="K24" i="11"/>
  <c r="J24" i="11"/>
  <c r="I24" i="11"/>
  <c r="H24" i="11"/>
  <c r="G24" i="11"/>
  <c r="F24" i="11"/>
  <c r="E24" i="11"/>
  <c r="D24" i="11"/>
  <c r="V23" i="11"/>
  <c r="V22" i="11"/>
  <c r="U21" i="11"/>
  <c r="T21" i="11"/>
  <c r="S21" i="11"/>
  <c r="R21" i="11"/>
  <c r="Q21" i="11"/>
  <c r="P21" i="11"/>
  <c r="O21" i="11"/>
  <c r="N21" i="11"/>
  <c r="M21" i="11"/>
  <c r="L21" i="11"/>
  <c r="K21" i="11"/>
  <c r="J21" i="11"/>
  <c r="I21" i="11"/>
  <c r="H21" i="11"/>
  <c r="G21" i="11"/>
  <c r="F21" i="11"/>
  <c r="E21" i="11"/>
  <c r="D21" i="11"/>
  <c r="V20" i="11"/>
  <c r="V19" i="11"/>
  <c r="U18" i="11"/>
  <c r="T18" i="11"/>
  <c r="S18" i="11"/>
  <c r="R18" i="11"/>
  <c r="Q18" i="11"/>
  <c r="P18" i="11"/>
  <c r="O18" i="11"/>
  <c r="N18" i="11"/>
  <c r="M18" i="11"/>
  <c r="L18" i="11"/>
  <c r="K18" i="11"/>
  <c r="J18" i="11"/>
  <c r="I18" i="11"/>
  <c r="H18" i="11"/>
  <c r="G18" i="11"/>
  <c r="F18" i="11"/>
  <c r="E18" i="11"/>
  <c r="D18" i="11"/>
  <c r="V17" i="11"/>
  <c r="V16" i="11"/>
  <c r="U15" i="11"/>
  <c r="T15" i="11"/>
  <c r="S15" i="11"/>
  <c r="R15" i="11"/>
  <c r="Q15" i="11"/>
  <c r="P15" i="11"/>
  <c r="O15" i="11"/>
  <c r="N15" i="11"/>
  <c r="M15" i="11"/>
  <c r="L15" i="11"/>
  <c r="K15" i="11"/>
  <c r="J15" i="11"/>
  <c r="I15" i="11"/>
  <c r="H15" i="11"/>
  <c r="G15" i="11"/>
  <c r="F15" i="11"/>
  <c r="E15" i="11"/>
  <c r="D15" i="11"/>
  <c r="V14" i="11"/>
  <c r="V13" i="11"/>
  <c r="U12" i="11"/>
  <c r="T12" i="11"/>
  <c r="S12" i="11"/>
  <c r="R12" i="11"/>
  <c r="Q12" i="11"/>
  <c r="P12" i="11"/>
  <c r="O12" i="11"/>
  <c r="N12" i="11"/>
  <c r="M12" i="11"/>
  <c r="L12" i="11"/>
  <c r="K12" i="11"/>
  <c r="J12" i="11"/>
  <c r="I12" i="11"/>
  <c r="H12" i="11"/>
  <c r="G12" i="11"/>
  <c r="F12" i="11"/>
  <c r="E12" i="11"/>
  <c r="D12" i="11"/>
  <c r="V11" i="11"/>
  <c r="V10" i="11"/>
  <c r="U9" i="11"/>
  <c r="T9" i="11"/>
  <c r="S9" i="11"/>
  <c r="R9" i="11"/>
  <c r="Q9" i="11"/>
  <c r="P9" i="11"/>
  <c r="O9" i="11"/>
  <c r="N9" i="11"/>
  <c r="M9" i="11"/>
  <c r="L9" i="11"/>
  <c r="K9" i="11"/>
  <c r="J9" i="11"/>
  <c r="I9" i="11"/>
  <c r="H9" i="11"/>
  <c r="G9" i="11"/>
  <c r="F9" i="11"/>
  <c r="E9" i="11"/>
  <c r="D9" i="11"/>
  <c r="V8" i="11"/>
  <c r="V7" i="11"/>
  <c r="U6" i="11"/>
  <c r="T6" i="11"/>
  <c r="S6" i="11"/>
  <c r="R6" i="11"/>
  <c r="Q6" i="11"/>
  <c r="P6" i="11"/>
  <c r="O6" i="11"/>
  <c r="N6" i="11"/>
  <c r="M6" i="11"/>
  <c r="L6" i="11"/>
  <c r="K6" i="11"/>
  <c r="J6" i="11"/>
  <c r="I6" i="11"/>
  <c r="H6" i="11"/>
  <c r="H153" i="11" s="1"/>
  <c r="G6" i="11"/>
  <c r="F6" i="11"/>
  <c r="E6" i="11"/>
  <c r="D6" i="11"/>
  <c r="H296" i="3"/>
  <c r="F296" i="3"/>
  <c r="G161" i="11" l="1"/>
  <c r="O161" i="11"/>
  <c r="K161" i="11"/>
  <c r="S161" i="11"/>
  <c r="U153" i="11"/>
  <c r="M155" i="11"/>
  <c r="M169" i="11" s="1"/>
  <c r="F156" i="11"/>
  <c r="R162" i="11"/>
  <c r="K158" i="11"/>
  <c r="G160" i="11"/>
  <c r="D153" i="11"/>
  <c r="L153" i="11"/>
  <c r="L167" i="11" s="1"/>
  <c r="F161" i="11"/>
  <c r="F175" i="11" s="1"/>
  <c r="J160" i="11"/>
  <c r="F162" i="11"/>
  <c r="F176" i="11" s="1"/>
  <c r="H158" i="11"/>
  <c r="P159" i="11"/>
  <c r="P173" i="11" s="1"/>
  <c r="U156" i="11"/>
  <c r="U170" i="11" s="1"/>
  <c r="K159" i="11"/>
  <c r="K173" i="11" s="1"/>
  <c r="S159" i="11"/>
  <c r="S173" i="11" s="1"/>
  <c r="G159" i="11"/>
  <c r="G173" i="11" s="1"/>
  <c r="S157" i="11"/>
  <c r="O160" i="11"/>
  <c r="T153" i="11"/>
  <c r="T167" i="11" s="1"/>
  <c r="H159" i="11"/>
  <c r="H173" i="11" s="1"/>
  <c r="H156" i="11"/>
  <c r="H170" i="11" s="1"/>
  <c r="P156" i="11"/>
  <c r="P170" i="11" s="1"/>
  <c r="N156" i="11"/>
  <c r="N170" i="11" s="1"/>
  <c r="H161" i="11"/>
  <c r="H175" i="11" s="1"/>
  <c r="O156" i="11"/>
  <c r="O170" i="11" s="1"/>
  <c r="F153" i="11"/>
  <c r="F167" i="11" s="1"/>
  <c r="N153" i="11"/>
  <c r="N167" i="11" s="1"/>
  <c r="F154" i="11"/>
  <c r="F168" i="11" s="1"/>
  <c r="N154" i="11"/>
  <c r="N168" i="11" s="1"/>
  <c r="F155" i="11"/>
  <c r="F169" i="11" s="1"/>
  <c r="N155" i="11"/>
  <c r="N181" i="11" s="1"/>
  <c r="N193" i="11" s="1"/>
  <c r="G156" i="11"/>
  <c r="G170" i="11" s="1"/>
  <c r="G158" i="11"/>
  <c r="O158" i="11"/>
  <c r="O172" i="11" s="1"/>
  <c r="F160" i="11"/>
  <c r="F174" i="11" s="1"/>
  <c r="N160" i="11"/>
  <c r="N174" i="11" s="1"/>
  <c r="R160" i="11"/>
  <c r="J161" i="11"/>
  <c r="J175" i="11" s="1"/>
  <c r="P153" i="11"/>
  <c r="P167" i="11" s="1"/>
  <c r="K156" i="11"/>
  <c r="K170" i="11" s="1"/>
  <c r="P158" i="11"/>
  <c r="P172" i="11" s="1"/>
  <c r="M156" i="11"/>
  <c r="M170" i="11" s="1"/>
  <c r="D156" i="11"/>
  <c r="D170" i="11" s="1"/>
  <c r="L156" i="11"/>
  <c r="L170" i="11" s="1"/>
  <c r="T156" i="11"/>
  <c r="J156" i="11"/>
  <c r="J170" i="11" s="1"/>
  <c r="R156" i="11"/>
  <c r="R170" i="11" s="1"/>
  <c r="K157" i="11"/>
  <c r="K171" i="11" s="1"/>
  <c r="H160" i="11"/>
  <c r="H174" i="11" s="1"/>
  <c r="P160" i="11"/>
  <c r="P174" i="11" s="1"/>
  <c r="S158" i="11"/>
  <c r="J153" i="11"/>
  <c r="J167" i="11" s="1"/>
  <c r="R153" i="11"/>
  <c r="R167" i="11" s="1"/>
  <c r="J154" i="11"/>
  <c r="J168" i="11" s="1"/>
  <c r="R154" i="11"/>
  <c r="R168" i="11" s="1"/>
  <c r="I155" i="11"/>
  <c r="I169" i="11" s="1"/>
  <c r="Q155" i="11"/>
  <c r="Q169" i="11" s="1"/>
  <c r="G157" i="11"/>
  <c r="G171" i="11" s="1"/>
  <c r="O157" i="11"/>
  <c r="O171" i="11" s="1"/>
  <c r="D158" i="11"/>
  <c r="D172" i="11" s="1"/>
  <c r="O159" i="11"/>
  <c r="K160" i="11"/>
  <c r="K174" i="11" s="1"/>
  <c r="S160" i="11"/>
  <c r="S174" i="11" s="1"/>
  <c r="S156" i="11"/>
  <c r="Q156" i="11"/>
  <c r="H157" i="11"/>
  <c r="H171" i="11" s="1"/>
  <c r="P157" i="11"/>
  <c r="P171" i="11" s="1"/>
  <c r="N162" i="11"/>
  <c r="N176" i="11" s="1"/>
  <c r="E156" i="11"/>
  <c r="E170" i="11" s="1"/>
  <c r="V68" i="11"/>
  <c r="V74" i="11"/>
  <c r="I156" i="11"/>
  <c r="I182" i="11" s="1"/>
  <c r="I194" i="11" s="1"/>
  <c r="V127" i="11"/>
  <c r="S162" i="11"/>
  <c r="J162" i="11"/>
  <c r="J176" i="11" s="1"/>
  <c r="U155" i="11"/>
  <c r="U169" i="11" s="1"/>
  <c r="P161" i="11"/>
  <c r="P175" i="11" s="1"/>
  <c r="F157" i="11"/>
  <c r="F171" i="11" s="1"/>
  <c r="J157" i="11"/>
  <c r="J171" i="11" s="1"/>
  <c r="N157" i="11"/>
  <c r="N171" i="11" s="1"/>
  <c r="R157" i="11"/>
  <c r="R171" i="11" s="1"/>
  <c r="I158" i="11"/>
  <c r="M158" i="11"/>
  <c r="M172" i="11" s="1"/>
  <c r="Q158" i="11"/>
  <c r="Q172" i="11" s="1"/>
  <c r="U158" i="11"/>
  <c r="U172" i="11" s="1"/>
  <c r="F159" i="11"/>
  <c r="F173" i="11" s="1"/>
  <c r="J159" i="11"/>
  <c r="J173" i="11" s="1"/>
  <c r="N159" i="11"/>
  <c r="N173" i="11" s="1"/>
  <c r="R159" i="11"/>
  <c r="R185" i="11" s="1"/>
  <c r="R197" i="11" s="1"/>
  <c r="N161" i="11"/>
  <c r="N187" i="11" s="1"/>
  <c r="N199" i="11" s="1"/>
  <c r="R161" i="11"/>
  <c r="R175" i="11" s="1"/>
  <c r="K154" i="11"/>
  <c r="K168" i="11" s="1"/>
  <c r="S154" i="11"/>
  <c r="S168" i="11" s="1"/>
  <c r="J158" i="11"/>
  <c r="J172" i="11" s="1"/>
  <c r="R158" i="11"/>
  <c r="R172" i="11" s="1"/>
  <c r="V27" i="11"/>
  <c r="V51" i="11"/>
  <c r="V58" i="11"/>
  <c r="H154" i="11"/>
  <c r="H180" i="11" s="1"/>
  <c r="H192" i="11" s="1"/>
  <c r="L154" i="11"/>
  <c r="L180" i="11" s="1"/>
  <c r="L192" i="11" s="1"/>
  <c r="P154" i="11"/>
  <c r="P168" i="11" s="1"/>
  <c r="T154" i="11"/>
  <c r="T168" i="11" s="1"/>
  <c r="E155" i="11"/>
  <c r="E169" i="11" s="1"/>
  <c r="G155" i="11"/>
  <c r="G169" i="11" s="1"/>
  <c r="K155" i="11"/>
  <c r="K169" i="11" s="1"/>
  <c r="O155" i="11"/>
  <c r="O169" i="11" s="1"/>
  <c r="S155" i="11"/>
  <c r="S169" i="11" s="1"/>
  <c r="V97" i="11"/>
  <c r="V137" i="11"/>
  <c r="D162" i="11"/>
  <c r="P162" i="11"/>
  <c r="T162" i="11"/>
  <c r="G154" i="11"/>
  <c r="O154" i="11"/>
  <c r="O168" i="11" s="1"/>
  <c r="F158" i="11"/>
  <c r="F172" i="11" s="1"/>
  <c r="N158" i="11"/>
  <c r="N184" i="11" s="1"/>
  <c r="N196" i="11" s="1"/>
  <c r="V6" i="11"/>
  <c r="V12" i="11"/>
  <c r="V18" i="11"/>
  <c r="V24" i="11"/>
  <c r="V30" i="11"/>
  <c r="V36" i="11"/>
  <c r="V42" i="11"/>
  <c r="V48" i="11"/>
  <c r="V55" i="11"/>
  <c r="I154" i="11"/>
  <c r="I168" i="11" s="1"/>
  <c r="M154" i="11"/>
  <c r="M168" i="11" s="1"/>
  <c r="Q154" i="11"/>
  <c r="Q168" i="11" s="1"/>
  <c r="U154" i="11"/>
  <c r="U168" i="11" s="1"/>
  <c r="H155" i="11"/>
  <c r="H181" i="11" s="1"/>
  <c r="H193" i="11" s="1"/>
  <c r="L155" i="11"/>
  <c r="L169" i="11" s="1"/>
  <c r="P155" i="11"/>
  <c r="P169" i="11" s="1"/>
  <c r="T155" i="11"/>
  <c r="T169" i="11" s="1"/>
  <c r="V81" i="11"/>
  <c r="V87" i="11"/>
  <c r="I157" i="11"/>
  <c r="I171" i="11" s="1"/>
  <c r="M157" i="11"/>
  <c r="M171" i="11" s="1"/>
  <c r="Q157" i="11"/>
  <c r="Q171" i="11" s="1"/>
  <c r="U157" i="11"/>
  <c r="U171" i="11" s="1"/>
  <c r="V100" i="11"/>
  <c r="I159" i="11"/>
  <c r="I173" i="11" s="1"/>
  <c r="M159" i="11"/>
  <c r="M173" i="11" s="1"/>
  <c r="Q159" i="11"/>
  <c r="Q185" i="11" s="1"/>
  <c r="Q197" i="11" s="1"/>
  <c r="U159" i="11"/>
  <c r="U173" i="11" s="1"/>
  <c r="I161" i="11"/>
  <c r="I187" i="11" s="1"/>
  <c r="I199" i="11" s="1"/>
  <c r="M161" i="11"/>
  <c r="M175" i="11" s="1"/>
  <c r="Q161" i="11"/>
  <c r="Q175" i="11" s="1"/>
  <c r="U161" i="11"/>
  <c r="U175" i="11" s="1"/>
  <c r="V140" i="11"/>
  <c r="G162" i="11"/>
  <c r="O162" i="11"/>
  <c r="E162" i="11"/>
  <c r="E176" i="11" s="1"/>
  <c r="I162" i="11"/>
  <c r="M162" i="11"/>
  <c r="Q162" i="11"/>
  <c r="U162" i="11"/>
  <c r="V61" i="11"/>
  <c r="E154" i="11"/>
  <c r="K172" i="11"/>
  <c r="S172" i="11"/>
  <c r="T173" i="11"/>
  <c r="G174" i="11"/>
  <c r="O174" i="11"/>
  <c r="O186" i="11"/>
  <c r="O198" i="11" s="1"/>
  <c r="I153" i="11"/>
  <c r="V147" i="11"/>
  <c r="E153" i="11"/>
  <c r="M153" i="11"/>
  <c r="Q153" i="11"/>
  <c r="S170" i="11"/>
  <c r="D173" i="11"/>
  <c r="U167" i="11"/>
  <c r="G153" i="11"/>
  <c r="K153" i="11"/>
  <c r="O153" i="11"/>
  <c r="S153" i="11"/>
  <c r="S171" i="11"/>
  <c r="E159" i="11"/>
  <c r="V114" i="11"/>
  <c r="K175" i="11"/>
  <c r="S175" i="11"/>
  <c r="S187" i="11"/>
  <c r="S199" i="11" s="1"/>
  <c r="K162" i="11"/>
  <c r="V9" i="11"/>
  <c r="V33" i="11"/>
  <c r="G168" i="11"/>
  <c r="V71" i="11"/>
  <c r="V78" i="11"/>
  <c r="E157" i="11"/>
  <c r="V94" i="11"/>
  <c r="L172" i="11"/>
  <c r="E158" i="11"/>
  <c r="V107" i="11"/>
  <c r="I172" i="11"/>
  <c r="O173" i="11"/>
  <c r="L174" i="11"/>
  <c r="V118" i="11"/>
  <c r="G175" i="11"/>
  <c r="E161" i="11"/>
  <c r="V134" i="11"/>
  <c r="Q187" i="11"/>
  <c r="Q199" i="11" s="1"/>
  <c r="I176" i="11"/>
  <c r="V15" i="11"/>
  <c r="V39" i="11"/>
  <c r="G172" i="11"/>
  <c r="V111" i="11"/>
  <c r="V124" i="11"/>
  <c r="O175" i="11"/>
  <c r="O187" i="11"/>
  <c r="O199" i="11" s="1"/>
  <c r="N175" i="11"/>
  <c r="V144" i="11"/>
  <c r="V21" i="11"/>
  <c r="V45" i="11"/>
  <c r="V64" i="11"/>
  <c r="Q170" i="11"/>
  <c r="V84" i="11"/>
  <c r="V91" i="11"/>
  <c r="V104" i="11"/>
  <c r="E160" i="11"/>
  <c r="V121" i="11"/>
  <c r="I160" i="11"/>
  <c r="M160" i="11"/>
  <c r="Q160" i="11"/>
  <c r="U160" i="11"/>
  <c r="V131" i="11"/>
  <c r="F170" i="11"/>
  <c r="J186" i="11"/>
  <c r="J198" i="11" s="1"/>
  <c r="J174" i="11"/>
  <c r="D183" i="11"/>
  <c r="D195" i="11" s="1"/>
  <c r="D171" i="11"/>
  <c r="L171" i="11"/>
  <c r="T171" i="11"/>
  <c r="T172" i="11"/>
  <c r="L173" i="11"/>
  <c r="D175" i="11"/>
  <c r="T187" i="11"/>
  <c r="T199" i="11" s="1"/>
  <c r="T175" i="11"/>
  <c r="T174" i="11"/>
  <c r="J169" i="11"/>
  <c r="T170" i="11"/>
  <c r="H172" i="11"/>
  <c r="H167" i="11"/>
  <c r="R174" i="11"/>
  <c r="R176" i="11"/>
  <c r="Z176" i="11"/>
  <c r="Z175" i="11"/>
  <c r="G187" i="11" s="1"/>
  <c r="G199" i="11" s="1"/>
  <c r="Z174" i="11"/>
  <c r="H186" i="11" s="1"/>
  <c r="H198" i="11" s="1"/>
  <c r="Z173" i="11"/>
  <c r="Z172" i="11"/>
  <c r="Z171" i="11"/>
  <c r="S183" i="11" s="1"/>
  <c r="S195" i="11" s="1"/>
  <c r="Z170" i="11"/>
  <c r="J182" i="11" s="1"/>
  <c r="J194" i="11" s="1"/>
  <c r="Z169" i="11"/>
  <c r="Z168" i="11"/>
  <c r="Z167" i="11"/>
  <c r="H179" i="11" l="1"/>
  <c r="H191" i="11" s="1"/>
  <c r="D179" i="11"/>
  <c r="D191" i="11" s="1"/>
  <c r="F188" i="11"/>
  <c r="F200" i="11" s="1"/>
  <c r="K185" i="11"/>
  <c r="K197" i="11" s="1"/>
  <c r="I170" i="11"/>
  <c r="V170" i="11" s="1"/>
  <c r="J187" i="11"/>
  <c r="J199" i="11" s="1"/>
  <c r="S186" i="11"/>
  <c r="S198" i="11" s="1"/>
  <c r="Q184" i="11"/>
  <c r="Q196" i="11" s="1"/>
  <c r="S184" i="11"/>
  <c r="S196" i="11" s="1"/>
  <c r="H187" i="11"/>
  <c r="H199" i="11" s="1"/>
  <c r="U184" i="11"/>
  <c r="U196" i="11" s="1"/>
  <c r="R173" i="11"/>
  <c r="V77" i="11"/>
  <c r="N169" i="11"/>
  <c r="N172" i="11"/>
  <c r="F150" i="11"/>
  <c r="V156" i="11"/>
  <c r="D150" i="11"/>
  <c r="T150" i="11"/>
  <c r="P150" i="11"/>
  <c r="L168" i="11"/>
  <c r="V153" i="11"/>
  <c r="L150" i="11"/>
  <c r="N179" i="11"/>
  <c r="N191" i="11" s="1"/>
  <c r="N188" i="11"/>
  <c r="N200" i="11" s="1"/>
  <c r="D184" i="11"/>
  <c r="D196" i="11" s="1"/>
  <c r="R184" i="11"/>
  <c r="R196" i="11" s="1"/>
  <c r="V161" i="11"/>
  <c r="K180" i="11"/>
  <c r="K192" i="11" s="1"/>
  <c r="Q173" i="11"/>
  <c r="H168" i="11"/>
  <c r="L162" i="11"/>
  <c r="L176" i="11" s="1"/>
  <c r="V158" i="11"/>
  <c r="G181" i="11"/>
  <c r="G193" i="11" s="1"/>
  <c r="J150" i="11"/>
  <c r="V5" i="11"/>
  <c r="F182" i="11"/>
  <c r="F194" i="11" s="1"/>
  <c r="E181" i="11"/>
  <c r="E193" i="11" s="1"/>
  <c r="N150" i="11"/>
  <c r="R150" i="11"/>
  <c r="V130" i="11"/>
  <c r="N186" i="11"/>
  <c r="N198" i="11" s="1"/>
  <c r="D182" i="11"/>
  <c r="D194" i="11" s="1"/>
  <c r="V157" i="11"/>
  <c r="U150" i="11"/>
  <c r="O150" i="11"/>
  <c r="I180" i="11"/>
  <c r="I192" i="11" s="1"/>
  <c r="V117" i="11"/>
  <c r="V110" i="11"/>
  <c r="O184" i="11"/>
  <c r="O196" i="11" s="1"/>
  <c r="I175" i="11"/>
  <c r="H169" i="11"/>
  <c r="R188" i="11"/>
  <c r="R200" i="11" s="1"/>
  <c r="V103" i="11"/>
  <c r="T184" i="11"/>
  <c r="T196" i="11" s="1"/>
  <c r="P183" i="11"/>
  <c r="P195" i="11" s="1"/>
  <c r="J188" i="11"/>
  <c r="J200" i="11" s="1"/>
  <c r="L185" i="11"/>
  <c r="L197" i="11" s="1"/>
  <c r="R181" i="11"/>
  <c r="R193" i="11" s="1"/>
  <c r="F181" i="11"/>
  <c r="F193" i="11" s="1"/>
  <c r="Q186" i="11"/>
  <c r="Q198" i="11" s="1"/>
  <c r="Q174" i="11"/>
  <c r="E186" i="11"/>
  <c r="E198" i="11" s="1"/>
  <c r="E174" i="11"/>
  <c r="J183" i="11"/>
  <c r="J195" i="11" s="1"/>
  <c r="G183" i="11"/>
  <c r="G195" i="11" s="1"/>
  <c r="H182" i="11"/>
  <c r="H194" i="11" s="1"/>
  <c r="P182" i="11"/>
  <c r="P194" i="11" s="1"/>
  <c r="M150" i="11"/>
  <c r="U187" i="11"/>
  <c r="U199" i="11" s="1"/>
  <c r="O185" i="11"/>
  <c r="O197" i="11" s="1"/>
  <c r="U183" i="11"/>
  <c r="U195" i="11" s="1"/>
  <c r="M183" i="11"/>
  <c r="M195" i="11" s="1"/>
  <c r="E183" i="11"/>
  <c r="E195" i="11" s="1"/>
  <c r="E171" i="11"/>
  <c r="U185" i="11"/>
  <c r="U197" i="11" s="1"/>
  <c r="M185" i="11"/>
  <c r="M197" i="11" s="1"/>
  <c r="E173" i="11"/>
  <c r="E185" i="11"/>
  <c r="E197" i="11" s="1"/>
  <c r="R182" i="11"/>
  <c r="R194" i="11" s="1"/>
  <c r="K167" i="11"/>
  <c r="K179" i="11"/>
  <c r="K191" i="11" s="1"/>
  <c r="S176" i="11"/>
  <c r="S188" i="11"/>
  <c r="S200" i="11" s="1"/>
  <c r="V159" i="11"/>
  <c r="O182" i="11"/>
  <c r="O194" i="11" s="1"/>
  <c r="G182" i="11"/>
  <c r="G194" i="11" s="1"/>
  <c r="M179" i="11"/>
  <c r="M191" i="11" s="1"/>
  <c r="M167" i="11"/>
  <c r="P184" i="11"/>
  <c r="P196" i="11" s="1"/>
  <c r="P188" i="11"/>
  <c r="P200" i="11" s="1"/>
  <c r="P176" i="11"/>
  <c r="H162" i="11"/>
  <c r="H150" i="11"/>
  <c r="I179" i="11"/>
  <c r="I191" i="11" s="1"/>
  <c r="I167" i="11"/>
  <c r="T185" i="11"/>
  <c r="T197" i="11" s="1"/>
  <c r="M182" i="11"/>
  <c r="M194" i="11" s="1"/>
  <c r="Q180" i="11"/>
  <c r="Q192" i="11" s="1"/>
  <c r="N182" i="11"/>
  <c r="N194" i="11" s="1"/>
  <c r="T179" i="11"/>
  <c r="T191" i="11" s="1"/>
  <c r="U182" i="11"/>
  <c r="U194" i="11" s="1"/>
  <c r="P187" i="11"/>
  <c r="P199" i="11" s="1"/>
  <c r="D186" i="11"/>
  <c r="D198" i="11" s="1"/>
  <c r="M174" i="11"/>
  <c r="M186" i="11"/>
  <c r="M198" i="11" s="1"/>
  <c r="Q182" i="11"/>
  <c r="Q194" i="11" s="1"/>
  <c r="E150" i="11"/>
  <c r="R187" i="11"/>
  <c r="R199" i="11" s="1"/>
  <c r="R183" i="11"/>
  <c r="R195" i="11" s="1"/>
  <c r="F183" i="11"/>
  <c r="F195" i="11" s="1"/>
  <c r="I181" i="11"/>
  <c r="I193" i="11" s="1"/>
  <c r="F180" i="11"/>
  <c r="F192" i="11" s="1"/>
  <c r="U176" i="11"/>
  <c r="U188" i="11"/>
  <c r="U200" i="11" s="1"/>
  <c r="M188" i="11"/>
  <c r="M200" i="11" s="1"/>
  <c r="M176" i="11"/>
  <c r="E188" i="11"/>
  <c r="E200" i="11" s="1"/>
  <c r="J185" i="11"/>
  <c r="J197" i="11" s="1"/>
  <c r="M184" i="11"/>
  <c r="M196" i="11" s="1"/>
  <c r="E172" i="11"/>
  <c r="E184" i="11"/>
  <c r="E196" i="11" s="1"/>
  <c r="I183" i="11"/>
  <c r="I195" i="11" s="1"/>
  <c r="P181" i="11"/>
  <c r="P193" i="11" s="1"/>
  <c r="O180" i="11"/>
  <c r="O192" i="11" s="1"/>
  <c r="G180" i="11"/>
  <c r="G192" i="11" s="1"/>
  <c r="M181" i="11"/>
  <c r="M193" i="11" s="1"/>
  <c r="N183" i="11"/>
  <c r="N195" i="11" s="1"/>
  <c r="K183" i="11"/>
  <c r="K195" i="11" s="1"/>
  <c r="S181" i="11"/>
  <c r="S193" i="11" s="1"/>
  <c r="K181" i="11"/>
  <c r="K193" i="11" s="1"/>
  <c r="G167" i="11"/>
  <c r="G179" i="11"/>
  <c r="G191" i="11" s="1"/>
  <c r="M180" i="11"/>
  <c r="M192" i="11" s="1"/>
  <c r="G150" i="11"/>
  <c r="D185" i="11"/>
  <c r="D197" i="11" s="1"/>
  <c r="S185" i="11"/>
  <c r="S197" i="11" s="1"/>
  <c r="U180" i="11"/>
  <c r="U192" i="11" s="1"/>
  <c r="K184" i="11"/>
  <c r="K196" i="11" s="1"/>
  <c r="E168" i="11"/>
  <c r="E180" i="11"/>
  <c r="E192" i="11" s="1"/>
  <c r="Z177" i="11"/>
  <c r="R186" i="11"/>
  <c r="R198" i="11" s="1"/>
  <c r="V67" i="11"/>
  <c r="D155" i="11"/>
  <c r="P179" i="11"/>
  <c r="P191" i="11" s="1"/>
  <c r="V171" i="11"/>
  <c r="L187" i="11"/>
  <c r="L199" i="11" s="1"/>
  <c r="P185" i="11"/>
  <c r="P197" i="11" s="1"/>
  <c r="L183" i="11"/>
  <c r="L195" i="11" s="1"/>
  <c r="J179" i="11"/>
  <c r="J191" i="11" s="1"/>
  <c r="I186" i="11"/>
  <c r="I198" i="11" s="1"/>
  <c r="I174" i="11"/>
  <c r="G184" i="11"/>
  <c r="G196" i="11" s="1"/>
  <c r="O183" i="11"/>
  <c r="O195" i="11" s="1"/>
  <c r="L182" i="11"/>
  <c r="L194" i="11" s="1"/>
  <c r="Q181" i="11"/>
  <c r="Q193" i="11" s="1"/>
  <c r="T180" i="11"/>
  <c r="T192" i="11" s="1"/>
  <c r="Q150" i="11"/>
  <c r="I188" i="11"/>
  <c r="I200" i="11" s="1"/>
  <c r="E187" i="11"/>
  <c r="E199" i="11" s="1"/>
  <c r="E175" i="11"/>
  <c r="N185" i="11"/>
  <c r="N197" i="11" s="1"/>
  <c r="F185" i="11"/>
  <c r="F197" i="11" s="1"/>
  <c r="G185" i="11"/>
  <c r="G197" i="11" s="1"/>
  <c r="L184" i="11"/>
  <c r="L196" i="11" s="1"/>
  <c r="Q183" i="11"/>
  <c r="Q195" i="11" s="1"/>
  <c r="K150" i="11"/>
  <c r="K187" i="11"/>
  <c r="K199" i="11" s="1"/>
  <c r="F186" i="11"/>
  <c r="F198" i="11" s="1"/>
  <c r="I185" i="11"/>
  <c r="I197" i="11" s="1"/>
  <c r="U181" i="11"/>
  <c r="U193" i="11" s="1"/>
  <c r="S167" i="11"/>
  <c r="S179" i="11"/>
  <c r="S191" i="11" s="1"/>
  <c r="U179" i="11"/>
  <c r="U191" i="11" s="1"/>
  <c r="G188" i="11"/>
  <c r="G200" i="11" s="1"/>
  <c r="G176" i="11"/>
  <c r="M187" i="11"/>
  <c r="M199" i="11" s="1"/>
  <c r="S182" i="11"/>
  <c r="S194" i="11" s="1"/>
  <c r="K182" i="11"/>
  <c r="K194" i="11" s="1"/>
  <c r="P180" i="11"/>
  <c r="P192" i="11" s="1"/>
  <c r="E179" i="11"/>
  <c r="E191" i="11" s="1"/>
  <c r="E167" i="11"/>
  <c r="T188" i="11"/>
  <c r="T200" i="11" s="1"/>
  <c r="T176" i="11"/>
  <c r="D188" i="11"/>
  <c r="D200" i="11" s="1"/>
  <c r="D176" i="11"/>
  <c r="R180" i="11"/>
  <c r="R192" i="11" s="1"/>
  <c r="F184" i="11"/>
  <c r="F196" i="11" s="1"/>
  <c r="F187" i="11"/>
  <c r="F199" i="11" s="1"/>
  <c r="V90" i="11"/>
  <c r="D154" i="11"/>
  <c r="V54" i="11"/>
  <c r="L179" i="11"/>
  <c r="L191" i="11" s="1"/>
  <c r="V160" i="11"/>
  <c r="D187" i="11"/>
  <c r="D199" i="11" s="1"/>
  <c r="H184" i="11"/>
  <c r="H196" i="11" s="1"/>
  <c r="T183" i="11"/>
  <c r="T195" i="11" s="1"/>
  <c r="H183" i="11"/>
  <c r="H195" i="11" s="1"/>
  <c r="T182" i="11"/>
  <c r="T194" i="11" s="1"/>
  <c r="J181" i="11"/>
  <c r="J193" i="11" s="1"/>
  <c r="J180" i="11"/>
  <c r="J192" i="11" s="1"/>
  <c r="I150" i="11"/>
  <c r="U186" i="11"/>
  <c r="U198" i="11" s="1"/>
  <c r="U174" i="11"/>
  <c r="E182" i="11"/>
  <c r="E194" i="11" s="1"/>
  <c r="F179" i="11"/>
  <c r="F191" i="11" s="1"/>
  <c r="J184" i="11"/>
  <c r="J196" i="11" s="1"/>
  <c r="N180" i="11"/>
  <c r="N192" i="11" s="1"/>
  <c r="R179" i="11"/>
  <c r="R191" i="11" s="1"/>
  <c r="H185" i="11"/>
  <c r="H197" i="11" s="1"/>
  <c r="Q188" i="11"/>
  <c r="Q200" i="11" s="1"/>
  <c r="Q176" i="11"/>
  <c r="L186" i="11"/>
  <c r="L198" i="11" s="1"/>
  <c r="I184" i="11"/>
  <c r="I196" i="11" s="1"/>
  <c r="T181" i="11"/>
  <c r="T193" i="11" s="1"/>
  <c r="L181" i="11"/>
  <c r="L193" i="11" s="1"/>
  <c r="S180" i="11"/>
  <c r="S192" i="11" s="1"/>
  <c r="K176" i="11"/>
  <c r="K188" i="11"/>
  <c r="K200" i="11" s="1"/>
  <c r="O181" i="11"/>
  <c r="O193" i="11" s="1"/>
  <c r="O167" i="11"/>
  <c r="O179" i="11"/>
  <c r="O191" i="11" s="1"/>
  <c r="O188" i="11"/>
  <c r="O200" i="11" s="1"/>
  <c r="O176" i="11"/>
  <c r="S150" i="11"/>
  <c r="Q179" i="11"/>
  <c r="Q191" i="11" s="1"/>
  <c r="Q167" i="11"/>
  <c r="V143" i="11"/>
  <c r="P186" i="11"/>
  <c r="P198" i="11" s="1"/>
  <c r="G186" i="11"/>
  <c r="G198" i="11" s="1"/>
  <c r="K186" i="11"/>
  <c r="K198" i="11" s="1"/>
  <c r="AA191" i="11" l="1"/>
  <c r="V173" i="11"/>
  <c r="AA195" i="11"/>
  <c r="AA197" i="11"/>
  <c r="AA196" i="11"/>
  <c r="AA194" i="11"/>
  <c r="AA198" i="11"/>
  <c r="AA199" i="11"/>
  <c r="V172" i="11"/>
  <c r="V175" i="11"/>
  <c r="L188" i="11"/>
  <c r="L200" i="11" s="1"/>
  <c r="W199" i="11"/>
  <c r="W195" i="11"/>
  <c r="V162" i="11"/>
  <c r="W198" i="11"/>
  <c r="W197" i="11"/>
  <c r="W191" i="11"/>
  <c r="W196" i="11"/>
  <c r="D181" i="11"/>
  <c r="D193" i="11" s="1"/>
  <c r="V155" i="11"/>
  <c r="D169" i="11"/>
  <c r="V169" i="11" s="1"/>
  <c r="H188" i="11"/>
  <c r="H200" i="11" s="1"/>
  <c r="H176" i="11"/>
  <c r="V176" i="11" s="1"/>
  <c r="W194" i="11"/>
  <c r="V150" i="11"/>
  <c r="W54" i="11" s="1"/>
  <c r="D180" i="11"/>
  <c r="D192" i="11" s="1"/>
  <c r="D168" i="11"/>
  <c r="V168" i="11" s="1"/>
  <c r="V154" i="11"/>
  <c r="V174" i="11"/>
  <c r="AA200" i="11" l="1"/>
  <c r="W193" i="11"/>
  <c r="AA193" i="11"/>
  <c r="W192" i="11"/>
  <c r="AA192" i="11"/>
  <c r="W200" i="11"/>
  <c r="V177" i="11"/>
  <c r="W87" i="11"/>
  <c r="W58" i="11"/>
  <c r="W27" i="11"/>
  <c r="W48" i="11"/>
  <c r="W30" i="11"/>
  <c r="W140" i="11"/>
  <c r="W51" i="11"/>
  <c r="W12" i="11"/>
  <c r="W55" i="11"/>
  <c r="W81" i="11"/>
  <c r="W137" i="11"/>
  <c r="W18" i="11"/>
  <c r="W42" i="11"/>
  <c r="W24" i="11"/>
  <c r="W6" i="11"/>
  <c r="W68" i="11"/>
  <c r="W97" i="11"/>
  <c r="W127" i="11"/>
  <c r="W100" i="11"/>
  <c r="W36" i="11"/>
  <c r="W74" i="11"/>
  <c r="W77" i="11"/>
  <c r="W107" i="11"/>
  <c r="W104" i="11"/>
  <c r="W118" i="11"/>
  <c r="W39" i="11"/>
  <c r="W9" i="11"/>
  <c r="W121" i="11"/>
  <c r="W94" i="11"/>
  <c r="W114" i="11"/>
  <c r="W103" i="11"/>
  <c r="W91" i="11"/>
  <c r="W84" i="11"/>
  <c r="W111" i="11"/>
  <c r="W5" i="11"/>
  <c r="W33" i="11"/>
  <c r="W64" i="11"/>
  <c r="W78" i="11"/>
  <c r="W131" i="11"/>
  <c r="W124" i="11"/>
  <c r="W61" i="11"/>
  <c r="W117" i="11"/>
  <c r="W15" i="11"/>
  <c r="W110" i="11"/>
  <c r="W21" i="11"/>
  <c r="W134" i="11"/>
  <c r="W130" i="11"/>
  <c r="W71" i="11"/>
  <c r="W45" i="11"/>
  <c r="W90" i="11"/>
  <c r="W143" i="11"/>
  <c r="W67" i="11"/>
  <c r="AB192" i="11" l="1"/>
  <c r="AB191" i="11"/>
  <c r="AB194" i="11"/>
  <c r="W201" i="11"/>
  <c r="V191" i="11" s="1"/>
  <c r="AB193" i="11"/>
  <c r="AB199" i="11"/>
  <c r="AB198" i="11"/>
  <c r="AB195" i="11"/>
  <c r="AB197" i="11"/>
  <c r="AB200" i="11"/>
  <c r="AB196" i="11"/>
  <c r="X150" i="11"/>
  <c r="V194" i="11"/>
  <c r="V200" i="11" l="1"/>
  <c r="V195" i="11"/>
  <c r="V193" i="11"/>
  <c r="V196" i="11"/>
  <c r="V198" i="11"/>
  <c r="V199" i="11"/>
  <c r="V197" i="11"/>
  <c r="V192" i="11"/>
  <c r="AC200" i="11"/>
  <c r="AC196" i="11"/>
  <c r="AC192" i="11"/>
  <c r="AC195" i="11"/>
  <c r="AC198" i="11"/>
  <c r="AC197" i="11"/>
  <c r="AC193" i="11"/>
  <c r="AC191" i="11"/>
  <c r="AC194" i="11"/>
  <c r="AC199" i="11"/>
  <c r="Y193" i="11" l="1"/>
  <c r="Y199" i="11"/>
  <c r="Y198" i="11"/>
  <c r="Y192" i="11"/>
  <c r="Y196" i="11"/>
  <c r="V201" i="11"/>
  <c r="Y197" i="11"/>
  <c r="Y191" i="11"/>
  <c r="Y194" i="11"/>
  <c r="Y195" i="11"/>
  <c r="Y200" i="11"/>
  <c r="Z192" i="11" l="1"/>
  <c r="Z197" i="11"/>
  <c r="Z200" i="11"/>
  <c r="Z199" i="11"/>
  <c r="Z191" i="11"/>
  <c r="Z194" i="11"/>
  <c r="Z195" i="11"/>
  <c r="Z198" i="11"/>
  <c r="Z193" i="11"/>
  <c r="Z196" i="11"/>
</calcChain>
</file>

<file path=xl/sharedStrings.xml><?xml version="1.0" encoding="utf-8"?>
<sst xmlns="http://schemas.openxmlformats.org/spreadsheetml/2006/main" count="1423" uniqueCount="613">
  <si>
    <t>id</t>
  </si>
  <si>
    <t>matrixid</t>
  </si>
  <si>
    <t>0</t>
  </si>
  <si>
    <t>1.0</t>
  </si>
  <si>
    <t>1.1</t>
  </si>
  <si>
    <t>1.2</t>
  </si>
  <si>
    <t>1.3</t>
  </si>
  <si>
    <t>1.4</t>
  </si>
  <si>
    <t>session_id</t>
  </si>
  <si>
    <t>559eaf4cd13ea</t>
  </si>
  <si>
    <t>559eaf66667b9</t>
  </si>
  <si>
    <t>559eb35aab9a4</t>
  </si>
  <si>
    <t>559eb38c8eb73</t>
  </si>
  <si>
    <t>559eb3963b819</t>
  </si>
  <si>
    <t>559eb3968ff70</t>
  </si>
  <si>
    <t>559eb3a34ae7f</t>
  </si>
  <si>
    <t>559eb3c3b593d</t>
  </si>
  <si>
    <t>559eb3c414fb5</t>
  </si>
  <si>
    <t>559eb3c4d8369</t>
  </si>
  <si>
    <t>559eb3c9146f9</t>
  </si>
  <si>
    <t>559eb3c91fa37</t>
  </si>
  <si>
    <t>559eb3d05a472</t>
  </si>
  <si>
    <t>559eb3d0a5c75</t>
  </si>
  <si>
    <t>559eb3d13c0db</t>
  </si>
  <si>
    <t>559eb3d3796c9</t>
  </si>
  <si>
    <t>559eb3d451778</t>
  </si>
  <si>
    <t>559eb3d7662ef</t>
  </si>
  <si>
    <t>559eb3d767ed6</t>
  </si>
  <si>
    <t>559eb3d7b0145</t>
  </si>
  <si>
    <t>559eb3d815baf</t>
  </si>
  <si>
    <t>559eb3d8dd52d</t>
  </si>
  <si>
    <t>559eb3da0c756</t>
  </si>
  <si>
    <t>559eb3dd03eb2</t>
  </si>
  <si>
    <t>559eb3ddd0c2b</t>
  </si>
  <si>
    <t>559eb3e1e84d7</t>
  </si>
  <si>
    <t>559eb3e3dbe27</t>
  </si>
  <si>
    <t>559eb3e3e29b8</t>
  </si>
  <si>
    <t>559eb3e46e6cb</t>
  </si>
  <si>
    <t>559eb3e4b7710</t>
  </si>
  <si>
    <t>559eb3e700fe0</t>
  </si>
  <si>
    <t>559eb3e7ce917</t>
  </si>
  <si>
    <t>559eb3e8272d2</t>
  </si>
  <si>
    <t>559eb3e90973e</t>
  </si>
  <si>
    <t>559eb3eb979d7</t>
  </si>
  <si>
    <t>559eb3f045400</t>
  </si>
  <si>
    <t>559eb3f834454</t>
  </si>
  <si>
    <t>559eb40060fc5</t>
  </si>
  <si>
    <t>559eb4012c584</t>
  </si>
  <si>
    <t>559eb4120ed9e</t>
  </si>
  <si>
    <t>559eb414bdb9b</t>
  </si>
  <si>
    <t>559eb41b6bef1</t>
  </si>
  <si>
    <t>559eb41bcadc1</t>
  </si>
  <si>
    <t>559eb431c970c</t>
  </si>
  <si>
    <t>559eb439a9090</t>
  </si>
  <si>
    <t>559eb440a5b8a</t>
  </si>
  <si>
    <t>559eb4f3c3239</t>
  </si>
  <si>
    <t>559eb560f0b10</t>
  </si>
  <si>
    <t>559ebb5462e9e</t>
  </si>
  <si>
    <t>matrix</t>
  </si>
  <si>
    <t>r2</t>
  </si>
  <si>
    <t>consistent</t>
  </si>
  <si>
    <t>complete</t>
  </si>
  <si>
    <t>retries</t>
  </si>
  <si>
    <t>dim</t>
  </si>
  <si>
    <t>vetor_1</t>
  </si>
  <si>
    <t>vetor_2</t>
  </si>
  <si>
    <t>vetor_3</t>
  </si>
  <si>
    <t>vetor_4</t>
  </si>
  <si>
    <t>vetor_5</t>
  </si>
  <si>
    <t>1.00,0.33,0.33,0.33,0.33,3.00,1.00,0.33,0.33,0.33,3.00,3.00,1.00,0.33,0.33,3.00,3.00,3.00,1.00,0.33,3.00,3.00,3.00,3.00,1.00</t>
  </si>
  <si>
    <t>0.6045</t>
  </si>
  <si>
    <t>1.00,0.33,0.33,3.00,3.00,1.00,3.00,3.00,3.00,0.33,1.00,3.00,0.33,0.33,0.33,1.00</t>
  </si>
  <si>
    <t>0.6529</t>
  </si>
  <si>
    <t>1.00,3.00,2.00,2.00,2.00,0.33,1.00,0.50,0.50,0.50,0.50,2.00,1.00,2.00,1.00,0.50,2.00,0.50,1.00,0.50,0.50,2.00,1.00,2.00,1.00</t>
  </si>
  <si>
    <t>0.8753</t>
  </si>
  <si>
    <t>1.00,0.50,2.00,2.00,3.00,2.00,1.00,3.00,2.00,2.00,0.50,0.33,1.00,0.50,2.00,0.50,0.50,2.00,1.00,0.50,0.33,0.50,0.50,2.00,1.00</t>
  </si>
  <si>
    <t>0.6562</t>
  </si>
  <si>
    <t>1.00,4.00,0.33,1.00,0.33,0.25,1.00,1.00,0.33,3.00,3.00,1.00,1.00,0.33,1.00,1.00,3.00,3.00,1.00,1.00,3.00,0.33,1.00,1.00,1.00</t>
  </si>
  <si>
    <t>0.1390</t>
  </si>
  <si>
    <t>1.00,0.33,1.00,0.50,0.50,3.00,1.00,2.00,3.00,2.00,1.00,0.50,1.00,0.33,0.50,2.00,0.33,3.00,1.00,1.00,2.00,0.50,2.00,1.00,1.00</t>
  </si>
  <si>
    <t>0.7378</t>
  </si>
  <si>
    <t>1.00,0.50,2.00,0.33,2.00,2.00,1.00,2.00,0.33,0.50,0.50,0.50,1.00,0.50,2.00,3.00,3.00,2.00,1.00,3.00,0.50,2.00,0.50,0.33,1.00</t>
  </si>
  <si>
    <t>0.6136</t>
  </si>
  <si>
    <t>1.00,3.00,1.00,1.00,0.25,0.33,1.00,1.00,1.00,1.00,1.00,1.00,1.00,0.33,1.00,1.00,1.00,3.00,1.00,1.00,4.00,1.00,1.00,1.00,1.00</t>
  </si>
  <si>
    <t>0.1864</t>
  </si>
  <si>
    <t>1.00,0.50,0.33,4.00,3.00,2.00,1.00,2.00,4.00,3.00,3.00,0.50,1.00,3.00,1.00,0.25,0.25,0.33,1.00,0.33,0.33,0.33,1.00,3.00,1.00</t>
  </si>
  <si>
    <t>0.7214</t>
  </si>
  <si>
    <t>1.00,2.00,2.00,0.33,0.50,0.50,1.00,2.00,0.33,0.33,0.50,0.50,1.00,0.33,0.33,3.00,3.00,3.00,1.00,2.00,2.00,3.00,3.00,0.50,1.00</t>
  </si>
  <si>
    <t>0.8377</t>
  </si>
  <si>
    <t>1.00,0.33,2.00,0.33,0.25,3.00,1.00,3.00,0.25,0.33,0.50,0.33,1.00,0.25,0.25,3.00,4.00,4.00,1.00,2.00,4.00,3.00,4.00,0.50,1.00</t>
  </si>
  <si>
    <t>0.7645</t>
  </si>
  <si>
    <t>1.00,3.00,2.00,1.00,1.00,0.33,1.00,0.50,0.50,0.50,0.50,2.00,1.00,2.00,0.50,1.00,2.00,0.50,1.00,0.50,1.00,2.00,2.00,2.00,1.00</t>
  </si>
  <si>
    <t>0.7499</t>
  </si>
  <si>
    <t>1.00,1.00,3.00,3.00,3.00,1.00,1.00,4.00,3.00,3.00,0.33,0.25,1.00,0.33,0.33,0.33,0.33,3.00,1.00,3.00,0.33,0.33,3.00,0.33,1.00</t>
  </si>
  <si>
    <t>0.7518</t>
  </si>
  <si>
    <t>1.00,0.50,1.00,0.50,1.00,2.00,1.00,2.00,3.00,1.00,1.00,0.50,1.00,1.00,0.33,2.00,0.33,1.00,1.00,1.00,1.00,1.00,3.00,1.00,1.00</t>
  </si>
  <si>
    <t>0.5866</t>
  </si>
  <si>
    <t>1.00,0.33,0.33,0.33,3.00,1.00,0.25,0.33,3.00,4.00,1.00,3.00,3.00,3.00,0.33,1.00</t>
  </si>
  <si>
    <t>0.6537</t>
  </si>
  <si>
    <t>1.00,4.00,4.00,0.50,4.00,0.25,1.00,1.00,0.50,1.00,0.25,1.00,1.00,1.00,2.00,2.00,2.00,1.00,1.00,1.00,0.25,1.00,0.50,1.00,1.00</t>
  </si>
  <si>
    <t>0.6899</t>
  </si>
  <si>
    <t>1.00,0.33,0.50,1.00,0.50,3.00,1.00,2.00,2.00,1.00,2.00,0.50,1.00,1.00,0.50,1.00,0.50,1.00,1.00,0.50,2.00,1.00,2.00,2.00,1.00</t>
  </si>
  <si>
    <t>0.9127</t>
  </si>
  <si>
    <t>1.00,2.00,2.00,0.50,0.50,1.00,1.00,1.00,0.50,1.00,1.00,0.50,2.00,1.00,2.00,1.00</t>
  </si>
  <si>
    <t>0.5945</t>
  </si>
  <si>
    <t>1.00,0.50,0.50,0.50,0.33,2.00,1.00,0.50,0.50,0.50,2.00,2.00,1.00,0.50,0.50,2.00,2.00,2.00,1.00,0.50,3.00,2.00,2.00,2.00,1.00</t>
  </si>
  <si>
    <t>0.8243</t>
  </si>
  <si>
    <t>1.00,0.33,0.33,0.50,0.33,3.00,1.00,0.33,0.50,0.33,3.00,3.00,1.00,3.00,0.33,2.00,2.00,0.33,1.00,0.50,3.00,3.00,3.00,2.00,1.00</t>
  </si>
  <si>
    <t>0.6582</t>
  </si>
  <si>
    <t>1.00,0.50,1.00,1.00,0.50,2.00,1.00,3.00,1.00,1.00,1.00,0.33,1.00,2.00,1.00,1.00,1.00,0.50,1.00,1.00,2.00,1.00,1.00,1.00,1.00</t>
  </si>
  <si>
    <t>0.4140</t>
  </si>
  <si>
    <t>1.00,0.50,0.50,0.33,0.25,2.00,1.00,0.33,1.00,0.50,2.00,3.00,1.00,1.00,1.00,3.00,1.00,1.00,1.00,1.00,4.00,2.00,1.00,1.00,1.00</t>
  </si>
  <si>
    <t>0.7988</t>
  </si>
  <si>
    <t>1.00,2.00,0.50,0.50,0.50,1.00,0.50,0.50,2.00,2.00,1.00,0.50,2.00,2.00,2.00,1.00</t>
  </si>
  <si>
    <t>0.7481</t>
  </si>
  <si>
    <t>1.00,0.50,0.50,0.50,2.00,1.00,0.50,0.50,2.00,2.00,1.00,0.50,2.00,2.00,2.00,1.00</t>
  </si>
  <si>
    <t>1.00,0.33,1.00,1.00,1.00,3.00,1.00,1.00,3.00,1.00,1.00,1.00,1.00,1.00,1.00,1.00,0.33,1.00,1.00,0.33,1.00,1.00,1.00,3.00,1.00</t>
  </si>
  <si>
    <t>0.6773</t>
  </si>
  <si>
    <t>1.00,1.00,3.00,1.00,0.25,1.00,1.00,2.00,0.33,0.25,0.33,0.50,1.00,0.33,0.50,1.00,3.00,3.00,1.00,0.33,4.00,4.00,2.00,3.00,1.00</t>
  </si>
  <si>
    <t>0.6042</t>
  </si>
  <si>
    <t>1.00,3.00,0.33,0.25,0.33,1.00,0.33,0.33,3.00,3.00,1.00,1.00,4.00,3.00,1.00,1.00</t>
  </si>
  <si>
    <t>0.7402</t>
  </si>
  <si>
    <t>1.00,3.00,3.00,3.00,0.33,1.00,0.33,0.33,0.33,3.00,1.00,0.33,0.33,3.00,3.00,1.00</t>
  </si>
  <si>
    <t>1.00,3.00,2.00,0.50,0.33,1.00,0.50,0.50,0.50,2.00,1.00,0.50,2.00,2.00,2.00,1.00</t>
  </si>
  <si>
    <t>0.7443</t>
  </si>
  <si>
    <t>1.00,4.00,3.00,0.33,0.25,1.00,0.33,0.33,0.33,3.00,1.00,3.00,3.00,3.00,0.33,1.00</t>
  </si>
  <si>
    <t>0.5157</t>
  </si>
  <si>
    <t>1.00,1.00,2.00,0.50,0.25,1.00,1.00,3.00,0.50,0.33,0.50,0.33,1.00,0.33,0.33,2.00,2.00,3.00,1.00,0.33,4.00,3.00,3.00,3.00,1.00</t>
  </si>
  <si>
    <t>0.7414</t>
  </si>
  <si>
    <t>1.00,0.25,1.00,1.00,0.33,4.00,1.00,3.00,3.00,1.00,1.00,0.33,1.00,1.00,1.00,1.00,0.33,1.00,1.00,1.00,3.00,1.00,1.00,1.00,1.00</t>
  </si>
  <si>
    <t>0.8549</t>
  </si>
  <si>
    <t>1.00,0.33,1.00,1.00,0.33,3.00,1.00,1.00,1.00,1.00,1.00,1.00,1.00,0.33,1.00,1.00,1.00,3.00,1.00,0.50,3.00,1.00,1.00,2.00,1.00</t>
  </si>
  <si>
    <t>0.4933</t>
  </si>
  <si>
    <t>1.00,1.00,1.00,0.33,1.00,1.00,0.50,0.50,1.00,2.00,1.00,0.50,3.00,2.00,2.00,1.00</t>
  </si>
  <si>
    <t>0.8358</t>
  </si>
  <si>
    <t>1.00,4.00,4.00,4.00,0.25,1.00,2.00,0.50,0.25,0.50,1.00,0.50,0.25,2.00,2.00,1.00</t>
  </si>
  <si>
    <t>0.8542</t>
  </si>
  <si>
    <t>1.00,1.00,2.00,1.00,2.00,1.00,1.00,2.00,1.00,2.00,0.50,0.50,1.00,0.50,0.50,1.00,1.00,2.00,1.00,2.00,0.50,0.50,2.00,0.50,1.00</t>
  </si>
  <si>
    <t>0.8788</t>
  </si>
  <si>
    <t>1.00,3.00,4.00,4.00,0.33,1.00,3.00,4.00,0.25,0.33,1.00,1.00,0.25,0.25,1.00,1.00</t>
  </si>
  <si>
    <t>0.8632</t>
  </si>
  <si>
    <t>1.00,0.33,1.00,0.33,0.50,3.00,1.00,2.00,0.50,2.00,1.00,0.50,1.00,0.33,0.33,3.00,2.00,3.00,1.00,2.00,2.00,0.50,3.00,0.50,1.00</t>
  </si>
  <si>
    <t>0.8529</t>
  </si>
  <si>
    <t>1.00,0.25,0.25,0.25,0.25,4.00,1.00,4.00,1.00,1.00,4.00,0.25,1.00,0.25,2.00,4.00,1.00,4.00,1.00,1.00,4.00,1.00,0.50,1.00,1.00</t>
  </si>
  <si>
    <t>0.6864</t>
  </si>
  <si>
    <t>1.00,1.00,2.00,1.00,1.00,1.00,2.00,2.00,0.50,0.50,1.00,1.00,1.00,0.50,1.00,1.00</t>
  </si>
  <si>
    <t>0.8352</t>
  </si>
  <si>
    <t>1.00,3.00,2.00,1.00,0.33,1.00,0.50,0.50,0.50,2.00,1.00,2.00,1.00,2.00,0.50,1.00</t>
  </si>
  <si>
    <t>0.7902</t>
  </si>
  <si>
    <t>1.00,3.00,3.00,2.00,0.33,1.00,0.50,0.50,0.33,2.00,1.00,0.50,0.50,2.00,2.00,1.00</t>
  </si>
  <si>
    <t>0.8923</t>
  </si>
  <si>
    <t>1.00,3.00,3.00,1.00,2.00,0.33,1.00,3.00,0.33,1.00,0.33,0.33,1.00,0.33,0.50,1.00,3.00,3.00,1.00,3.00,0.50,1.00,2.00,0.33,1.00</t>
  </si>
  <si>
    <t>0.8107</t>
  </si>
  <si>
    <t>1.00,2.00,1.00,1.00,0.50,1.00,1.00,0.50,1.00,1.00,1.00,2.00,1.00,2.00,0.50,1.00</t>
  </si>
  <si>
    <t>0.4602</t>
  </si>
  <si>
    <t>1.00,4.00,4.00,1.00,0.25,1.00,0.33,0.33,0.25,3.00,1.00,0.25,1.00,3.00,4.00,1.00</t>
  </si>
  <si>
    <t>0.7828</t>
  </si>
  <si>
    <t>1.00,4.00,1.00,3.00,0.25,1.00,1.00,2.00,1.00,1.00,1.00,3.00,0.33,0.50,0.33,1.00</t>
  </si>
  <si>
    <t>0.7181</t>
  </si>
  <si>
    <t>1.00,3.00,2.00,1.00,0.33,1.00,1.00,0.33,0.50,1.00,1.00,0.33,1.00,3.00,3.00,1.00</t>
  </si>
  <si>
    <t>0.9690</t>
  </si>
  <si>
    <t>1.00,0.50,4.00,4.00,2.00,1.00,4.00,4.00,0.25,0.25,1.00,4.00,0.25,0.25,0.25,1.00</t>
  </si>
  <si>
    <t>0.7027</t>
  </si>
  <si>
    <t>1.00,0.50,0.50,2.00,2.00,1.00,2.00,2.00,2.00,0.50,1.00,1.00,0.50,0.50,1.00,1.00</t>
  </si>
  <si>
    <t>0.6577</t>
  </si>
  <si>
    <t>1.00,4.00,3.00,0.25,1.00,0.33,0.33,3.00,1.00</t>
  </si>
  <si>
    <t>0.8770</t>
  </si>
  <si>
    <t>1.00,2.00,2.00,0.50,0.50,1.00,2.00,0.50,0.50,0.50,1.00,0.50,2.00,2.00,2.00,1.00</t>
  </si>
  <si>
    <t>1.00,1.00,1.00,1.00,1.00,1.00,1.00,3.00,1.00,1.00,1.00,0.50,1.00,0.33,2.00,1.00</t>
  </si>
  <si>
    <t>0.2321</t>
  </si>
  <si>
    <t>1.00,0.25,0.25,2.00,0.33,4.00,1.00,0.25,3.00,4.00,4.00,4.00,1.00,3.00,3.00,0.50,0.33,0.33,1.00,0.33,3.00,0.25,0.33,3.00,1.00</t>
  </si>
  <si>
    <t>0.5955</t>
  </si>
  <si>
    <t>1.00,2.00,2.00,2.00,0.50,1.00,1.00,0.50,0.50,1.00,1.00,0.50,0.50,2.00,2.00,1.00</t>
  </si>
  <si>
    <t>0.8504</t>
  </si>
  <si>
    <t>1.00,3.00,3.00,0.50,0.33,1.00,3.00,0.50,0.33,0.33,1.00,0.50,2.00,2.00,2.00,1.00</t>
  </si>
  <si>
    <t>0.6114</t>
  </si>
  <si>
    <t>1.00,4.00,0.25,0.25,0.50,0.25,1.00,4.00,4.00,0.33,4.00,0.25,1.00,4.00,0.33,4.00,0.25,0.25,1.00,0.33,2.00,3.00,3.00,3.00,1.00</t>
  </si>
  <si>
    <t>0.2396</t>
  </si>
  <si>
    <t>1.00,0.50,0.50,0.50,2.00,1.00,1.00,1.00,2.00,1.00,1.00,1.00,2.00,1.00,1.00,1.00</t>
  </si>
  <si>
    <t>1.0000</t>
  </si>
  <si>
    <t>1.00,4.00,3.00,0.50,0.25,1.00,3.00,2.00,0.33,0.33,1.00,0.50,2.00,0.50,2.00,1.00</t>
  </si>
  <si>
    <t>0.4305</t>
  </si>
  <si>
    <t>1.00,0.25,0.33,4.00,1.00,3.00,3.00,0.33,1.00</t>
  </si>
  <si>
    <t>1.00,0.33,0.50,0.50,3.00,1.00,0.25,3.00,2.00,4.00,1.00,0.50,2.00,0.33,2.00,1.00</t>
  </si>
  <si>
    <t>0.2553</t>
  </si>
  <si>
    <t>1.00,0.33,0.33,0.33,3.00,1.00,0.33,0.33,3.00,3.00,1.00,0.33,3.00,3.00,3.00,1.00</t>
  </si>
  <si>
    <t>1.00,0.33,0.50,0.50,3.00,1.00,3.00,2.00,2.00,0.33,1.00,1.00,2.00,0.50,1.00,1.00</t>
  </si>
  <si>
    <t>0.8898</t>
  </si>
  <si>
    <t>1.00,2.00,1.00,2.00,1.00,0.50,1.00,2.00,2.00,2.00,1.00,0.50,1.00,2.00,2.00,0.50,0.50,0.50,1.00,0.50,1.00,0.50,0.50,2.00,1.00</t>
  </si>
  <si>
    <t>0.6021</t>
  </si>
  <si>
    <t>1.00,3.00,2.00,2.00,0.33,1.00,0.50,0.50,0.50,2.00,1.00,1.00,0.50,2.00,1.00,1.00</t>
  </si>
  <si>
    <t>0.9705</t>
  </si>
  <si>
    <t>1.00,4.00,4.00,0.25,1.00,2.00,0.25,0.50,1.00</t>
  </si>
  <si>
    <t>0.9029</t>
  </si>
  <si>
    <t>1.00,0.33,2.00,0.50,3.00,1.00,2.00,2.00,0.50,0.50,1.00,1.00,2.00,0.50,1.00,1.00</t>
  </si>
  <si>
    <t>0.7082</t>
  </si>
  <si>
    <t>1.00,3.00,3.00,1.00,0.33,1.00,2.00,2.00,0.33,0.50,1.00,2.00,1.00,0.50,0.50,1.00</t>
  </si>
  <si>
    <t>0.4716</t>
  </si>
  <si>
    <t>1.00,0.50,0.50,0.50,2.00,1.00,2.00,1.00,2.00,0.50,1.00,1.00,2.00,1.00,1.00,1.00</t>
  </si>
  <si>
    <t>0.8395</t>
  </si>
  <si>
    <t>1.00,0.50,0.50,0.50,2.00,1.00,2.00,0.50,2.00,0.50,1.00,0.50,2.00,2.00,2.00,1.00</t>
  </si>
  <si>
    <t>1.00,4.00,3.00,1.00,0.25,1.00,0.50,0.33,0.33,2.00,1.00,0.33,1.00,3.00,3.00,1.00</t>
  </si>
  <si>
    <t>0.9429</t>
  </si>
  <si>
    <t>1.00,4.00,4.00,4.00,0.25,1.00,3.00,3.00,0.25,0.33,1.00,0.33,0.25,0.33,3.00,1.00</t>
  </si>
  <si>
    <t>0.6942</t>
  </si>
  <si>
    <t>1.00,1.00,2.00,1.00,1.00,1.00,0.50,1.00,1.00</t>
  </si>
  <si>
    <t>0.6733</t>
  </si>
  <si>
    <t>1.00,0.50,0.50,0.50,2.00,1.00,2.00,2.00,2.00,0.50,1.00,0.33,2.00,0.50,3.00,1.00</t>
  </si>
  <si>
    <t>0.6355</t>
  </si>
  <si>
    <t>1.00,2.00,1.00,2.00,0.50,1.00,4.00,1.00,1.00,0.25,1.00,1.00,0.50,1.00,1.00,1.00</t>
  </si>
  <si>
    <t>0.3108</t>
  </si>
  <si>
    <t>1.00,1.00,0.33,1.00,1.00,1.00,3.00,1.00,1.00</t>
  </si>
  <si>
    <t>0.6844</t>
  </si>
  <si>
    <t>1.00,1.00,1.00,0.50,1.00,1.00,1.00,0.33,1.00,1.00,1.00,1.00,2.00,3.00,1.00,1.00</t>
  </si>
  <si>
    <t>0.7192</t>
  </si>
  <si>
    <t>1.00,3.00,0.50,0.33,1.00,0.33,2.00,3.00,1.00</t>
  </si>
  <si>
    <t>0.8833</t>
  </si>
  <si>
    <t>1.00,1.00,0.50,2.00,1.00,1.00,1.00,2.00,2.00,1.00,1.00,2.00,0.50,0.50,0.50,1.00</t>
  </si>
  <si>
    <t>1.00,1.00,0.33,1.00,1.00,1.00,0.33,1.00,3.00,3.00,1.00,1.00,1.00,1.00,1.00,1.00</t>
  </si>
  <si>
    <t>0.7771</t>
  </si>
  <si>
    <t>1.00,2.00,0.50,0.33,0.50,1.00,0.33,0.33,2.00,3.00,1.00,0.50,3.00,3.00,2.00,1.00</t>
  </si>
  <si>
    <t>0.8765</t>
  </si>
  <si>
    <t>1.00,1.00,1.00,1.00,1.00,0.50,1.00,2.00,1.00</t>
  </si>
  <si>
    <t>1.00,3.00,3.00,0.33,0.33,1.00,3.00,4.00,0.33,0.33,1.00,0.33,3.00,0.25,3.00,1.00</t>
  </si>
  <si>
    <t>0.3603</t>
  </si>
  <si>
    <t>1.00,3.00,0.50,2.00,2.00,0.33,1.00,0.50,0.33,0.50,2.00,2.00,1.00,0.50,3.00,0.50,3.00,2.00,1.00,2.00,0.50,2.00,0.33,0.50,1.00</t>
  </si>
  <si>
    <t>0.7041</t>
  </si>
  <si>
    <t>1.00,3.00,0.33,0.33,0.25,0.33,1.00,0.50,0.33,0.33,3.00,2.00,1.00,0.25,1.00,3.00,3.00,4.00,1.00,1.00,4.00,3.00,1.00,1.00,1.00</t>
  </si>
  <si>
    <t>0.6249</t>
  </si>
  <si>
    <t>1.00,3.00,1.00,0.25,0.33,1.00,0.50,0.33,1.00,2.00,1.00,0.33,4.00,3.00,3.00,1.00</t>
  </si>
  <si>
    <t>0.7080</t>
  </si>
  <si>
    <t>1.00,1.00,1.00,1.00,1.00,1.00,1.00,1.00,1.00</t>
  </si>
  <si>
    <t>1.00,0.50,0.50,0.50,2.00,1.00,2.00,0.50,2.00,0.50,1.00,2.00,2.00,2.00,0.50,1.00</t>
  </si>
  <si>
    <t>0.4745</t>
  </si>
  <si>
    <t>1.00,2.00,2.00,2.00,0.50,1.00,0.50,0.50,0.50,2.00,1.00,0.50,0.50,2.00,2.00,1.00</t>
  </si>
  <si>
    <t>1.00,3.00,3.00,2.00,0.33,1.00,2.00,2.00,0.33,0.50,1.00,1.00,0.50,0.50,1.00,1.00</t>
  </si>
  <si>
    <t>0.7918</t>
  </si>
  <si>
    <t>1.00,0.50,0.50,2.00,1.00,2.00,2.00,0.50,1.00</t>
  </si>
  <si>
    <t>0.8227</t>
  </si>
  <si>
    <t>1.00,1.00,1.00,0.33,1.00,1.00,0.33,0.33,1.00,3.00,1.00,0.33,3.00,3.00,3.00,1.00</t>
  </si>
  <si>
    <t>0.8007</t>
  </si>
  <si>
    <t>1.00,2.00,2.00,1.00,2.00,0.50,1.00,3.00,0.50,1.00,0.50,0.33,1.00,0.50,0.50,1.00,2.00,2.00,1.00,2.00,0.50,1.00,2.00,0.50,1.00</t>
  </si>
  <si>
    <t>0.7197</t>
  </si>
  <si>
    <t>1.00,2.00,2.00,2.00,0.50,1.00,0.50,0.50,0.50,2.00,1.00,2.00,0.50,2.00,0.50,1.00</t>
  </si>
  <si>
    <t>1.00,4.00,1.00,3.00,0.33,0.25,1.00,0.33,0.33,0.33,1.00,3.00,1.00,0.50,1.00,0.33,3.00,2.00,1.00,0.33,3.00,3.00,1.00,3.00,1.00</t>
  </si>
  <si>
    <t>0.6211</t>
  </si>
  <si>
    <t>1.00,0.25,1.00,1.00,4.00,1.00,4.00,3.00,1.00,0.25,1.00,0.33,1.00,0.33,3.00,1.00</t>
  </si>
  <si>
    <t>0.8979</t>
  </si>
  <si>
    <t>1.00,1.00,1.00,2.00,1.00,1.00,3.00,4.00,1.00,0.33,1.00,0.25,0.50,0.25,4.00,1.00</t>
  </si>
  <si>
    <t>0.4906</t>
  </si>
  <si>
    <t>1.00,3.00,1.00,3.00,0.33,1.00,0.33,1.00,1.00,3.00,1.00,3.00,0.33,1.00,0.33,1.00</t>
  </si>
  <si>
    <t>1.00,3.00,3.00,3.00,3.00,0.33,1.00,2.00,1.00,2.00,0.33,0.50,1.00,1.00,1.00,0.33,1.00,1.00,1.00,1.00,0.33,0.50,1.00,1.00,1.00</t>
  </si>
  <si>
    <t>0.9112</t>
  </si>
  <si>
    <t>1.00,1.00,1.00,1.00,1.00,1.00,1.00,1.00,1.00,1.00,1.00,1.00,1.00,1.00,1.00,1.00</t>
  </si>
  <si>
    <t>1.00,3.00,4.00,0.33,0.33,1.00,3.00,0.33,0.25,0.33,1.00,0.33,3.00,3.00,3.00,1.00</t>
  </si>
  <si>
    <t>0.6570</t>
  </si>
  <si>
    <t>1.00,1.00,0.33,1.00,1.00,0.33,3.00,3.00,1.00</t>
  </si>
  <si>
    <t>1.00,0.25,0.25,0.25,4.00,1.00,0.33,0.25,4.00,3.00,1.00,0.25,4.00,4.00,4.00,1.00</t>
  </si>
  <si>
    <t>0.6187</t>
  </si>
  <si>
    <t>1.00,4.00,4.00,4.00,0.25,1.00,4.00,3.00,0.25,0.25,1.00,0.33,0.25,0.33,3.00,1.00</t>
  </si>
  <si>
    <t>0.6795</t>
  </si>
  <si>
    <t>1.00,4.00,2.00,3.00,0.25,1.00,0.50,0.33,0.50,2.00,1.00,0.50,0.33,3.00,2.00,1.00</t>
  </si>
  <si>
    <t>0.8594</t>
  </si>
  <si>
    <t>1.00,3.00,3.00,0.25,0.33,1.00,0.25,0.25,0.33,4.00,1.00,0.33,4.00,4.00,3.00,1.00</t>
  </si>
  <si>
    <t>0.6254</t>
  </si>
  <si>
    <t>1.00,4.00,4.00,1.00,0.25,1.00,2.00,0.50,0.25,0.50,1.00,0.50,1.00,2.00,2.00,1.00</t>
  </si>
  <si>
    <t>0.8694</t>
  </si>
  <si>
    <t>1.00,1.00,3.00,3.00,1.00,1.00,3.00,4.00,0.33,0.33,1.00,3.00,0.33,0.25,0.33,1.00</t>
  </si>
  <si>
    <t>0.8512</t>
  </si>
  <si>
    <t>1.00,3.00,2.00,1.00,0.33,1.00,0.50,0.33,0.50,2.00,1.00,0.50,1.00,3.00,2.00,1.00</t>
  </si>
  <si>
    <t>0.9830</t>
  </si>
  <si>
    <t>1.00,1.00,1.00,0.50,1.00,1.00,1.00,1.00,1.00,1.00,1.00,1.00,2.00,1.00,1.00,1.00</t>
  </si>
  <si>
    <t>0.4950</t>
  </si>
  <si>
    <t>1.00,2.00,0.25,0.50,1.00,0.25,4.00,4.00,1.00</t>
  </si>
  <si>
    <t>1.00,2.00,0.33,0.33,0.50,1.00,0.33,1.00,3.00,3.00,1.00,0.33,3.00,1.00,3.00,1.00</t>
  </si>
  <si>
    <t>0.4730</t>
  </si>
  <si>
    <t>1.00,0.25,1.00,0.25,4.00,1.00,1.00,1.00,1.00,1.00,1.00,1.00,4.00,1.00,1.00,1.00</t>
  </si>
  <si>
    <t>0.7673</t>
  </si>
  <si>
    <t>1.00,1.00,0.50,1.00,1.00,0.50,2.00,2.00,1.00</t>
  </si>
  <si>
    <t>1.00,0.50,0.50,2.00,2.00,1.00,0.50,1.00,2.00,2.00,1.00,0.50,0.50,1.00,2.00,1.00</t>
  </si>
  <si>
    <t>0.0921</t>
  </si>
  <si>
    <t>1.00,2.00,2.00,1.00,3.00,0.50,1.00,1.00,1.00,1.00,0.50,1.00,1.00,1.00,2.00,1.00,1.00,1.00,1.00,1.00,0.33,1.00,0.50,1.00,1.00</t>
  </si>
  <si>
    <t>0.7568</t>
  </si>
  <si>
    <t>1.00,2.00,1.00,0.50,1.00,0.50,1.00,2.00,1.00</t>
  </si>
  <si>
    <t>1.00,3.00,0.50,0.25,0.33,1.00,0.33,0.25,2.00,3.00,1.00,0.50,4.00,4.00,2.00,1.00</t>
  </si>
  <si>
    <t>0.8294</t>
  </si>
  <si>
    <t>1.00,0.33,0.25,3.00,1.00,0.25,4.00,4.00,1.00</t>
  </si>
  <si>
    <t>0.7851</t>
  </si>
  <si>
    <t>1.00,2.00,0.50,1.00,0.50,1.00,0.33,1.00,2.00,3.00,1.00,1.00,1.00,1.00,1.00,1.00</t>
  </si>
  <si>
    <t>0.7624</t>
  </si>
  <si>
    <t>1.00,3.00,1.00,2.00,0.33,1.00,1.00,1.00,1.00,1.00,1.00,1.00,0.50,1.00,1.00,1.00</t>
  </si>
  <si>
    <t>1.00,0.33,0.50,3.00,3.00,1.00,3.00,3.00,2.00,0.33,1.00,2.00,0.33,0.33,0.50,1.00</t>
  </si>
  <si>
    <t>0.7163</t>
  </si>
  <si>
    <t>1.00,3.00,3.00,0.33,1.00,0.33,0.33,3.00,1.00</t>
  </si>
  <si>
    <t>0.7472</t>
  </si>
  <si>
    <t>1.00,3.00,3.00,3.00,0.33,1.00,3.00,3.00,0.33,0.33,1.00,2.00,0.33,0.33,0.50,1.00</t>
  </si>
  <si>
    <t>0.7371</t>
  </si>
  <si>
    <t>1.00,4.00,4.00,4.00,0.25,1.00,0.33,1.00,0.25,3.00,1.00,0.25,0.25,1.00,4.00,1.00</t>
  </si>
  <si>
    <t>0.6400</t>
  </si>
  <si>
    <t>1.00,0.25,0.25,0.25,4.00,1.00,4.00,4.00,4.00,0.25,1.00,0.33,4.00,0.25,3.00,1.00</t>
  </si>
  <si>
    <t>1.00,0.50,1.00,2.00,1.00,1.00,1.00,1.00,1.00</t>
  </si>
  <si>
    <t>1.00,3.00,3.00,3.00,3.00,0.33,1.00,3.00,3.00,3.00,0.33,0.33,1.00,0.50,3.00,0.33,0.33,2.00,1.00,4.00,0.33,0.33,0.33,0.25,1.00</t>
  </si>
  <si>
    <t>0.6032</t>
  </si>
  <si>
    <t>1.00,1.00,0.50,0.33,1.00,1.00,1.00,3.00,2.00,1.00,1.00,4.00,3.00,0.33,0.25,1.00</t>
  </si>
  <si>
    <t>0.4713</t>
  </si>
  <si>
    <t>1.00,0.25,0.33,0.50,4.00,1.00,3.00,3.00,3.00,0.33,1.00,3.00,2.00,0.33,0.33,1.00</t>
  </si>
  <si>
    <t>0.8300</t>
  </si>
  <si>
    <t>1.00,0.50,0.50,2.00,1.00,0.50,2.00,2.00,1.00</t>
  </si>
  <si>
    <t>1.00,2.00,0.50,0.50,1.00,0.50,2.00,2.00,1.00</t>
  </si>
  <si>
    <t>1.00,0.33,1.00,3.00,1.00,1.00,1.00,1.00,1.00</t>
  </si>
  <si>
    <t>1.00,2.00,2.00,0.50,1.00,0.50,0.50,2.00,1.00</t>
  </si>
  <si>
    <t>1.00,3.00,3.00,4.00,0.33,1.00,0.50,0.50,0.33,2.00,1.00,3.00,0.25,2.00,0.33,1.00</t>
  </si>
  <si>
    <t>0.7700</t>
  </si>
  <si>
    <t>1.00,0.50,3.00,2.00,1.00,2.00,0.33,0.50,1.00</t>
  </si>
  <si>
    <t>0.6857</t>
  </si>
  <si>
    <t>1.00,0.50,0.50,1.00,2.00,1.00,2.00,2.00,2.00,0.50,1.00,1.00,1.00,0.50,1.00,1.00</t>
  </si>
  <si>
    <t>0.8416</t>
  </si>
  <si>
    <t>1.00,1.00,0.25,0.25,1.00,1.00,1.00,4.00,4.00,1.00,1.00,0.25,4.00,0.25,4.00,1.00</t>
  </si>
  <si>
    <t>0.2886</t>
  </si>
  <si>
    <t>1.00,0.33,3.00,3.00,3.00,1.00,3.00,3.00,0.33,0.33,1.00,3.00,0.33,0.33,0.33,1.00</t>
  </si>
  <si>
    <t>1.00,1.00,0.50,2.00,2.00,1.00,1.00,0.50,2.00,2.00,2.00,2.00,1.00,4.00,3.00,0.50,0.50,0.25,1.00,0.50,0.50,0.50,0.33,2.00,1.00</t>
  </si>
  <si>
    <t>0.9542</t>
  </si>
  <si>
    <t>1.00,0.50,0.25,2.00,1.00,0.25,4.00,4.00,1.00</t>
  </si>
  <si>
    <t>1.00,0.50,0.33,2.00,1.00,1.00,3.00,1.00,1.00</t>
  </si>
  <si>
    <t>0.9503</t>
  </si>
  <si>
    <t>1.00,3.00,0.50,0.33,1.00,0.50,2.00,2.00,1.00</t>
  </si>
  <si>
    <t>1.00,4.00,4.00,0.25,1.00,0.25,0.25,4.00,1.00</t>
  </si>
  <si>
    <t>0.6912</t>
  </si>
  <si>
    <t>1.00,4.00,3.00,3.00,4.00,0.25,1.00,0.33,0.33,1.00,0.33,3.00,1.00,0.50,1.00,0.33,3.00,2.00,1.00,0.50,0.25,1.00,1.00,2.00,1.00</t>
  </si>
  <si>
    <t>0.7614</t>
  </si>
  <si>
    <t>1.00,1.00,2.00,1.00,1.00,2.00,0.50,0.50,1.00</t>
  </si>
  <si>
    <t>1.00,1.00,0.33,0.50,1.00,1.00,1.00,1.00,3.00,1.00,1.00,1.00,2.00,1.00,1.00,1.00</t>
  </si>
  <si>
    <t>0.7191</t>
  </si>
  <si>
    <t>1.00,0.50,0.33,2.00,1.00,0.33,3.00,3.00,1.00</t>
  </si>
  <si>
    <t>0.8823</t>
  </si>
  <si>
    <t>1.00,2.00,2.00,0.50,1.00,1.00,0.50,1.00,1.00</t>
  </si>
  <si>
    <t>1.00,3.00,3.00,0.25,0.33,1.00,3.00,0.33,0.33,0.33,1.00,0.33,4.00,3.00,3.00,1.00</t>
  </si>
  <si>
    <t>0.5695</t>
  </si>
  <si>
    <t>1.00,0.50,1.00,2.00,1.00,0.33,1.00,3.00,1.00</t>
  </si>
  <si>
    <t>0.3311</t>
  </si>
  <si>
    <t>1.00,0.50,0.50,0.50,2.00,1.00,2.00,2.00,2.00,0.50,1.00,0.50,2.00,0.50,2.00,1.00</t>
  </si>
  <si>
    <t>1.00,0.33,3.00,3.00,1.00,0.33,0.33,3.00,1.00</t>
  </si>
  <si>
    <t>1.00,2.00,3.00,3.00,0.50,1.00,0.33,0.33,0.33,3.00,1.00,0.33,0.33,3.00,3.00,1.00</t>
  </si>
  <si>
    <t>0.5210</t>
  </si>
  <si>
    <t>1.00,0.25,0.25,0.25,4.00,1.00,4.00,0.25,4.00,0.25,1.00,0.25,4.00,4.00,4.00,1.00</t>
  </si>
  <si>
    <t>0.5838</t>
  </si>
  <si>
    <t>1.00,0.25,4.00,4.00,1.00,4.00,0.25,0.25,1.00</t>
  </si>
  <si>
    <t>1.00,4.00,4.00,0.25,1.00,3.00,0.25,0.33,1.00</t>
  </si>
  <si>
    <t>1.00,1.00,3.00,1.00,1.00,0.33,0.33,3.00,1.00</t>
  </si>
  <si>
    <t>0.2492</t>
  </si>
  <si>
    <t>1.00,1.00,1.00,1.00,1.00,1.00,2.00,2.00,1.00,0.50,1.00,1.00,1.00,0.50,1.00,1.00</t>
  </si>
  <si>
    <t>0.7604</t>
  </si>
  <si>
    <t>1.00,2.00,2.00,2.00,0.50,1.00,2.00,0.50,0.50,0.50,1.00,0.33,0.50,2.00,3.00,1.00</t>
  </si>
  <si>
    <t>1.00,0.25,1.00,4.00,4.00,1.00,3.00,1.00,1.00,0.33,1.00,0.33,0.25,1.00,3.00,1.00</t>
  </si>
  <si>
    <t>0.2937</t>
  </si>
  <si>
    <t>1.00,0.33,0.25,0.33,3.00,1.00,0.50,0.50,4.00,2.00,1.00,2.00,3.00,2.00,0.50,1.00</t>
  </si>
  <si>
    <t>0.9142</t>
  </si>
  <si>
    <t>1.00,1.00,0.50,1.00,1.00,3.00,2.00,0.33,1.00</t>
  </si>
  <si>
    <t>1.00,0.25,0.33,4.00,1.00,4.00,3.00,0.25,1.00</t>
  </si>
  <si>
    <t>1.00,0.50,4.00,2.00,1.00,3.00,0.25,0.33,1.00</t>
  </si>
  <si>
    <t>0.7969</t>
  </si>
  <si>
    <t>1.00,1.00,0.25,0.33,1.00,1.00,0.50,0.25,4.00,2.00,1.00,4.00,3.00,4.00,0.25,1.00</t>
  </si>
  <si>
    <t>0.6119</t>
  </si>
  <si>
    <t>1.00,2.00,1.00,0.50,1.00,1.00,1.00,1.00,1.00</t>
  </si>
  <si>
    <t>1.00,0.25,0.33,4.00,1.00,0.33,3.00,3.00,1.00</t>
  </si>
  <si>
    <t>0.6510</t>
  </si>
  <si>
    <t>1.00,1.00,4.00,1.00,1.00,0.25,0.25,4.00,1.00</t>
  </si>
  <si>
    <t>0.2221</t>
  </si>
  <si>
    <t>1.00,0.50,0.50,0.50,2.00,1.00,2.00,2.00,2.00,0.50,1.00,2.00,2.00,0.50,0.50,1.00</t>
  </si>
  <si>
    <t>1.00,3.00,2.00,0.33,1.00,0.50,0.50,2.00,1.00</t>
  </si>
  <si>
    <t>0.9774</t>
  </si>
  <si>
    <t>1.00,0.33,0.33,0.33,3.00,1.00,3.00,3.00,3.00,0.33,1.00,1.00,3.00,0.33,1.00,1.00</t>
  </si>
  <si>
    <t>0.7199</t>
  </si>
  <si>
    <t>1.00,0.33,0.33,3.00,1.00,1.00,3.00,1.00,1.00</t>
  </si>
  <si>
    <t>1.00,0.25,0.25,4.00,1.00,1.00,4.00,1.00,1.00</t>
  </si>
  <si>
    <t>1.00,3.00,0.33,2.00,0.33,1.00,1.00,1.00,3.00,1.00,1.00,1.00,0.50,1.00,1.00,1.00</t>
  </si>
  <si>
    <t>0.2309</t>
  </si>
  <si>
    <t>1.00,0.33,0.33,3.00,1.00,3.00,3.00,0.33,1.00</t>
  </si>
  <si>
    <t>1.00,1.00,0.50,3.00,0.50,1.00,1.00,0.50,3.00,0.50,2.00,2.00,1.00,3.00,2.00,0.33,0.33,0.33,1.00,0.33,2.00,2.00,0.50,3.00,1.00</t>
  </si>
  <si>
    <t>0.8120</t>
  </si>
  <si>
    <t>1.00,2.00,3.00,3.00,4.00,0.50,1.00,2.00,2.00,3.00,0.33,0.50,1.00,2.00,3.00,0.33,0.50,0.50,1.00,2.00,0.25,0.33,0.33,0.50,1.00</t>
  </si>
  <si>
    <t>0.8824</t>
  </si>
  <si>
    <t>1.00,0.25,0.25,0.25,4.00,1.00,0.50,1.00,4.00,2.00,1.00,1.00,4.00,1.00,1.00,1.00</t>
  </si>
  <si>
    <t>0.9470</t>
  </si>
  <si>
    <t>1.00,4.00,0.25,4.00,4.00,0.25,1.00,4.00,1.00,3.00,4.00,0.25,1.00,4.00,3.00,0.25,1.00,0.25,1.00,3.00,0.25,0.33,0.33,0.33,1.00</t>
  </si>
  <si>
    <t>0.3677</t>
  </si>
  <si>
    <t>1.00,1.00,1.00,1.00,4.00,1.00,1.00,4.00,4.00,4.00,1.00,0.25,1.00,4.00,3.00,1.00,0.25,0.25,1.00,0.33,0.25,0.25,0.33,3.00,1.00</t>
  </si>
  <si>
    <t>1.00,1.00,2.00,1.00,1.00,0.50,0.50,2.00,1.00</t>
  </si>
  <si>
    <t>0.2913</t>
  </si>
  <si>
    <t>1.00,0.50,0.33,2.00,1.00,0.50,3.00,2.00,1.00</t>
  </si>
  <si>
    <t>1.00,1.00,0.33,1.00,1.00,0.50,3.00,2.00,1.00</t>
  </si>
  <si>
    <t>0.9504</t>
  </si>
  <si>
    <t>1.00,0.33,0.33,1.00,3.00,1.00,1.00,1.00,3.00,1.00,1.00,3.00,1.00,1.00,0.33,1.00</t>
  </si>
  <si>
    <t>0.8353</t>
  </si>
  <si>
    <t>1.00,2.00,2.00,2.00,0.50,1.00,2.00,2.00,0.50,0.50,1.00,0.50,0.50,0.50,2.00,1.00</t>
  </si>
  <si>
    <t>1.00,3.00,2.00,0.50,0.33,1.00,2.00,0.50,0.50,0.50,1.00,0.50,2.00,2.00,2.00,1.00</t>
  </si>
  <si>
    <t>1.00,4.00,4.00,4.00,0.25,1.00,3.00,0.50,0.25,0.33,1.00,2.00,0.25,2.00,0.50,1.00</t>
  </si>
  <si>
    <t>0.7914</t>
  </si>
  <si>
    <t>1.00,3.00,2.00,0.50,0.33,1.00,0.50,0.33,0.50,2.00,1.00,0.25,2.00,3.00,4.00,1.00</t>
  </si>
  <si>
    <t>0.8310</t>
  </si>
  <si>
    <t>1.00,1.00,2.00,3.00,1.00,1.00,3.00,1.00,0.50,0.33,1.00,0.50,0.33,1.00,2.00,1.00</t>
  </si>
  <si>
    <t>0.6853</t>
  </si>
  <si>
    <t>1.00,2.00,2.00,1.00,0.50,1.00,2.00,1.00,0.50,0.50,1.00,3.00,1.00,1.00,0.33,1.00</t>
  </si>
  <si>
    <t>0.2371</t>
  </si>
  <si>
    <t>1.00,4.00,1.00,0.25,1.00,3.00,1.00,0.33,1.00</t>
  </si>
  <si>
    <t>0.2536</t>
  </si>
  <si>
    <t>1.00,3.00,1.00,0.33,1.00,3.00,1.00,0.33,1.00</t>
  </si>
  <si>
    <t>1.00,4.00,4.00,3.00,0.25,1.00,0.50,0.50,0.25,2.00,1.00,2.00,0.33,2.00,0.50,1.00</t>
  </si>
  <si>
    <t>0.8321</t>
  </si>
  <si>
    <t>1.00,0.25,0.25,4.00,1.00,0.25,4.00,4.00,1.00</t>
  </si>
  <si>
    <t>1.00,0.50,2.00,2.00,1.00,2.00,0.50,0.50,1.00</t>
  </si>
  <si>
    <t>1.00,3.00,0.33,0.33,1.00,3.00,3.00,0.33,1.00</t>
  </si>
  <si>
    <t>1.00,4.00,3.00,0.25,1.00,3.00,0.33,0.33,1.00</t>
  </si>
  <si>
    <t>0.6447</t>
  </si>
  <si>
    <t>1.00,4.00,4.00,1.00,0.25,1.00,1.00,0.25,0.25,1.00,1.00,0.25,1.00,4.00,4.00,1.00</t>
  </si>
  <si>
    <t>1.00,4.00,1.00,1.00,0.25,1.00,0.50,1.00,1.00,2.00,1.00,3.00,1.00,1.00,0.33,1.00</t>
  </si>
  <si>
    <t>0.6656</t>
  </si>
  <si>
    <t>1.00,2.00,2.00,0.50,1.00,2.00,0.50,0.50,1.00</t>
  </si>
  <si>
    <t>1.00,3.00,3.00,1.00,0.33,1.00,1.00,1.00,0.33,1.00,1.00,1.00,1.00,1.00,1.00,1.00</t>
  </si>
  <si>
    <t>1.00,3.00,0.33,3.00,0.33,1.00,3.00,3.00,3.00,0.33,1.00,3.00,0.33,0.33,0.33,1.00</t>
  </si>
  <si>
    <t>0.4452</t>
  </si>
  <si>
    <t>1.00,4.00,3.00,4.00,0.25,1.00,0.33,0.33,0.33,3.00,1.00,1.00,0.25,3.00,1.00,1.00</t>
  </si>
  <si>
    <t>0.7844</t>
  </si>
  <si>
    <t>1.00,3.00,1.00,1.00,0.33,1.00,0.50,0.50,1.00,2.00,1.00,1.00,1.00,2.00,1.00,1.00</t>
  </si>
  <si>
    <t>0.9349</t>
  </si>
  <si>
    <t>1.00,2.00,3.00,4.00,2.00,0.50,1.00,0.50,3.00,1.00,0.33,2.00,1.00,3.00,1.00,0.25,0.33,0.33,1.00,0.33,0.50,1.00,1.00,3.00,1.00</t>
  </si>
  <si>
    <t>0.8503</t>
  </si>
  <si>
    <t>1.00,1.00,3.00,1.00,1.00,1.00,0.33,1.00,1.00</t>
  </si>
  <si>
    <t>1.00,1.00,1.00,2.00,1.00,1.00,3.00,0.50,1.00,0.33,1.00,0.50,0.50,2.00,2.00,1.00</t>
  </si>
  <si>
    <t>0.3809</t>
  </si>
  <si>
    <t>1.00,3.00,3.00,0.33,1.00,3.00,0.33,0.33,1.00</t>
  </si>
  <si>
    <t>1.00,4.00,4.00,4.00,0.25,1.00,4.00,0.25,0.25,0.25,1.00,0.25,0.25,4.00,4.00,1.00</t>
  </si>
  <si>
    <t>1.00,3.00,1.00,3.00,0.33,0.33,1.00,3.00,0.33,0.25,1.00,0.33,1.00,3.00,0.33,0.33,3.00,0.33,1.00,2.00,3.00,4.00,3.00,0.50,1.00</t>
  </si>
  <si>
    <t>0.3494</t>
  </si>
  <si>
    <t>1.00,1.00,1.00,1.00,1.00,0.33,1.00,3.00,1.00</t>
  </si>
  <si>
    <t>1.00,1.00,1.00,1.00,1.00,1.00,0.33,0.50,1.00,3.00,1.00,2.00,1.00,2.00,0.50,1.00</t>
  </si>
  <si>
    <t>1.00,0.33,3.00,1.00,3.00,1.00,1.00,0.33,0.33,1.00,1.00,3.00,1.00,3.00,0.33,1.00</t>
  </si>
  <si>
    <t>1.00,1.00,2.00,2.00,1.00,1.00,1.00,2.00,2.00,0.33,0.50,0.50,1.00,0.50,0.50,0.50,0.50,2.00,1.00,0.33,1.00,3.00,2.00,3.00,1.00</t>
  </si>
  <si>
    <t>0.6996</t>
  </si>
  <si>
    <t>1.00,2.00,2.00,3.00,0.50,1.00,0.50,3.00,0.50,2.00,1.00,4.00,0.33,0.33,0.25,1.00</t>
  </si>
  <si>
    <t>0.8146</t>
  </si>
  <si>
    <t>1.00,4.00,3.00,3.00,0.25,1.00,0.50,2.00,0.33,2.00,1.00,3.00,0.33,0.50,0.33,1.00</t>
  </si>
  <si>
    <t>0.7756</t>
  </si>
  <si>
    <t>1.00,3.00,3.00,0.25,0.33,1.00,0.25,0.25,0.33,4.00,1.00,0.25,4.00,4.00,4.00,1.00</t>
  </si>
  <si>
    <t>0.6238</t>
  </si>
  <si>
    <t>1.00,2.00,0.33,0.50,0.50,1.00,0.33,0.50,3.00,3.00,1.00,2.00,2.00,2.00,0.50,1.00</t>
  </si>
  <si>
    <t>1.00,1.00,0.33,0.33,1.00,1.00,0.33,0.33,3.00,3.00,1.00,3.00,3.00,3.00,0.33,1.00</t>
  </si>
  <si>
    <t>0.7942</t>
  </si>
  <si>
    <t>1.00,1.00,2.00,2.00,1.00,1.00,2.00,2.00,0.50,0.50,1.00,1.00,0.50,0.50,1.00,1.00</t>
  </si>
  <si>
    <t>1.00,4.00,4.00,0.25,1.00,4.00,0.25,0.25,1.00</t>
  </si>
  <si>
    <t>1.00,0.33,3.00,3.00,1.00,3.00,0.33,0.33,1.00</t>
  </si>
  <si>
    <t>1.00,4.00,3.00,0.25,1.00,0.50,0.33,2.00,1.00</t>
  </si>
  <si>
    <t>0.9665</t>
  </si>
  <si>
    <t>1.00,0.50,0.50,3.00,2.00,1.00,0.50,3.00,2.00,2.00,1.00,3.00,0.33,0.33,0.33,1.00</t>
  </si>
  <si>
    <t>1.00,4.00,2.00,0.50,0.25,1.00,0.33,0.33,0.50,3.00,1.00,2.00,2.00,3.00,0.50,1.00</t>
  </si>
  <si>
    <t>0.7932</t>
  </si>
  <si>
    <t>1.00,0.33,0.33,3.00,1.00,2.00,3.00,0.50,1.00</t>
  </si>
  <si>
    <t>1.00,2.00,0.50,1.00,0.50,1.00,0.33,0.33,2.00,3.00,1.00,0.50,1.00,3.00,2.00,1.00</t>
  </si>
  <si>
    <t>0.8379</t>
  </si>
  <si>
    <t>1.00,3.00,0.50,1.00,3.00,0.33,1.00,0.33,0.33,1.00,2.00,3.00,1.00,1.00,3.00,1.00,3.00,1.00,1.00,2.00,0.33,1.00,0.33,0.50,1.00</t>
  </si>
  <si>
    <t>0.9232</t>
  </si>
  <si>
    <t>1.00,1.00,1.00,1.00,1.00,1.00,1.00,0.50,1.00,1.00,1.00,0.50,1.00,2.00,2.00,1.00</t>
  </si>
  <si>
    <t>1.00,0.25,0.33,0.33,4.00,1.00,2.00,2.00,3.00,0.50,1.00,2.00,3.00,0.50,0.50,1.00</t>
  </si>
  <si>
    <t>1.00,0.50,1.00,1.00,2.00,1.00,1.00,1.00,1.00,1.00,1.00,1.00,1.00,1.00,1.00,1.00</t>
  </si>
  <si>
    <t>1.00,0.50,1.00,2.00,2.00,1.00,2.00,2.00,1.00,0.50,1.00,2.00,0.50,0.50,0.50,1.00</t>
  </si>
  <si>
    <t>0.8174</t>
  </si>
  <si>
    <t>1.00,2.00,3.00,2.00,0.50,1.00,3.00,3.00,0.33,0.33,1.00,3.00,0.50,0.33,0.33,1.00</t>
  </si>
  <si>
    <t>0.6069</t>
  </si>
  <si>
    <t>1.00,2.00,1.00,1.00,0.50,1.00,0.50,0.50,1.00,2.00,1.00,1.00,1.00,2.00,1.00,1.00</t>
  </si>
  <si>
    <t>1.00,2.00,1.00,2.00,0.50,1.00,1.00,2.00,1.00,1.00,1.00,2.00,0.50,0.50,0.50,1.00</t>
  </si>
  <si>
    <t>1.00,3.00,2.00,0.33,1.00,0.33,0.50,3.00,1.00</t>
  </si>
  <si>
    <t>1.00,2.00,1.00,0.50,0.50,1.00,0.33,0.50,1.00,3.00,1.00,3.00,2.00,2.00,0.33,1.00</t>
  </si>
  <si>
    <t>0.6620</t>
  </si>
  <si>
    <t>1.00,1.00,2.00,2.00,1.00,1.00,2.00,2.00,0.50,0.50,1.00,2.00,0.50,0.50,0.50,1.00</t>
  </si>
  <si>
    <t>0.8515</t>
  </si>
  <si>
    <t>1.00,1.00,0.50,0.50,1.00,1.00,1.00,0.50,2.00,1.00,1.00,1.00,2.00,2.00,1.00,1.00</t>
  </si>
  <si>
    <t>1.00,3.00,1.00,2.00,0.33,1.00,0.50,0.50,1.00,2.00,1.00,2.00,0.50,2.00,0.50,1.00</t>
  </si>
  <si>
    <t>0.9119</t>
  </si>
  <si>
    <t>1.00,2.00,3.00,1.00,0.50,1.00,0.50,0.50,0.33,2.00,1.00,0.33,1.00,2.00,3.00,1.00</t>
  </si>
  <si>
    <t>0.7638</t>
  </si>
  <si>
    <t>1.00,4.00,2.00,3.00,0.25,1.00,0.33,0.50,0.50,3.00,1.00,2.00,0.33,2.00,0.50,1.00</t>
  </si>
  <si>
    <t>0.9562</t>
  </si>
  <si>
    <t>1.00,2.00,0.33,0.50,1.00,0.33,3.00,3.00,1.00</t>
  </si>
  <si>
    <t>1.00,0.33,0.50,3.00,1.00,3.00,2.00,0.33,1.00</t>
  </si>
  <si>
    <t>1.00,0.50,0.50,2.00,1.00,3.00,2.00,0.33,1.00</t>
  </si>
  <si>
    <t>0.6831</t>
  </si>
  <si>
    <t>1.00,1.00,2.00,1.00,1.00,3.00,0.50,0.33,1.00</t>
  </si>
  <si>
    <t>1.00,2.00,2.00,4.00,0.50,1.00,1.00,3.00,0.50,1.00,1.00,3.00,0.25,0.33,0.33,1.00</t>
  </si>
  <si>
    <t>0.9545</t>
  </si>
  <si>
    <t>1.00,3.00,2.00,2.00,0.33,1.00,2.00,2.00,0.50,0.50,1.00,1.00,0.50,0.50,1.00,1.00</t>
  </si>
  <si>
    <t>0.6634</t>
  </si>
  <si>
    <t>1.00,0.33,2.00,4.00,3.00,1.00,3.00,3.00,0.50,0.33,1.00,1.00,0.25,0.33,1.00,1.00</t>
  </si>
  <si>
    <t>0.7329</t>
  </si>
  <si>
    <t>1.00,1.00,2.00,2.00,1.00,1.00,0.33,0.33,0.50,3.00,1.00,2.00,0.50,3.00,0.50,1.00</t>
  </si>
  <si>
    <t>0.4252</t>
  </si>
  <si>
    <t>1.00,0.50,0.50,2.00,1.00,1.00,2.00,1.00,1.00</t>
  </si>
  <si>
    <t>1.00,1.00,4.00,1.00,1.00,1.00,0.25,1.00,1.00</t>
  </si>
  <si>
    <t>0.6951</t>
  </si>
  <si>
    <t>1.00,0.50,0.50,0.50,0.50,2.00,1.00,1.00,2.00,0.50,2.00,1.00,1.00,2.00,1.00,2.00,0.50,0.50,1.00,0.50,2.00,2.00,1.00,2.00,1.00</t>
  </si>
  <si>
    <t>0.7940</t>
  </si>
  <si>
    <t>1.00,3.00,3.00,2.00,0.33,1.00,1.00,0.50,0.33,1.00,1.00,0.50,0.50,2.00,2.00,1.00</t>
  </si>
  <si>
    <t>0.9829</t>
  </si>
  <si>
    <t>1.00,0.50,0.50,0.50,2.00,1.00,2.00,1.00,2.00,0.50,1.00,2.00,2.00,1.00,0.50,1.00</t>
  </si>
  <si>
    <t>1.00,0.33,2.00,0.50,3.00,1.00,3.00,3.00,0.50,0.33,1.00,0.50,2.00,0.33,2.00,1.00</t>
  </si>
  <si>
    <t>0.8222</t>
  </si>
  <si>
    <t>1.00,3.00,3.00,0.33,1.00,0.50,0.33,2.00,1.00</t>
  </si>
  <si>
    <t>Economia</t>
  </si>
  <si>
    <t>Património natural</t>
  </si>
  <si>
    <t>Inclusão social</t>
  </si>
  <si>
    <t>PROJETOS-ÂNCORA</t>
  </si>
  <si>
    <t>ÁREAS DE INTERVENÇÃO &amp; OBJETIVOS ESTRATÉGICOS</t>
  </si>
  <si>
    <t xml:space="preserve">Economia </t>
  </si>
  <si>
    <t>Território, centralidade e marca</t>
  </si>
  <si>
    <t>+ Qualidade de vida</t>
  </si>
  <si>
    <t xml:space="preserve">1.2. Prepara economia do futuro </t>
  </si>
  <si>
    <t>1.3. Qualificação mão-de-obra necessidades atuais</t>
  </si>
  <si>
    <t>1.2. Serviços do presente</t>
  </si>
  <si>
    <t>1.5. Serviços e infraestruturas de apoio à atividade económica</t>
  </si>
  <si>
    <t>5.1. Prevenção e mitigação de riscos (erosão, incêndios, cheias)</t>
  </si>
  <si>
    <t>5.2. Patrimonio natural na otica da utilização para turismo</t>
  </si>
  <si>
    <t>5.3. Patrimonio natural na otica da Utilização para lazer</t>
  </si>
  <si>
    <t>5.4. Preservação de ecossistemas/limpeza/embelezamento (qualificação ambiental)</t>
  </si>
  <si>
    <t>2.1. Acessibilidade e mobilidade</t>
  </si>
  <si>
    <t>2.2. Afirmação da identidade territorial</t>
  </si>
  <si>
    <t xml:space="preserve">2.3. Património construído </t>
  </si>
  <si>
    <t>2.4. Qualidade do espaço público</t>
  </si>
  <si>
    <t>3.1. Saúde e educação</t>
  </si>
  <si>
    <t>3.2. Apoio a grupos vulneráveis</t>
  </si>
  <si>
    <t>3.3. Inserção socioprofissional</t>
  </si>
  <si>
    <t>4.2. Desporto e lazer</t>
  </si>
  <si>
    <t>4.3. Cultura</t>
  </si>
  <si>
    <t>4.4. Participação cívica</t>
  </si>
  <si>
    <t>Regeneração Urbana</t>
  </si>
  <si>
    <t>Definição de critérios para as operações e obras de reabilitação e de mecanismos de incentivo ao investimento</t>
  </si>
  <si>
    <t>Impacto</t>
  </si>
  <si>
    <t>Intensidade</t>
  </si>
  <si>
    <r>
      <t xml:space="preserve">Organização e formalização de um gabinete de gestão urbanística </t>
    </r>
    <r>
      <rPr>
        <sz val="11"/>
        <color rgb="FFFFC000"/>
        <rFont val="Calibri"/>
        <family val="2"/>
      </rPr>
      <t>norteador</t>
    </r>
    <r>
      <rPr>
        <sz val="11"/>
        <color rgb="FF333F4F"/>
        <rFont val="Calibri"/>
        <family val="2"/>
      </rPr>
      <t>, que permita o controlo prévio das operações urbanísticas a realizar ao abrigo de cada ARU</t>
    </r>
  </si>
  <si>
    <t>Conservação, proteção e valorização do património construído</t>
  </si>
  <si>
    <t>Reabilitação funcional do espaço público</t>
  </si>
  <si>
    <t>Revitalização, animação e valorização dos espaços públicos de circulação e/ou permanência - comum às ARU</t>
  </si>
  <si>
    <t>Qualificação e monitorização do sistema de drenagem de águas residuais domésticas e pluviais - Gafanha da Nazaré</t>
  </si>
  <si>
    <t>Acompanhamento dos processos de gestão da qualidade do ar</t>
  </si>
  <si>
    <t>Qualificação ambiental e urbana da zona portuária da Gafanha da Nazaré</t>
  </si>
  <si>
    <t>Revitalização e valorização dos espaços públicos de circulação e/ou permanência - Gafanha da Nazaré</t>
  </si>
  <si>
    <t>Articulação com o Projeto Aldeamento Turístico da Vista Alegre, procurando integrar as intervenções de reabilitação do Teatro, do Largo e dos arruamentos circundantes que servem o Complexo do antigo Bairro Operário</t>
  </si>
  <si>
    <t>Articulação das redes urbanas pedonais e cicláveis com as vias deste núcleo, de forma a garantir a plena integração deste na área urbana do Município - Vista Alegre</t>
  </si>
  <si>
    <t>Articulação da rede pedonal estruturante do aglomerado com o percurso pedestre, como previsto no PIMTRA - Costa Nova e Barra</t>
  </si>
  <si>
    <t>Intervenção no sentido de suavizar o impacto visual negativo causado pela orientação do edificado (com as traseiras viradas a poente), nomeadamente através de iniciativas de arte urbana, procurando tornar mais aprazível a passagem de quem circula sobre o passadiço ao longo do cordão dunar</t>
  </si>
  <si>
    <t>Dinamização do mercado tradicional da Costa Nova e implementação do projeto de reconversão do Mercado da Barra</t>
  </si>
  <si>
    <t>Requalificação urbana para resolver o acolhimento das autocaravanas nas praias da Barra e Costa Nova</t>
  </si>
  <si>
    <t>Requalificação urbana do Bairro dos Pescadores da Costa Nova</t>
  </si>
  <si>
    <t>Cultura e Criatividade</t>
  </si>
  <si>
    <t xml:space="preserve">Promover a cooperação institucional e territorial visando ampliar e qualificar a oferta de programas culturais  </t>
  </si>
  <si>
    <t>Projetar a identidade cultural ilhavense à escala local, regional e internacional</t>
  </si>
  <si>
    <t>Salvaguardar, valorizar e revitalizar os elementos imateriais do património cultural municipal, como reforço da identidade social e cultural</t>
  </si>
  <si>
    <t>Apostar na formação artística profissional em vários domínios, de forma articulada com a Universidade de Aveiro, enquanto centro de conhecimento</t>
  </si>
  <si>
    <t>Ílhavo Inteligente</t>
  </si>
  <si>
    <t>Implementação/adaptação de um modelo municipal integrado, baseado na organização interna de informação e na interoperabilidade orientada para a prestação dos serviços públicos</t>
  </si>
  <si>
    <r>
      <t xml:space="preserve">Desenvolvimento de uma rede de ligação entre a Administração Pública, o cidadão </t>
    </r>
    <r>
      <rPr>
        <sz val="11"/>
        <color rgb="FFFFC000"/>
        <rFont val="Calibri"/>
        <family val="2"/>
      </rPr>
      <t>e as empresas</t>
    </r>
  </si>
  <si>
    <t xml:space="preserve">Desenvolvimento de soluções de suporte ao transporte público integrado  </t>
  </si>
  <si>
    <t>Ílhavo Inclusivo</t>
  </si>
  <si>
    <t xml:space="preserve">Desenvolver estudos demográficos prospetivos – e respetiva atualização – para conhecer em permanência a dimensão e a estrutura etária da população, assim como a sua composição socioeconómica </t>
  </si>
  <si>
    <t xml:space="preserve">Monitorizar a oferta localizada de equipamentos escolares, de saúde, desportivos e sociais, assim como os respetivos usos </t>
  </si>
  <si>
    <t>Proceder ao redimensionamento e adequação dos equipamentos de utilização coletiva, com base nos estudos elaborados nos pontos anteriores</t>
  </si>
  <si>
    <t>Otimizar a utilização dos equipamentos de utilização coletiva, assegurando uma rede integrada de serviços de interesse geral (SIG), com base nos estudos elaborados</t>
  </si>
  <si>
    <t xml:space="preserve">Parque Central de Ílhavo </t>
  </si>
  <si>
    <t>Definição de um modelo de gestão sustentável em função dos agentes envolvidos e dos usos previstos no Plano de Intervenção em Espaço Rural (PIER)</t>
  </si>
  <si>
    <t>Requalificação da área da ex-Colónia Agrícola da Gafanha: construção do Parque Municipal de Desporto e Lazer da Senhora dos Campos</t>
  </si>
  <si>
    <t>Identificar as ações e atividades com potencial para a dinamização da área de intervenção</t>
  </si>
  <si>
    <t>Dinamizar, de forma articulada com outros equipamentos desportivos, as estruturas desportivas do Parque Central de Ílhavo, em conjugação com o projeto Ílhavo um Município inclusivo</t>
  </si>
  <si>
    <t xml:space="preserve">Mar e Ria </t>
  </si>
  <si>
    <t>Dinamizar a reformulação de uma estratégia de intervenção para a Ria de Aveiro e acompanhar a sua implementação</t>
  </si>
  <si>
    <t>Consubstanciar uma estratégia e um modelo de gestão que articulem as responsabilidades dos diversos agentes e entidades que intervêm no território da Ria</t>
  </si>
  <si>
    <t>Turismo de Futuro</t>
  </si>
  <si>
    <t>Realizar estudos de pesquisa de segmentos de mercado e nichos, para definir estrategicamente os públicos-alvo e o modo de os alcançar e atrair</t>
  </si>
  <si>
    <t xml:space="preserve">Definir as ações e as medidas para adequar a oferta turística do Município aos diferentes públicos-alvo estratégicos a atrair </t>
  </si>
  <si>
    <t>Valorização de Capital Humano</t>
  </si>
  <si>
    <r>
      <t xml:space="preserve">Apostar em instrumentos </t>
    </r>
    <r>
      <rPr>
        <sz val="11"/>
        <color rgb="FFFF0000"/>
        <rFont val="Calibri"/>
        <family val="2"/>
      </rPr>
      <t>de articulação</t>
    </r>
    <r>
      <rPr>
        <sz val="11"/>
        <color rgb="FF333F4F"/>
        <rFont val="Calibri"/>
        <family val="2"/>
      </rPr>
      <t xml:space="preserve"> do plano de valorização de capital humano com os Municípios vizinhos e ao nível da CIRA, </t>
    </r>
    <r>
      <rPr>
        <sz val="11"/>
        <color rgb="FFFF0000"/>
        <rFont val="Calibri"/>
        <family val="2"/>
      </rPr>
      <t>através de um modelo de monitorização</t>
    </r>
  </si>
  <si>
    <t>Identificar as necessidades atuais e futuras de conhecimento especializado adequadas ao tecido produtivo do Município</t>
  </si>
  <si>
    <t>Desenvolver um plano integrado de valorização de capital humano, visando a formação de recursos humanos adequados às necessidades do tecido produtivo</t>
  </si>
  <si>
    <t xml:space="preserve">Promover a ligação ao Sistema Científico e Tecnológico, fortalecendo as sinergias entre os centros de conhecimento, as unidades para transferência de tecnologia e as empresas, garantindo as dinâmicas de funcionamento em rede ao nível da Região </t>
  </si>
  <si>
    <t>Economia + Competitiva</t>
  </si>
  <si>
    <t>Definir cenários económicos de desenvolvimento setorial, articulando o dinamismo recente na criação de emprego e as atividades económicas de futuro</t>
  </si>
  <si>
    <t xml:space="preserve">Otimizar e dinamizar as estruturas físicas de suporte ao tecido económico, definindo a vocação dos polos empresariais e industriais </t>
  </si>
  <si>
    <t>Definir a função dos eixos viários estruturantes de suporte ao desenvolvimento do tecido produtivo, enquadrando Ílhavo numa perspetiva regional</t>
  </si>
  <si>
    <t>Criação de incentivos para captação de investimento e novas empresas, assim como para a preservação e ajustamento das empresas já existentes</t>
  </si>
  <si>
    <t>Ílhavo e o Porto de Aveiro</t>
  </si>
  <si>
    <t>Potenciar o Porto de Aveiro enquanto polo dinamizador da economia local e regional e gerador de emprego qualificado</t>
  </si>
  <si>
    <t>Enquadrar a área do Porto de Aveiro e sua envolvente</t>
  </si>
  <si>
    <t>cópia da tabela anterior</t>
  </si>
  <si>
    <t xml:space="preserve">Nível 0 </t>
  </si>
  <si>
    <t>projeto * nivel1</t>
  </si>
  <si>
    <t xml:space="preserve">Nível 1 </t>
  </si>
  <si>
    <t>Media se todos criterios valessem o mesmo</t>
  </si>
  <si>
    <t xml:space="preserve">Racio de redestribuição </t>
  </si>
  <si>
    <t>resultados exercicio</t>
  </si>
  <si>
    <t>Patrimonio natural</t>
  </si>
  <si>
    <t>Territorio</t>
  </si>
  <si>
    <t xml:space="preserve">Inclusao </t>
  </si>
  <si>
    <t>Qualidade</t>
  </si>
  <si>
    <t>Rank</t>
  </si>
  <si>
    <t>Order</t>
  </si>
  <si>
    <t>Case-A_A1</t>
  </si>
  <si>
    <t>Case-A_A2</t>
  </si>
  <si>
    <t>Case-A_A3</t>
  </si>
  <si>
    <t>Case-A_A4</t>
  </si>
  <si>
    <t>Case-A_A5</t>
  </si>
  <si>
    <t>Case-A_A6</t>
  </si>
  <si>
    <t>Case-A_A7</t>
  </si>
  <si>
    <t>Case-A_A8</t>
  </si>
  <si>
    <t>Case-A_A9</t>
  </si>
  <si>
    <t>Case-A_A10</t>
  </si>
  <si>
    <t>Case-A_Alternatives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</si>
</sst>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"/>
    <numFmt numFmtId="167" formatCode="0.0%"/>
  </numFmts>
  <fonts count="23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u/>
      <sz val="11"/>
      <color rgb="FF0563C1"/>
      <name val="Calibri"/>
      <family val="2"/>
    </font>
    <font>
      <sz val="12"/>
      <color rgb="FFDDEBF7"/>
      <name val="Arial"/>
      <family val="2"/>
    </font>
    <font>
      <b/>
      <sz val="11"/>
      <color rgb="FFDDEBF7"/>
      <name val="Arial"/>
      <family val="2"/>
    </font>
    <font>
      <b/>
      <sz val="10"/>
      <color rgb="FF333F4F"/>
      <name val="Arial"/>
      <family val="2"/>
    </font>
    <font>
      <sz val="10"/>
      <color rgb="FF333F4F"/>
      <name val="Arial"/>
      <family val="2"/>
    </font>
    <font>
      <sz val="11"/>
      <color rgb="FFFF0000"/>
      <name val="Arial"/>
      <family val="2"/>
    </font>
    <font>
      <sz val="11"/>
      <color rgb="FFDDEBF7"/>
      <name val="Arial"/>
      <family val="2"/>
    </font>
    <font>
      <sz val="11"/>
      <color rgb="FF000000"/>
      <name val="Arial"/>
      <family val="2"/>
    </font>
    <font>
      <sz val="11"/>
      <color rgb="FF222B35"/>
      <name val="Arial"/>
      <family val="2"/>
    </font>
    <font>
      <sz val="11"/>
      <color rgb="FF333F4F"/>
      <name val="Calibri"/>
      <family val="2"/>
    </font>
    <font>
      <b/>
      <sz val="11"/>
      <color rgb="FF333F4F"/>
      <name val="Calibri"/>
      <family val="2"/>
    </font>
    <font>
      <sz val="11"/>
      <color rgb="FF222B35"/>
      <name val="Calibri"/>
      <family val="2"/>
    </font>
    <font>
      <i/>
      <sz val="11"/>
      <color rgb="FF333F4F"/>
      <name val="Calibri"/>
      <family val="2"/>
    </font>
    <font>
      <sz val="11"/>
      <color rgb="FFFFC000"/>
      <name val="Calibri"/>
      <family val="2"/>
    </font>
    <font>
      <sz val="11"/>
      <color rgb="FFFF0000"/>
      <name val="Calibri"/>
      <family val="2"/>
    </font>
    <font>
      <i/>
      <sz val="11"/>
      <color rgb="FFDDEBF7"/>
      <name val="Arial"/>
      <family val="2"/>
    </font>
    <font>
      <sz val="11"/>
      <color rgb="FFFFFF00"/>
      <name val="Arial"/>
      <family val="2"/>
    </font>
    <font>
      <sz val="11"/>
      <color rgb="FF808080"/>
      <name val="Arial"/>
      <family val="2"/>
    </font>
    <font>
      <b/>
      <sz val="11"/>
      <color rgb="FFFFFFFF"/>
      <name val="Arial"/>
      <family val="2"/>
    </font>
    <font>
      <b/>
      <sz val="11"/>
      <color rgb="FF000000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333F4F"/>
        <bgColor rgb="FF333F4F"/>
      </patternFill>
    </fill>
    <fill>
      <patternFill patternType="solid">
        <fgColor rgb="FFF8CBAD"/>
        <bgColor rgb="FFF8CBAD"/>
      </patternFill>
    </fill>
    <fill>
      <patternFill patternType="solid">
        <fgColor rgb="FFC9C9C9"/>
        <bgColor rgb="FFC9C9C9"/>
      </patternFill>
    </fill>
    <fill>
      <patternFill patternType="solid">
        <fgColor rgb="FFBDD7EE"/>
        <bgColor rgb="FFBDD7EE"/>
      </patternFill>
    </fill>
    <fill>
      <patternFill patternType="solid">
        <fgColor rgb="FFE2EFDA"/>
        <bgColor rgb="FFE2EFDA"/>
      </patternFill>
    </fill>
    <fill>
      <patternFill patternType="solid">
        <fgColor rgb="FFFFFF00"/>
        <bgColor rgb="FFFFFF00"/>
      </patternFill>
    </fill>
    <fill>
      <patternFill patternType="solid">
        <fgColor rgb="FFEEF3F8"/>
        <bgColor rgb="FFEEF3F8"/>
      </patternFill>
    </fill>
    <fill>
      <patternFill patternType="solid">
        <fgColor rgb="FF548235"/>
        <bgColor rgb="FF548235"/>
      </patternFill>
    </fill>
    <fill>
      <patternFill patternType="solid">
        <fgColor rgb="FFBFBFBF"/>
        <bgColor rgb="FFBFBFBF"/>
      </patternFill>
    </fill>
    <fill>
      <patternFill patternType="solid">
        <fgColor rgb="FFDBDBDB"/>
        <bgColor rgb="FFDBDBDB"/>
      </patternFill>
    </fill>
    <fill>
      <patternFill patternType="solid">
        <fgColor rgb="FFD9D9D9"/>
        <bgColor rgb="FFD9D9D9"/>
      </patternFill>
    </fill>
  </fills>
  <borders count="47">
    <border>
      <left/>
      <right/>
      <top/>
      <bottom/>
      <diagonal/>
    </border>
    <border>
      <left style="medium">
        <color rgb="FF333F4F"/>
      </left>
      <right/>
      <top style="medium">
        <color rgb="FF333F4F"/>
      </top>
      <bottom style="thin">
        <color rgb="FFDDEBF7"/>
      </bottom>
      <diagonal/>
    </border>
    <border>
      <left/>
      <right/>
      <top style="medium">
        <color rgb="FF333F4F"/>
      </top>
      <bottom style="medium">
        <color rgb="FF333F4F"/>
      </bottom>
      <diagonal/>
    </border>
    <border>
      <left style="thin">
        <color rgb="FFDDEBF7"/>
      </left>
      <right/>
      <top style="medium">
        <color rgb="FF333F4F"/>
      </top>
      <bottom style="medium">
        <color rgb="FF333F4F"/>
      </bottom>
      <diagonal/>
    </border>
    <border>
      <left style="thin">
        <color rgb="FFDDEBF7"/>
      </left>
      <right style="thin">
        <color rgb="FFDDEBF7"/>
      </right>
      <top style="medium">
        <color rgb="FF333F4F"/>
      </top>
      <bottom style="medium">
        <color rgb="FF333F4F"/>
      </bottom>
      <diagonal/>
    </border>
    <border>
      <left style="thin">
        <color rgb="FFDDEBF7"/>
      </left>
      <right style="medium">
        <color rgb="FF333F4F"/>
      </right>
      <top style="medium">
        <color rgb="FF333F4F"/>
      </top>
      <bottom style="medium">
        <color rgb="FF333F4F"/>
      </bottom>
      <diagonal/>
    </border>
    <border>
      <left style="medium">
        <color rgb="FF333F4F"/>
      </left>
      <right style="medium">
        <color rgb="FF333F4F"/>
      </right>
      <top style="medium">
        <color rgb="FF333F4F"/>
      </top>
      <bottom style="medium">
        <color rgb="FF333F4F"/>
      </bottom>
      <diagonal/>
    </border>
    <border>
      <left style="thin">
        <color rgb="FF333F4F"/>
      </left>
      <right style="thin">
        <color rgb="FF333F4F"/>
      </right>
      <top style="medium">
        <color rgb="FF333F4F"/>
      </top>
      <bottom style="medium">
        <color rgb="FF333F4F"/>
      </bottom>
      <diagonal/>
    </border>
    <border>
      <left style="thin">
        <color rgb="FF333F4F"/>
      </left>
      <right/>
      <top style="medium">
        <color rgb="FF333F4F"/>
      </top>
      <bottom style="medium">
        <color rgb="FF333F4F"/>
      </bottom>
      <diagonal/>
    </border>
    <border>
      <left style="thin">
        <color rgb="FF333F4F"/>
      </left>
      <right style="medium">
        <color rgb="FF333F4F"/>
      </right>
      <top style="medium">
        <color rgb="FF333F4F"/>
      </top>
      <bottom style="medium">
        <color rgb="FF333F4F"/>
      </bottom>
      <diagonal/>
    </border>
    <border>
      <left style="medium">
        <color rgb="FF333F4F"/>
      </left>
      <right/>
      <top style="medium">
        <color rgb="FF333F4F"/>
      </top>
      <bottom style="medium">
        <color rgb="FF333F4F"/>
      </bottom>
      <diagonal/>
    </border>
    <border>
      <left style="medium">
        <color rgb="FF333F4F"/>
      </left>
      <right style="thin">
        <color rgb="FF333F4F"/>
      </right>
      <top style="medium">
        <color rgb="FF333F4F"/>
      </top>
      <bottom style="medium">
        <color rgb="FF333F4F"/>
      </bottom>
      <diagonal/>
    </border>
    <border>
      <left style="medium">
        <color rgb="FF333F4F"/>
      </left>
      <right style="medium">
        <color rgb="FF333F4F"/>
      </right>
      <top style="thin">
        <color rgb="FFDDEBF7"/>
      </top>
      <bottom/>
      <diagonal/>
    </border>
    <border>
      <left style="medium">
        <color rgb="FF333F4F"/>
      </left>
      <right style="medium">
        <color rgb="FF333F4F"/>
      </right>
      <top style="thin">
        <color rgb="FFDDEBF7"/>
      </top>
      <bottom style="thin">
        <color rgb="FFDDEBF7"/>
      </bottom>
      <diagonal/>
    </border>
    <border>
      <left style="medium">
        <color rgb="FF333F4F"/>
      </left>
      <right style="medium">
        <color rgb="FF333F4F"/>
      </right>
      <top/>
      <bottom style="thin">
        <color rgb="FFDDEBF7"/>
      </bottom>
      <diagonal/>
    </border>
    <border>
      <left style="medium">
        <color rgb="FF333F4F"/>
      </left>
      <right style="medium">
        <color rgb="FF333F4F"/>
      </right>
      <top style="thin">
        <color rgb="FFDDEBF7"/>
      </top>
      <bottom style="thin">
        <color rgb="FF333F4F"/>
      </bottom>
      <diagonal/>
    </border>
    <border>
      <left style="thin">
        <color rgb="FF333F4F"/>
      </left>
      <right style="thin">
        <color rgb="FF333F4F"/>
      </right>
      <top/>
      <bottom style="thin">
        <color rgb="FF333F4F"/>
      </bottom>
      <diagonal/>
    </border>
    <border>
      <left/>
      <right/>
      <top/>
      <bottom style="thin">
        <color rgb="FF333F4F"/>
      </bottom>
      <diagonal/>
    </border>
    <border>
      <left style="thin">
        <color rgb="FF333F4F"/>
      </left>
      <right/>
      <top/>
      <bottom style="thin">
        <color rgb="FF333F4F"/>
      </bottom>
      <diagonal/>
    </border>
    <border>
      <left style="thin">
        <color rgb="FF333F4F"/>
      </left>
      <right style="medium">
        <color rgb="FF333F4F"/>
      </right>
      <top/>
      <bottom style="thin">
        <color rgb="FF333F4F"/>
      </bottom>
      <diagonal/>
    </border>
    <border>
      <left style="medium">
        <color rgb="FF333F4F"/>
      </left>
      <right style="thin">
        <color rgb="FF333F4F"/>
      </right>
      <top/>
      <bottom style="thin">
        <color rgb="FF333F4F"/>
      </bottom>
      <diagonal/>
    </border>
    <border>
      <left style="medium">
        <color rgb="FF333F4F"/>
      </left>
      <right style="medium">
        <color rgb="FF333F4F"/>
      </right>
      <top/>
      <bottom style="thin">
        <color rgb="FF333F4F"/>
      </bottom>
      <diagonal/>
    </border>
    <border>
      <left style="thin">
        <color rgb="FF333F4F"/>
      </left>
      <right style="thin">
        <color rgb="FF333F4F"/>
      </right>
      <top style="thin">
        <color rgb="FFDDEBF7"/>
      </top>
      <bottom style="thin">
        <color rgb="FF333F4F"/>
      </bottom>
      <diagonal/>
    </border>
    <border>
      <left/>
      <right/>
      <top style="thin">
        <color rgb="FFDDEBF7"/>
      </top>
      <bottom style="thin">
        <color rgb="FF333F4F"/>
      </bottom>
      <diagonal/>
    </border>
    <border>
      <left style="thin">
        <color rgb="FF333F4F"/>
      </left>
      <right/>
      <top style="thin">
        <color rgb="FFDDEBF7"/>
      </top>
      <bottom style="thin">
        <color rgb="FF333F4F"/>
      </bottom>
      <diagonal/>
    </border>
    <border>
      <left style="thin">
        <color rgb="FF333F4F"/>
      </left>
      <right style="medium">
        <color rgb="FF333F4F"/>
      </right>
      <top style="thin">
        <color rgb="FFDDEBF7"/>
      </top>
      <bottom style="thin">
        <color rgb="FF333F4F"/>
      </bottom>
      <diagonal/>
    </border>
    <border>
      <left style="medium">
        <color rgb="FF333F4F"/>
      </left>
      <right style="thin">
        <color rgb="FF333F4F"/>
      </right>
      <top style="thin">
        <color rgb="FFDDEBF7"/>
      </top>
      <bottom style="thin">
        <color rgb="FF333F4F"/>
      </bottom>
      <diagonal/>
    </border>
    <border>
      <left/>
      <right/>
      <top/>
      <bottom style="thin">
        <color rgb="FFDDEBF7"/>
      </bottom>
      <diagonal/>
    </border>
    <border>
      <left style="thin">
        <color rgb="FF333F4F"/>
      </left>
      <right/>
      <top/>
      <bottom style="thin">
        <color rgb="FFDDEBF7"/>
      </bottom>
      <diagonal/>
    </border>
    <border>
      <left style="thin">
        <color rgb="FF333F4F"/>
      </left>
      <right style="medium">
        <color rgb="FF333F4F"/>
      </right>
      <top/>
      <bottom style="thin">
        <color rgb="FFDDEBF7"/>
      </bottom>
      <diagonal/>
    </border>
    <border>
      <left style="thin">
        <color rgb="FF333F4F"/>
      </left>
      <right style="thin">
        <color rgb="FF333F4F"/>
      </right>
      <top/>
      <bottom style="thin">
        <color rgb="FFDDEBF7"/>
      </bottom>
      <diagonal/>
    </border>
    <border>
      <left style="medium">
        <color rgb="FF333F4F"/>
      </left>
      <right style="thin">
        <color rgb="FF333F4F"/>
      </right>
      <top/>
      <bottom style="thin">
        <color rgb="FFDDEBF7"/>
      </bottom>
      <diagonal/>
    </border>
    <border>
      <left style="medium">
        <color rgb="FF333F4F"/>
      </left>
      <right style="medium">
        <color rgb="FF333F4F"/>
      </right>
      <top/>
      <bottom/>
      <diagonal/>
    </border>
    <border>
      <left style="thin">
        <color rgb="FF333F4F"/>
      </left>
      <right style="thin">
        <color rgb="FF333F4F"/>
      </right>
      <top/>
      <bottom/>
      <diagonal/>
    </border>
    <border>
      <left style="thin">
        <color rgb="FF333F4F"/>
      </left>
      <right/>
      <top/>
      <bottom/>
      <diagonal/>
    </border>
    <border>
      <left style="thin">
        <color rgb="FF333F4F"/>
      </left>
      <right style="medium">
        <color rgb="FF333F4F"/>
      </right>
      <top/>
      <bottom/>
      <diagonal/>
    </border>
    <border>
      <left style="medium">
        <color rgb="FF333F4F"/>
      </left>
      <right style="thin">
        <color rgb="FF333F4F"/>
      </right>
      <top/>
      <bottom/>
      <diagonal/>
    </border>
    <border>
      <left style="medium">
        <color rgb="FF333F4F"/>
      </left>
      <right style="medium">
        <color rgb="FF333F4F"/>
      </right>
      <top style="thin">
        <color rgb="FF333F4F"/>
      </top>
      <bottom style="thin">
        <color rgb="FF333F4F"/>
      </bottom>
      <diagonal/>
    </border>
    <border>
      <left style="thin">
        <color rgb="FF333F4F"/>
      </left>
      <right style="thin">
        <color rgb="FF333F4F"/>
      </right>
      <top style="thin">
        <color rgb="FF333F4F"/>
      </top>
      <bottom style="thin">
        <color rgb="FF333F4F"/>
      </bottom>
      <diagonal/>
    </border>
    <border>
      <left/>
      <right/>
      <top style="thin">
        <color rgb="FF333F4F"/>
      </top>
      <bottom style="thin">
        <color rgb="FF333F4F"/>
      </bottom>
      <diagonal/>
    </border>
    <border>
      <left style="thin">
        <color rgb="FF333F4F"/>
      </left>
      <right/>
      <top style="thin">
        <color rgb="FF333F4F"/>
      </top>
      <bottom style="thin">
        <color rgb="FF333F4F"/>
      </bottom>
      <diagonal/>
    </border>
    <border>
      <left style="thin">
        <color rgb="FF333F4F"/>
      </left>
      <right style="medium">
        <color rgb="FF333F4F"/>
      </right>
      <top style="thin">
        <color rgb="FF333F4F"/>
      </top>
      <bottom style="thin">
        <color rgb="FF333F4F"/>
      </bottom>
      <diagonal/>
    </border>
    <border>
      <left style="medium">
        <color rgb="FF333F4F"/>
      </left>
      <right style="thin">
        <color rgb="FF333F4F"/>
      </right>
      <top style="thin">
        <color rgb="FF333F4F"/>
      </top>
      <bottom style="thin">
        <color rgb="FF333F4F"/>
      </bottom>
      <diagonal/>
    </border>
    <border>
      <left style="medium">
        <color rgb="FF333F4F"/>
      </left>
      <right/>
      <top style="thin">
        <color rgb="FFDDEBF7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333F4F"/>
      </left>
      <right/>
      <top style="thin">
        <color rgb="FFDDEBF7"/>
      </top>
      <bottom style="thin">
        <color rgb="FFDDEBF7"/>
      </bottom>
      <diagonal/>
    </border>
    <border>
      <left style="medium">
        <color rgb="FF333F4F"/>
      </left>
      <right/>
      <top/>
      <bottom/>
      <diagonal/>
    </border>
  </borders>
  <cellStyleXfs count="5">
    <xf numFmtId="0" fontId="0" fillId="0" borderId="0"/>
    <xf numFmtId="0" fontId="3" fillId="0" borderId="0" applyNumberFormat="0" applyFill="0" applyBorder="0" applyAlignment="0" applyProtection="0"/>
    <xf numFmtId="0" fontId="2" fillId="0" borderId="0" applyNumberFormat="0" applyBorder="0" applyProtection="0"/>
    <xf numFmtId="9" fontId="2" fillId="0" borderId="0" applyFont="0" applyFill="0" applyBorder="0" applyAlignment="0" applyProtection="0"/>
    <xf numFmtId="0" fontId="1" fillId="0" borderId="0"/>
  </cellStyleXfs>
  <cellXfs count="139">
    <xf numFmtId="0" fontId="0" fillId="0" borderId="0" xfId="0"/>
    <xf numFmtId="0" fontId="0" fillId="0" borderId="0" xfId="0" applyFill="1" applyAlignment="1"/>
    <xf numFmtId="167" fontId="0" fillId="0" borderId="0" xfId="3" applyNumberFormat="1" applyFont="1"/>
    <xf numFmtId="0" fontId="0" fillId="2" borderId="0" xfId="2" applyFont="1" applyFill="1" applyAlignment="1" applyProtection="1"/>
    <xf numFmtId="0" fontId="0" fillId="0" borderId="0" xfId="2" applyFont="1" applyFill="1" applyAlignment="1" applyProtection="1">
      <alignment horizontal="center"/>
    </xf>
    <xf numFmtId="0" fontId="0" fillId="0" borderId="0" xfId="2" applyFont="1" applyFill="1" applyAlignment="1" applyProtection="1"/>
    <xf numFmtId="0" fontId="5" fillId="3" borderId="2" xfId="2" applyFont="1" applyFill="1" applyBorder="1" applyAlignment="1" applyProtection="1">
      <alignment vertical="center"/>
    </xf>
    <xf numFmtId="0" fontId="5" fillId="3" borderId="3" xfId="2" applyFont="1" applyFill="1" applyBorder="1" applyAlignment="1" applyProtection="1">
      <alignment vertical="center"/>
    </xf>
    <xf numFmtId="0" fontId="5" fillId="0" borderId="0" xfId="2" applyFont="1" applyFill="1" applyAlignment="1" applyProtection="1">
      <alignment horizontal="center" vertical="center"/>
    </xf>
    <xf numFmtId="0" fontId="6" fillId="0" borderId="0" xfId="2" applyFont="1" applyFill="1" applyAlignment="1" applyProtection="1">
      <alignment horizontal="center" vertical="top" wrapText="1"/>
    </xf>
    <xf numFmtId="0" fontId="6" fillId="0" borderId="0" xfId="2" applyFont="1" applyFill="1" applyAlignment="1" applyProtection="1">
      <alignment horizontal="right" vertical="top" wrapText="1"/>
    </xf>
    <xf numFmtId="0" fontId="7" fillId="8" borderId="7" xfId="2" applyFont="1" applyFill="1" applyBorder="1" applyAlignment="1" applyProtection="1">
      <alignment horizontal="center" textRotation="90" wrapText="1"/>
    </xf>
    <xf numFmtId="0" fontId="7" fillId="4" borderId="2" xfId="2" applyFont="1" applyFill="1" applyBorder="1" applyAlignment="1" applyProtection="1">
      <alignment horizontal="center" textRotation="90" wrapText="1"/>
    </xf>
    <xf numFmtId="0" fontId="7" fillId="4" borderId="7" xfId="2" applyFont="1" applyFill="1" applyBorder="1" applyAlignment="1" applyProtection="1">
      <alignment horizontal="center" textRotation="90" wrapText="1"/>
    </xf>
    <xf numFmtId="0" fontId="7" fillId="4" borderId="8" xfId="2" applyFont="1" applyFill="1" applyBorder="1" applyAlignment="1" applyProtection="1">
      <alignment horizontal="center" textRotation="90" wrapText="1"/>
    </xf>
    <xf numFmtId="0" fontId="7" fillId="5" borderId="3" xfId="2" applyFont="1" applyFill="1" applyBorder="1" applyAlignment="1" applyProtection="1">
      <alignment horizontal="center" textRotation="90" wrapText="1"/>
    </xf>
    <xf numFmtId="0" fontId="7" fillId="5" borderId="7" xfId="2" applyFont="1" applyFill="1" applyBorder="1" applyAlignment="1" applyProtection="1">
      <alignment horizontal="center" textRotation="90" wrapText="1"/>
    </xf>
    <xf numFmtId="0" fontId="7" fillId="5" borderId="9" xfId="2" applyFont="1" applyFill="1" applyBorder="1" applyAlignment="1" applyProtection="1">
      <alignment horizontal="center" textRotation="90" wrapText="1"/>
    </xf>
    <xf numFmtId="0" fontId="7" fillId="6" borderId="10" xfId="2" applyFont="1" applyFill="1" applyBorder="1" applyAlignment="1" applyProtection="1">
      <alignment horizontal="center" textRotation="90" wrapText="1"/>
    </xf>
    <xf numFmtId="0" fontId="7" fillId="6" borderId="7" xfId="2" applyFont="1" applyFill="1" applyBorder="1" applyAlignment="1" applyProtection="1">
      <alignment horizontal="center" textRotation="90" wrapText="1"/>
    </xf>
    <xf numFmtId="0" fontId="7" fillId="6" borderId="2" xfId="2" applyFont="1" applyFill="1" applyBorder="1" applyAlignment="1" applyProtection="1">
      <alignment horizontal="center" textRotation="90" wrapText="1"/>
    </xf>
    <xf numFmtId="0" fontId="7" fillId="6" borderId="9" xfId="2" applyFont="1" applyFill="1" applyBorder="1" applyAlignment="1" applyProtection="1">
      <alignment horizontal="center" textRotation="90" wrapText="1"/>
    </xf>
    <xf numFmtId="0" fontId="7" fillId="7" borderId="11" xfId="2" applyFont="1" applyFill="1" applyBorder="1" applyAlignment="1" applyProtection="1">
      <alignment horizontal="center" textRotation="90" wrapText="1"/>
    </xf>
    <xf numFmtId="0" fontId="7" fillId="7" borderId="7" xfId="2" applyFont="1" applyFill="1" applyBorder="1" applyAlignment="1" applyProtection="1">
      <alignment horizontal="center" textRotation="90" wrapText="1"/>
    </xf>
    <xf numFmtId="0" fontId="7" fillId="7" borderId="9" xfId="2" applyFont="1" applyFill="1" applyBorder="1" applyAlignment="1" applyProtection="1">
      <alignment horizontal="center" textRotation="90" wrapText="1"/>
    </xf>
    <xf numFmtId="0" fontId="7" fillId="0" borderId="0" xfId="2" applyFont="1" applyFill="1" applyAlignment="1" applyProtection="1">
      <alignment horizontal="center" textRotation="90" wrapText="1"/>
    </xf>
    <xf numFmtId="0" fontId="8" fillId="3" borderId="12" xfId="2" applyFont="1" applyFill="1" applyBorder="1" applyAlignment="1" applyProtection="1">
      <alignment horizontal="left" vertical="center" wrapText="1"/>
    </xf>
    <xf numFmtId="0" fontId="9" fillId="3" borderId="13" xfId="2" applyFont="1" applyFill="1" applyBorder="1" applyAlignment="1" applyProtection="1">
      <alignment horizontal="left" vertical="center" wrapText="1"/>
    </xf>
    <xf numFmtId="2" fontId="10" fillId="0" borderId="14" xfId="2" applyNumberFormat="1" applyFont="1" applyFill="1" applyBorder="1" applyAlignment="1" applyProtection="1">
      <alignment horizontal="center" vertical="center" wrapText="1"/>
    </xf>
    <xf numFmtId="164" fontId="10" fillId="0" borderId="14" xfId="2" applyNumberFormat="1" applyFont="1" applyFill="1" applyBorder="1" applyAlignment="1" applyProtection="1">
      <alignment horizontal="left" vertical="center" wrapText="1"/>
    </xf>
    <xf numFmtId="2" fontId="11" fillId="0" borderId="0" xfId="2" applyNumberFormat="1" applyFont="1" applyFill="1" applyAlignment="1" applyProtection="1">
      <alignment horizontal="right" vertical="center" wrapText="1"/>
    </xf>
    <xf numFmtId="0" fontId="12" fillId="9" borderId="15" xfId="2" applyFont="1" applyFill="1" applyBorder="1" applyAlignment="1" applyProtection="1">
      <alignment horizontal="left" vertical="center" wrapText="1"/>
    </xf>
    <xf numFmtId="0" fontId="13" fillId="9" borderId="16" xfId="2" applyFont="1" applyFill="1" applyBorder="1" applyAlignment="1" applyProtection="1">
      <alignment horizontal="center" vertical="center"/>
    </xf>
    <xf numFmtId="0" fontId="13" fillId="9" borderId="17" xfId="2" applyFont="1" applyFill="1" applyBorder="1" applyAlignment="1" applyProtection="1">
      <alignment horizontal="center" vertical="center"/>
    </xf>
    <xf numFmtId="0" fontId="13" fillId="9" borderId="18" xfId="2" applyFont="1" applyFill="1" applyBorder="1" applyAlignment="1" applyProtection="1">
      <alignment horizontal="center" vertical="center"/>
    </xf>
    <xf numFmtId="0" fontId="13" fillId="9" borderId="19" xfId="2" applyFont="1" applyFill="1" applyBorder="1" applyAlignment="1" applyProtection="1">
      <alignment horizontal="center" vertical="center"/>
    </xf>
    <xf numFmtId="0" fontId="13" fillId="9" borderId="20" xfId="2" applyFont="1" applyFill="1" applyBorder="1" applyAlignment="1" applyProtection="1">
      <alignment horizontal="center" vertical="center"/>
    </xf>
    <xf numFmtId="164" fontId="10" fillId="0" borderId="13" xfId="2" applyNumberFormat="1" applyFont="1" applyFill="1" applyBorder="1" applyAlignment="1" applyProtection="1">
      <alignment horizontal="left" vertical="center" wrapText="1"/>
    </xf>
    <xf numFmtId="2" fontId="14" fillId="0" borderId="0" xfId="2" applyNumberFormat="1" applyFont="1" applyFill="1" applyAlignment="1" applyProtection="1">
      <alignment horizontal="right"/>
    </xf>
    <xf numFmtId="0" fontId="15" fillId="0" borderId="21" xfId="2" applyFont="1" applyFill="1" applyBorder="1" applyAlignment="1" applyProtection="1">
      <alignment horizontal="right" vertical="center"/>
    </xf>
    <xf numFmtId="0" fontId="13" fillId="10" borderId="16" xfId="2" applyFont="1" applyFill="1" applyBorder="1" applyAlignment="1" applyProtection="1">
      <alignment horizontal="center" vertical="center"/>
    </xf>
    <xf numFmtId="0" fontId="13" fillId="0" borderId="17" xfId="2" applyFont="1" applyFill="1" applyBorder="1" applyAlignment="1" applyProtection="1">
      <alignment horizontal="center" vertical="center"/>
    </xf>
    <xf numFmtId="0" fontId="13" fillId="10" borderId="18" xfId="2" applyFont="1" applyFill="1" applyBorder="1" applyAlignment="1" applyProtection="1">
      <alignment horizontal="center" vertical="center"/>
    </xf>
    <xf numFmtId="0" fontId="12" fillId="0" borderId="19" xfId="2" applyFont="1" applyFill="1" applyBorder="1" applyAlignment="1" applyProtection="1">
      <alignment horizontal="center" vertical="center"/>
    </xf>
    <xf numFmtId="0" fontId="13" fillId="0" borderId="16" xfId="2" applyFont="1" applyFill="1" applyBorder="1" applyAlignment="1" applyProtection="1">
      <alignment horizontal="center" vertical="center"/>
    </xf>
    <xf numFmtId="0" fontId="12" fillId="0" borderId="16" xfId="2" applyFont="1" applyFill="1" applyBorder="1" applyAlignment="1" applyProtection="1">
      <alignment horizontal="center" vertical="center"/>
    </xf>
    <xf numFmtId="0" fontId="12" fillId="0" borderId="17" xfId="2" applyFont="1" applyFill="1" applyBorder="1" applyAlignment="1" applyProtection="1">
      <alignment horizontal="center" vertical="center"/>
    </xf>
    <xf numFmtId="0" fontId="12" fillId="10" borderId="16" xfId="2" applyFont="1" applyFill="1" applyBorder="1" applyAlignment="1" applyProtection="1">
      <alignment horizontal="center" vertical="center"/>
    </xf>
    <xf numFmtId="0" fontId="13" fillId="0" borderId="20" xfId="2" applyFont="1" applyFill="1" applyBorder="1" applyAlignment="1" applyProtection="1">
      <alignment horizontal="center" vertical="center"/>
    </xf>
    <xf numFmtId="0" fontId="13" fillId="0" borderId="19" xfId="2" applyFont="1" applyFill="1" applyBorder="1" applyAlignment="1" applyProtection="1">
      <alignment horizontal="center" vertical="center"/>
    </xf>
    <xf numFmtId="0" fontId="12" fillId="10" borderId="19" xfId="2" applyFont="1" applyFill="1" applyBorder="1" applyAlignment="1" applyProtection="1">
      <alignment horizontal="center" vertical="center"/>
    </xf>
    <xf numFmtId="0" fontId="12" fillId="9" borderId="21" xfId="2" applyFont="1" applyFill="1" applyBorder="1" applyAlignment="1" applyProtection="1">
      <alignment horizontal="left" vertical="center" wrapText="1"/>
    </xf>
    <xf numFmtId="0" fontId="12" fillId="0" borderId="18" xfId="2" applyFont="1" applyFill="1" applyBorder="1" applyAlignment="1" applyProtection="1">
      <alignment horizontal="center" vertical="center"/>
    </xf>
    <xf numFmtId="0" fontId="13" fillId="0" borderId="18" xfId="2" applyFont="1" applyFill="1" applyBorder="1" applyAlignment="1" applyProtection="1">
      <alignment horizontal="center" vertical="center"/>
    </xf>
    <xf numFmtId="0" fontId="12" fillId="10" borderId="20" xfId="2" applyFont="1" applyFill="1" applyBorder="1" applyAlignment="1" applyProtection="1">
      <alignment horizontal="center" vertical="center"/>
    </xf>
    <xf numFmtId="0" fontId="12" fillId="0" borderId="20" xfId="2" applyFont="1" applyFill="1" applyBorder="1" applyAlignment="1" applyProtection="1">
      <alignment horizontal="center" vertical="center"/>
    </xf>
    <xf numFmtId="0" fontId="12" fillId="10" borderId="17" xfId="2" applyFont="1" applyFill="1" applyBorder="1" applyAlignment="1" applyProtection="1">
      <alignment horizontal="center" vertical="center"/>
    </xf>
    <xf numFmtId="0" fontId="13" fillId="10" borderId="19" xfId="2" applyFont="1" applyFill="1" applyBorder="1" applyAlignment="1" applyProtection="1">
      <alignment horizontal="center" vertical="center"/>
    </xf>
    <xf numFmtId="0" fontId="13" fillId="10" borderId="17" xfId="2" applyFont="1" applyFill="1" applyBorder="1" applyAlignment="1" applyProtection="1">
      <alignment horizontal="center" vertical="center"/>
    </xf>
    <xf numFmtId="0" fontId="17" fillId="9" borderId="21" xfId="2" applyFont="1" applyFill="1" applyBorder="1" applyAlignment="1" applyProtection="1">
      <alignment horizontal="left" vertical="center" wrapText="1"/>
    </xf>
    <xf numFmtId="0" fontId="12" fillId="10" borderId="18" xfId="2" applyFont="1" applyFill="1" applyBorder="1" applyAlignment="1" applyProtection="1">
      <alignment horizontal="center" vertical="center"/>
    </xf>
    <xf numFmtId="0" fontId="9" fillId="3" borderId="12" xfId="2" applyFont="1" applyFill="1" applyBorder="1" applyAlignment="1" applyProtection="1">
      <alignment horizontal="left" vertical="center" wrapText="1"/>
    </xf>
    <xf numFmtId="0" fontId="12" fillId="9" borderId="15" xfId="2" applyFont="1" applyFill="1" applyBorder="1" applyAlignment="1" applyProtection="1">
      <alignment vertical="center" wrapText="1"/>
    </xf>
    <xf numFmtId="0" fontId="13" fillId="9" borderId="22" xfId="2" applyFont="1" applyFill="1" applyBorder="1" applyAlignment="1" applyProtection="1">
      <alignment horizontal="center" vertical="center"/>
    </xf>
    <xf numFmtId="0" fontId="13" fillId="9" borderId="23" xfId="2" applyFont="1" applyFill="1" applyBorder="1" applyAlignment="1" applyProtection="1">
      <alignment horizontal="center" vertical="center"/>
    </xf>
    <xf numFmtId="0" fontId="13" fillId="9" borderId="24" xfId="2" applyFont="1" applyFill="1" applyBorder="1" applyAlignment="1" applyProtection="1">
      <alignment horizontal="center" vertical="center"/>
    </xf>
    <xf numFmtId="0" fontId="13" fillId="9" borderId="25" xfId="2" applyFont="1" applyFill="1" applyBorder="1" applyAlignment="1" applyProtection="1">
      <alignment horizontal="center" vertical="center"/>
    </xf>
    <xf numFmtId="0" fontId="13" fillId="9" borderId="26" xfId="2" applyFont="1" applyFill="1" applyBorder="1" applyAlignment="1" applyProtection="1">
      <alignment horizontal="center" vertical="center"/>
    </xf>
    <xf numFmtId="0" fontId="12" fillId="9" borderId="21" xfId="2" applyFont="1" applyFill="1" applyBorder="1" applyAlignment="1" applyProtection="1">
      <alignment vertical="center" wrapText="1"/>
    </xf>
    <xf numFmtId="0" fontId="13" fillId="10" borderId="20" xfId="2" applyFont="1" applyFill="1" applyBorder="1" applyAlignment="1" applyProtection="1">
      <alignment horizontal="center" vertical="center"/>
    </xf>
    <xf numFmtId="0" fontId="12" fillId="9" borderId="14" xfId="2" applyFont="1" applyFill="1" applyBorder="1" applyAlignment="1" applyProtection="1">
      <alignment vertical="center" wrapText="1"/>
    </xf>
    <xf numFmtId="0" fontId="13" fillId="9" borderId="27" xfId="2" applyFont="1" applyFill="1" applyBorder="1" applyAlignment="1" applyProtection="1">
      <alignment horizontal="center" vertical="center"/>
    </xf>
    <xf numFmtId="0" fontId="13" fillId="9" borderId="28" xfId="2" applyFont="1" applyFill="1" applyBorder="1" applyAlignment="1" applyProtection="1">
      <alignment horizontal="center" vertical="center"/>
    </xf>
    <xf numFmtId="0" fontId="13" fillId="9" borderId="29" xfId="2" applyFont="1" applyFill="1" applyBorder="1" applyAlignment="1" applyProtection="1">
      <alignment horizontal="center" vertical="center"/>
    </xf>
    <xf numFmtId="0" fontId="13" fillId="9" borderId="30" xfId="2" applyFont="1" applyFill="1" applyBorder="1" applyAlignment="1" applyProtection="1">
      <alignment horizontal="center" vertical="center"/>
    </xf>
    <xf numFmtId="0" fontId="13" fillId="9" borderId="31" xfId="2" applyFont="1" applyFill="1" applyBorder="1" applyAlignment="1" applyProtection="1">
      <alignment horizontal="center" vertical="center"/>
    </xf>
    <xf numFmtId="0" fontId="18" fillId="3" borderId="13" xfId="2" applyFont="1" applyFill="1" applyBorder="1" applyAlignment="1" applyProtection="1">
      <alignment horizontal="left" vertical="center" wrapText="1"/>
    </xf>
    <xf numFmtId="2" fontId="10" fillId="0" borderId="13" xfId="2" applyNumberFormat="1" applyFont="1" applyFill="1" applyBorder="1" applyAlignment="1" applyProtection="1">
      <alignment horizontal="center" vertical="center" wrapText="1"/>
    </xf>
    <xf numFmtId="0" fontId="19" fillId="3" borderId="13" xfId="2" applyFont="1" applyFill="1" applyBorder="1" applyAlignment="1" applyProtection="1">
      <alignment horizontal="left" vertical="center" wrapText="1"/>
    </xf>
    <xf numFmtId="0" fontId="12" fillId="9" borderId="32" xfId="2" applyFont="1" applyFill="1" applyBorder="1" applyAlignment="1" applyProtection="1">
      <alignment vertical="center" wrapText="1"/>
    </xf>
    <xf numFmtId="0" fontId="13" fillId="9" borderId="33" xfId="2" applyFont="1" applyFill="1" applyBorder="1" applyAlignment="1" applyProtection="1">
      <alignment horizontal="center" vertical="center"/>
    </xf>
    <xf numFmtId="0" fontId="13" fillId="9" borderId="0" xfId="2" applyFont="1" applyFill="1" applyAlignment="1" applyProtection="1">
      <alignment horizontal="center" vertical="center"/>
    </xf>
    <xf numFmtId="0" fontId="13" fillId="9" borderId="34" xfId="2" applyFont="1" applyFill="1" applyBorder="1" applyAlignment="1" applyProtection="1">
      <alignment horizontal="center" vertical="center"/>
    </xf>
    <xf numFmtId="0" fontId="13" fillId="9" borderId="35" xfId="2" applyFont="1" applyFill="1" applyBorder="1" applyAlignment="1" applyProtection="1">
      <alignment horizontal="center" vertical="center"/>
    </xf>
    <xf numFmtId="0" fontId="13" fillId="9" borderId="36" xfId="2" applyFont="1" applyFill="1" applyBorder="1" applyAlignment="1" applyProtection="1">
      <alignment horizontal="center" vertical="center"/>
    </xf>
    <xf numFmtId="0" fontId="9" fillId="3" borderId="32" xfId="2" applyFont="1" applyFill="1" applyBorder="1" applyAlignment="1" applyProtection="1">
      <alignment horizontal="left" vertical="center" wrapText="1"/>
    </xf>
    <xf numFmtId="2" fontId="9" fillId="3" borderId="13" xfId="2" applyNumberFormat="1" applyFont="1" applyFill="1" applyBorder="1" applyAlignment="1" applyProtection="1">
      <alignment horizontal="center" vertical="center" wrapText="1"/>
    </xf>
    <xf numFmtId="0" fontId="12" fillId="8" borderId="16" xfId="2" applyFont="1" applyFill="1" applyBorder="1" applyAlignment="1" applyProtection="1">
      <alignment horizontal="center" vertical="center"/>
    </xf>
    <xf numFmtId="0" fontId="12" fillId="9" borderId="37" xfId="2" applyFont="1" applyFill="1" applyBorder="1" applyAlignment="1" applyProtection="1">
      <alignment vertical="center" wrapText="1"/>
    </xf>
    <xf numFmtId="0" fontId="13" fillId="9" borderId="38" xfId="2" applyFont="1" applyFill="1" applyBorder="1" applyAlignment="1" applyProtection="1">
      <alignment horizontal="center" vertical="center"/>
    </xf>
    <xf numFmtId="0" fontId="13" fillId="9" borderId="39" xfId="2" applyFont="1" applyFill="1" applyBorder="1" applyAlignment="1" applyProtection="1">
      <alignment horizontal="center" vertical="center"/>
    </xf>
    <xf numFmtId="0" fontId="13" fillId="9" borderId="40" xfId="2" applyFont="1" applyFill="1" applyBorder="1" applyAlignment="1" applyProtection="1">
      <alignment horizontal="center" vertical="center"/>
    </xf>
    <xf numFmtId="0" fontId="13" fillId="9" borderId="41" xfId="2" applyFont="1" applyFill="1" applyBorder="1" applyAlignment="1" applyProtection="1">
      <alignment horizontal="center" vertical="center"/>
    </xf>
    <xf numFmtId="0" fontId="13" fillId="9" borderId="42" xfId="2" applyFont="1" applyFill="1" applyBorder="1" applyAlignment="1" applyProtection="1">
      <alignment horizontal="center" vertical="center"/>
    </xf>
    <xf numFmtId="0" fontId="12" fillId="8" borderId="19" xfId="2" applyFont="1" applyFill="1" applyBorder="1" applyAlignment="1" applyProtection="1">
      <alignment horizontal="center" vertical="center"/>
    </xf>
    <xf numFmtId="2" fontId="9" fillId="3" borderId="0" xfId="2" applyNumberFormat="1" applyFont="1" applyFill="1" applyAlignment="1" applyProtection="1">
      <alignment horizontal="center" vertical="center" wrapText="1"/>
    </xf>
    <xf numFmtId="2" fontId="0" fillId="0" borderId="0" xfId="2" applyNumberFormat="1" applyFont="1" applyFill="1" applyAlignment="1" applyProtection="1">
      <alignment horizontal="center"/>
    </xf>
    <xf numFmtId="0" fontId="20" fillId="0" borderId="0" xfId="2" applyFont="1" applyFill="1" applyAlignment="1" applyProtection="1">
      <alignment horizontal="left" vertical="center" wrapText="1"/>
    </xf>
    <xf numFmtId="0" fontId="8" fillId="3" borderId="43" xfId="2" applyFont="1" applyFill="1" applyBorder="1" applyAlignment="1" applyProtection="1">
      <alignment horizontal="left" vertical="center" wrapText="1"/>
    </xf>
    <xf numFmtId="165" fontId="10" fillId="0" borderId="44" xfId="2" applyNumberFormat="1" applyFont="1" applyFill="1" applyBorder="1" applyAlignment="1" applyProtection="1">
      <alignment horizontal="center" wrapText="1"/>
    </xf>
    <xf numFmtId="2" fontId="8" fillId="0" borderId="0" xfId="2" applyNumberFormat="1" applyFont="1" applyFill="1" applyAlignment="1" applyProtection="1">
      <alignment horizontal="center" vertical="center" wrapText="1"/>
    </xf>
    <xf numFmtId="0" fontId="9" fillId="3" borderId="43" xfId="2" applyFont="1" applyFill="1" applyBorder="1" applyAlignment="1" applyProtection="1">
      <alignment horizontal="left" vertical="center" wrapText="1"/>
    </xf>
    <xf numFmtId="0" fontId="18" fillId="3" borderId="45" xfId="2" applyFont="1" applyFill="1" applyBorder="1" applyAlignment="1" applyProtection="1">
      <alignment horizontal="left" vertical="center" wrapText="1"/>
    </xf>
    <xf numFmtId="0" fontId="9" fillId="3" borderId="45" xfId="2" applyFont="1" applyFill="1" applyBorder="1" applyAlignment="1" applyProtection="1">
      <alignment horizontal="left" vertical="center" wrapText="1"/>
    </xf>
    <xf numFmtId="0" fontId="19" fillId="3" borderId="45" xfId="2" applyFont="1" applyFill="1" applyBorder="1" applyAlignment="1" applyProtection="1">
      <alignment horizontal="left" vertical="center" wrapText="1"/>
    </xf>
    <xf numFmtId="0" fontId="9" fillId="3" borderId="46" xfId="2" applyFont="1" applyFill="1" applyBorder="1" applyAlignment="1" applyProtection="1">
      <alignment horizontal="left" vertical="center" wrapText="1"/>
    </xf>
    <xf numFmtId="0" fontId="9" fillId="0" borderId="0" xfId="2" applyFont="1" applyFill="1" applyAlignment="1" applyProtection="1">
      <alignment horizontal="left" vertical="center" wrapText="1"/>
    </xf>
    <xf numFmtId="165" fontId="10" fillId="0" borderId="0" xfId="2" applyNumberFormat="1" applyFont="1" applyFill="1" applyAlignment="1" applyProtection="1">
      <alignment horizontal="center" wrapText="1"/>
    </xf>
    <xf numFmtId="165" fontId="0" fillId="0" borderId="0" xfId="2" applyNumberFormat="1" applyFont="1" applyFill="1" applyAlignment="1" applyProtection="1">
      <alignment horizontal="center" vertical="center"/>
    </xf>
    <xf numFmtId="1" fontId="0" fillId="0" borderId="0" xfId="2" applyNumberFormat="1" applyFont="1" applyFill="1" applyAlignment="1" applyProtection="1">
      <alignment horizontal="center" vertical="center"/>
    </xf>
    <xf numFmtId="0" fontId="0" fillId="0" borderId="0" xfId="2" applyFont="1" applyFill="1" applyAlignment="1" applyProtection="1">
      <alignment horizontal="center" vertical="center"/>
    </xf>
    <xf numFmtId="0" fontId="21" fillId="11" borderId="0" xfId="2" applyFont="1" applyFill="1" applyAlignment="1" applyProtection="1">
      <alignment horizontal="left" vertical="center" wrapText="1"/>
    </xf>
    <xf numFmtId="2" fontId="0" fillId="0" borderId="0" xfId="2" applyNumberFormat="1" applyFont="1" applyFill="1" applyAlignment="1" applyProtection="1"/>
    <xf numFmtId="0" fontId="0" fillId="0" borderId="0" xfId="0" applyFill="1"/>
    <xf numFmtId="2" fontId="0" fillId="4" borderId="0" xfId="2" applyNumberFormat="1" applyFont="1" applyFill="1" applyAlignment="1" applyProtection="1"/>
    <xf numFmtId="2" fontId="0" fillId="12" borderId="0" xfId="2" applyNumberFormat="1" applyFont="1" applyFill="1" applyAlignment="1" applyProtection="1"/>
    <xf numFmtId="2" fontId="0" fillId="6" borderId="0" xfId="2" applyNumberFormat="1" applyFont="1" applyFill="1" applyAlignment="1" applyProtection="1"/>
    <xf numFmtId="2" fontId="0" fillId="7" borderId="0" xfId="2" applyNumberFormat="1" applyFont="1" applyFill="1" applyAlignment="1" applyProtection="1"/>
    <xf numFmtId="0" fontId="0" fillId="0" borderId="0" xfId="0" applyFill="1" applyAlignment="1">
      <alignment wrapText="1"/>
    </xf>
    <xf numFmtId="0" fontId="0" fillId="0" borderId="0" xfId="2" applyFont="1" applyFill="1" applyAlignment="1" applyProtection="1">
      <alignment horizontal="center" vertical="center" wrapText="1"/>
    </xf>
    <xf numFmtId="2" fontId="0" fillId="13" borderId="0" xfId="2" applyNumberFormat="1" applyFont="1" applyFill="1" applyAlignment="1" applyProtection="1">
      <alignment horizontal="center"/>
    </xf>
    <xf numFmtId="2" fontId="0" fillId="0" borderId="0" xfId="2" applyNumberFormat="1" applyFont="1" applyFill="1" applyAlignment="1" applyProtection="1">
      <alignment horizontal="center" vertical="center"/>
    </xf>
    <xf numFmtId="0" fontId="19" fillId="6" borderId="13" xfId="2" applyFont="1" applyFill="1" applyBorder="1" applyAlignment="1" applyProtection="1">
      <alignment horizontal="left" vertical="center" wrapText="1"/>
    </xf>
    <xf numFmtId="0" fontId="9" fillId="0" borderId="32" xfId="2" applyFont="1" applyFill="1" applyBorder="1" applyAlignment="1" applyProtection="1">
      <alignment horizontal="left" vertical="center" wrapText="1"/>
    </xf>
    <xf numFmtId="0" fontId="22" fillId="0" borderId="0" xfId="2" applyFont="1" applyFill="1" applyAlignment="1" applyProtection="1">
      <alignment horizontal="center" vertical="center"/>
    </xf>
    <xf numFmtId="165" fontId="0" fillId="0" borderId="0" xfId="2" applyNumberFormat="1" applyFont="1" applyFill="1" applyAlignment="1" applyProtection="1">
      <alignment horizontal="center"/>
    </xf>
    <xf numFmtId="164" fontId="0" fillId="0" borderId="0" xfId="2" applyNumberFormat="1" applyFont="1" applyFill="1" applyAlignment="1" applyProtection="1">
      <alignment horizontal="center" vertical="center"/>
    </xf>
    <xf numFmtId="164" fontId="0" fillId="0" borderId="0" xfId="2" applyNumberFormat="1" applyFont="1" applyFill="1" applyAlignment="1" applyProtection="1"/>
    <xf numFmtId="165" fontId="0" fillId="0" borderId="0" xfId="2" applyNumberFormat="1" applyFont="1" applyFill="1" applyAlignment="1" applyProtection="1">
      <alignment horizontal="right"/>
    </xf>
    <xf numFmtId="165" fontId="0" fillId="0" borderId="0" xfId="2" applyNumberFormat="1" applyFont="1" applyFill="1" applyAlignment="1" applyProtection="1"/>
    <xf numFmtId="165" fontId="0" fillId="13" borderId="0" xfId="2" applyNumberFormat="1" applyFont="1" applyFill="1" applyAlignment="1" applyProtection="1">
      <alignment horizontal="center"/>
    </xf>
    <xf numFmtId="1" fontId="0" fillId="0" borderId="0" xfId="2" applyNumberFormat="1" applyFont="1" applyFill="1" applyAlignment="1" applyProtection="1">
      <alignment horizontal="right"/>
    </xf>
    <xf numFmtId="1" fontId="0" fillId="0" borderId="0" xfId="2" applyNumberFormat="1" applyFont="1" applyFill="1" applyAlignment="1" applyProtection="1"/>
    <xf numFmtId="49" fontId="6" fillId="7" borderId="6" xfId="2" applyNumberFormat="1" applyFont="1" applyFill="1" applyBorder="1" applyAlignment="1" applyProtection="1">
      <alignment horizontal="right" vertical="top" wrapText="1"/>
    </xf>
    <xf numFmtId="0" fontId="4" fillId="3" borderId="1" xfId="2" applyFont="1" applyFill="1" applyBorder="1" applyAlignment="1" applyProtection="1">
      <alignment horizontal="center" vertical="center"/>
    </xf>
    <xf numFmtId="0" fontId="6" fillId="4" borderId="4" xfId="2" applyFont="1" applyFill="1" applyBorder="1" applyAlignment="1" applyProtection="1">
      <alignment vertical="center" wrapText="1"/>
    </xf>
    <xf numFmtId="0" fontId="6" fillId="5" borderId="5" xfId="2" applyFont="1" applyFill="1" applyBorder="1" applyAlignment="1" applyProtection="1">
      <alignment vertical="center" wrapText="1"/>
    </xf>
    <xf numFmtId="0" fontId="6" fillId="6" borderId="6" xfId="2" applyFont="1" applyFill="1" applyBorder="1" applyAlignment="1" applyProtection="1">
      <alignment horizontal="right" vertical="top" wrapText="1"/>
    </xf>
    <xf numFmtId="0" fontId="6" fillId="7" borderId="6" xfId="2" applyFont="1" applyFill="1" applyBorder="1" applyAlignment="1" applyProtection="1">
      <alignment horizontal="right" vertical="top" wrapText="1"/>
    </xf>
  </cellXfs>
  <cellStyles count="5">
    <cellStyle name="Hiperligação" xfId="1" xr:uid="{00000000-0005-0000-0000-000000000000}"/>
    <cellStyle name="Normal" xfId="0" builtinId="0" customBuiltin="1"/>
    <cellStyle name="Normal 2" xfId="2" xr:uid="{00000000-0005-0000-0000-000002000000}"/>
    <cellStyle name="Normal 3" xfId="4" xr:uid="{00000000-0005-0000-0000-000003000000}"/>
    <cellStyle name="Percent" xfId="3" xr:uid="{00000000-0005-0000-0000-000004000000}"/>
  </cellStyles>
  <dxfs count="0"/>
  <tableStyles count="0" defaultTableStyle="TableStyleMedium2" defaultPivotStyle="PivotStyleLight16"/>
  <colors>
    <mruColors>
      <color rgb="FFFF898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U296"/>
  <sheetViews>
    <sheetView tabSelected="1" workbookViewId="0">
      <selection activeCell="H14" sqref="H14"/>
    </sheetView>
  </sheetViews>
  <sheetFormatPr defaultRowHeight="15" x14ac:dyDescent="0.25"/>
  <cols>
    <col min="1" max="1" width="9.140625" style="1" customWidth="1"/>
    <col min="2" max="2" width="20.42578125" style="1" customWidth="1"/>
    <col min="3" max="3" width="20.7109375" style="1" customWidth="1"/>
    <col min="4" max="255" width="9.140625" style="1" customWidth="1"/>
    <col min="256" max="256" width="9.140625" customWidth="1"/>
  </cols>
  <sheetData>
    <row r="1" spans="1:14" x14ac:dyDescent="0.25">
      <c r="A1" t="s">
        <v>0</v>
      </c>
      <c r="B1" t="s">
        <v>58</v>
      </c>
      <c r="C1" t="s">
        <v>8</v>
      </c>
      <c r="D1" t="s">
        <v>1</v>
      </c>
      <c r="E1" t="s">
        <v>59</v>
      </c>
      <c r="F1" t="s">
        <v>60</v>
      </c>
      <c r="G1" t="s">
        <v>61</v>
      </c>
      <c r="H1" t="s">
        <v>62</v>
      </c>
      <c r="I1" t="s">
        <v>63</v>
      </c>
      <c r="J1" t="s">
        <v>64</v>
      </c>
      <c r="K1" t="s">
        <v>65</v>
      </c>
      <c r="L1" t="s">
        <v>66</v>
      </c>
      <c r="M1" t="s">
        <v>67</v>
      </c>
      <c r="N1" t="s">
        <v>68</v>
      </c>
    </row>
    <row r="2" spans="1:14" x14ac:dyDescent="0.25">
      <c r="A2">
        <v>1</v>
      </c>
      <c r="B2" t="s">
        <v>69</v>
      </c>
      <c r="C2" t="s">
        <v>24</v>
      </c>
      <c r="D2" t="s">
        <v>2</v>
      </c>
      <c r="E2" t="s">
        <v>70</v>
      </c>
      <c r="F2">
        <v>1</v>
      </c>
      <c r="G2">
        <v>1</v>
      </c>
      <c r="H2">
        <v>0</v>
      </c>
      <c r="I2">
        <v>5</v>
      </c>
      <c r="J2">
        <v>7.2400000000000006E-2</v>
      </c>
      <c r="K2" s="1">
        <v>0.11609999999999999</v>
      </c>
      <c r="L2" s="1">
        <v>0.17219999999999999</v>
      </c>
      <c r="M2" s="1">
        <v>0.25109999999999999</v>
      </c>
      <c r="N2" s="1">
        <v>0.38819999999999999</v>
      </c>
    </row>
    <row r="3" spans="1:14" x14ac:dyDescent="0.25">
      <c r="A3">
        <v>2</v>
      </c>
      <c r="B3" t="s">
        <v>71</v>
      </c>
      <c r="C3" t="s">
        <v>24</v>
      </c>
      <c r="D3" t="s">
        <v>3</v>
      </c>
      <c r="E3" t="s">
        <v>72</v>
      </c>
      <c r="F3">
        <v>1</v>
      </c>
      <c r="G3">
        <v>1</v>
      </c>
      <c r="H3">
        <v>0</v>
      </c>
      <c r="I3">
        <v>4</v>
      </c>
      <c r="J3">
        <v>0.1686</v>
      </c>
      <c r="K3" s="1">
        <v>0.46300000000000002</v>
      </c>
      <c r="L3" s="1">
        <v>0.27250000000000002</v>
      </c>
      <c r="M3" s="1">
        <v>9.5899999999999999E-2</v>
      </c>
    </row>
    <row r="4" spans="1:14" x14ac:dyDescent="0.25">
      <c r="A4">
        <v>3</v>
      </c>
      <c r="B4" t="s">
        <v>73</v>
      </c>
      <c r="C4" t="s">
        <v>10</v>
      </c>
      <c r="D4" t="s">
        <v>2</v>
      </c>
      <c r="E4" t="s">
        <v>74</v>
      </c>
      <c r="F4">
        <v>1</v>
      </c>
      <c r="G4">
        <v>1</v>
      </c>
      <c r="H4">
        <v>1</v>
      </c>
      <c r="I4">
        <v>5</v>
      </c>
      <c r="J4">
        <v>0.34389999999999998</v>
      </c>
      <c r="K4" s="1">
        <v>9.69E-2</v>
      </c>
      <c r="L4" s="1">
        <v>0.20860000000000001</v>
      </c>
      <c r="M4" s="1">
        <v>0.14199999999999999</v>
      </c>
      <c r="N4" s="1">
        <v>0.20860000000000001</v>
      </c>
    </row>
    <row r="5" spans="1:14" x14ac:dyDescent="0.25">
      <c r="A5">
        <v>4</v>
      </c>
      <c r="B5" t="s">
        <v>75</v>
      </c>
      <c r="C5" t="s">
        <v>12</v>
      </c>
      <c r="D5" t="s">
        <v>2</v>
      </c>
      <c r="E5" t="s">
        <v>76</v>
      </c>
      <c r="F5">
        <v>1</v>
      </c>
      <c r="G5">
        <v>1</v>
      </c>
      <c r="H5">
        <v>0</v>
      </c>
      <c r="I5">
        <v>5</v>
      </c>
      <c r="J5">
        <v>0.25240000000000001</v>
      </c>
      <c r="K5" s="1">
        <v>0.33389999999999997</v>
      </c>
      <c r="L5" s="1">
        <v>0.1305</v>
      </c>
      <c r="M5" s="1">
        <v>0.1439</v>
      </c>
      <c r="N5" s="1">
        <v>0.13930000000000001</v>
      </c>
    </row>
    <row r="6" spans="1:14" x14ac:dyDescent="0.25">
      <c r="A6">
        <v>5</v>
      </c>
      <c r="B6" t="s">
        <v>77</v>
      </c>
      <c r="C6" t="s">
        <v>17</v>
      </c>
      <c r="D6" t="s">
        <v>2</v>
      </c>
      <c r="E6" t="s">
        <v>78</v>
      </c>
      <c r="F6">
        <v>0</v>
      </c>
      <c r="G6">
        <v>1</v>
      </c>
      <c r="H6">
        <v>2</v>
      </c>
      <c r="I6">
        <v>5</v>
      </c>
      <c r="J6">
        <v>0.18559999999999999</v>
      </c>
      <c r="K6" s="1">
        <v>0.17199999999999999</v>
      </c>
      <c r="L6" s="1">
        <v>0.17549999999999999</v>
      </c>
      <c r="M6" s="1">
        <v>0.26939999999999997</v>
      </c>
      <c r="N6" s="1">
        <v>0.1976</v>
      </c>
    </row>
    <row r="7" spans="1:14" x14ac:dyDescent="0.25">
      <c r="A7">
        <v>6</v>
      </c>
      <c r="B7" t="s">
        <v>79</v>
      </c>
      <c r="C7" t="s">
        <v>29</v>
      </c>
      <c r="D7" t="s">
        <v>2</v>
      </c>
      <c r="E7" t="s">
        <v>80</v>
      </c>
      <c r="F7">
        <v>1</v>
      </c>
      <c r="G7">
        <v>1</v>
      </c>
      <c r="H7">
        <v>0</v>
      </c>
      <c r="I7">
        <v>5</v>
      </c>
      <c r="J7">
        <v>0.1066</v>
      </c>
      <c r="K7" s="1">
        <v>0.36899999999999999</v>
      </c>
      <c r="L7" s="1">
        <v>0.1134</v>
      </c>
      <c r="M7" s="1">
        <v>0.2104</v>
      </c>
      <c r="N7" s="1">
        <v>0.20069999999999999</v>
      </c>
    </row>
    <row r="8" spans="1:14" x14ac:dyDescent="0.25">
      <c r="A8">
        <v>7</v>
      </c>
      <c r="B8" t="s">
        <v>81</v>
      </c>
      <c r="C8" t="s">
        <v>30</v>
      </c>
      <c r="D8" t="s">
        <v>2</v>
      </c>
      <c r="E8" t="s">
        <v>82</v>
      </c>
      <c r="F8">
        <v>1</v>
      </c>
      <c r="G8">
        <v>1</v>
      </c>
      <c r="H8">
        <v>0</v>
      </c>
      <c r="I8">
        <v>5</v>
      </c>
      <c r="J8">
        <v>0.1699</v>
      </c>
      <c r="K8" s="1">
        <v>0.17749999999999999</v>
      </c>
      <c r="L8" s="1">
        <v>0.14230000000000001</v>
      </c>
      <c r="M8" s="1">
        <v>0.37540000000000001</v>
      </c>
      <c r="N8" s="1">
        <v>0.13500000000000001</v>
      </c>
    </row>
    <row r="9" spans="1:14" x14ac:dyDescent="0.25">
      <c r="A9">
        <v>8</v>
      </c>
      <c r="B9" t="s">
        <v>83</v>
      </c>
      <c r="C9" t="s">
        <v>38</v>
      </c>
      <c r="D9" t="s">
        <v>2</v>
      </c>
      <c r="E9" t="s">
        <v>84</v>
      </c>
      <c r="F9">
        <v>0</v>
      </c>
      <c r="G9">
        <v>1</v>
      </c>
      <c r="H9">
        <v>2</v>
      </c>
      <c r="I9">
        <v>5</v>
      </c>
      <c r="J9">
        <v>0.19950000000000001</v>
      </c>
      <c r="K9" s="1">
        <v>0.15939999999999999</v>
      </c>
      <c r="L9" s="1">
        <v>0.1469</v>
      </c>
      <c r="M9" s="1">
        <v>0.23480000000000001</v>
      </c>
      <c r="N9" s="1">
        <v>0.25940000000000002</v>
      </c>
    </row>
    <row r="10" spans="1:14" x14ac:dyDescent="0.25">
      <c r="A10">
        <v>9</v>
      </c>
      <c r="B10" t="s">
        <v>85</v>
      </c>
      <c r="C10" t="s">
        <v>36</v>
      </c>
      <c r="D10" t="s">
        <v>2</v>
      </c>
      <c r="E10" t="s">
        <v>86</v>
      </c>
      <c r="F10">
        <v>1</v>
      </c>
      <c r="G10">
        <v>1</v>
      </c>
      <c r="H10">
        <v>0</v>
      </c>
      <c r="I10">
        <v>5</v>
      </c>
      <c r="J10">
        <v>0.2087</v>
      </c>
      <c r="K10" s="1">
        <v>0.34920000000000001</v>
      </c>
      <c r="L10" s="1">
        <v>0.23669999999999999</v>
      </c>
      <c r="M10" s="1">
        <v>6.2600000000000003E-2</v>
      </c>
      <c r="N10" s="1">
        <v>0.14280000000000001</v>
      </c>
    </row>
    <row r="11" spans="1:14" x14ac:dyDescent="0.25">
      <c r="A11">
        <v>10</v>
      </c>
      <c r="B11" t="s">
        <v>87</v>
      </c>
      <c r="C11" t="s">
        <v>27</v>
      </c>
      <c r="D11" t="s">
        <v>2</v>
      </c>
      <c r="E11" t="s">
        <v>88</v>
      </c>
      <c r="F11">
        <v>1</v>
      </c>
      <c r="G11">
        <v>1</v>
      </c>
      <c r="H11">
        <v>0</v>
      </c>
      <c r="I11">
        <v>5</v>
      </c>
      <c r="J11">
        <v>0.15770000000000001</v>
      </c>
      <c r="K11" s="1">
        <v>0.1144</v>
      </c>
      <c r="L11" s="1">
        <v>8.5699999999999998E-2</v>
      </c>
      <c r="M11" s="1">
        <v>0.37940000000000002</v>
      </c>
      <c r="N11" s="1">
        <v>0.26279999999999998</v>
      </c>
    </row>
    <row r="12" spans="1:14" x14ac:dyDescent="0.25">
      <c r="A12">
        <v>11</v>
      </c>
      <c r="B12" t="s">
        <v>89</v>
      </c>
      <c r="C12" t="s">
        <v>22</v>
      </c>
      <c r="D12" t="s">
        <v>2</v>
      </c>
      <c r="E12" t="s">
        <v>90</v>
      </c>
      <c r="F12">
        <v>1</v>
      </c>
      <c r="G12">
        <v>1</v>
      </c>
      <c r="H12">
        <v>0</v>
      </c>
      <c r="I12">
        <v>5</v>
      </c>
      <c r="J12">
        <v>9.5299999999999996E-2</v>
      </c>
      <c r="K12" s="1">
        <v>0.15690000000000001</v>
      </c>
      <c r="L12" s="1">
        <v>6.5100000000000005E-2</v>
      </c>
      <c r="M12" s="1">
        <v>0.39169999999999999</v>
      </c>
      <c r="N12" s="1">
        <v>0.29099999999999998</v>
      </c>
    </row>
    <row r="13" spans="1:14" x14ac:dyDescent="0.25">
      <c r="A13">
        <v>12</v>
      </c>
      <c r="B13" t="s">
        <v>91</v>
      </c>
      <c r="C13" t="s">
        <v>31</v>
      </c>
      <c r="D13" t="s">
        <v>2</v>
      </c>
      <c r="E13" t="s">
        <v>92</v>
      </c>
      <c r="F13">
        <v>1</v>
      </c>
      <c r="G13">
        <v>1</v>
      </c>
      <c r="H13">
        <v>0</v>
      </c>
      <c r="I13">
        <v>5</v>
      </c>
      <c r="J13">
        <v>0.26679999999999998</v>
      </c>
      <c r="K13" s="1">
        <v>9.8000000000000004E-2</v>
      </c>
      <c r="L13" s="1">
        <v>0.1895</v>
      </c>
      <c r="M13" s="1">
        <v>0.16819999999999999</v>
      </c>
      <c r="N13" s="1">
        <v>0.27750000000000002</v>
      </c>
    </row>
    <row r="14" spans="1:14" x14ac:dyDescent="0.25">
      <c r="A14">
        <v>13</v>
      </c>
      <c r="B14" t="s">
        <v>93</v>
      </c>
      <c r="C14" t="s">
        <v>32</v>
      </c>
      <c r="D14" t="s">
        <v>2</v>
      </c>
      <c r="E14" t="s">
        <v>94</v>
      </c>
      <c r="F14">
        <v>1</v>
      </c>
      <c r="G14">
        <v>1</v>
      </c>
      <c r="H14">
        <v>0</v>
      </c>
      <c r="I14">
        <v>5</v>
      </c>
      <c r="J14">
        <v>0.31440000000000001</v>
      </c>
      <c r="K14" s="1">
        <v>0.32869999999999999</v>
      </c>
      <c r="L14" s="1">
        <v>6.88E-2</v>
      </c>
      <c r="M14" s="1">
        <v>0.1721</v>
      </c>
      <c r="N14" s="1">
        <v>0.11600000000000001</v>
      </c>
    </row>
    <row r="15" spans="1:14" x14ac:dyDescent="0.25">
      <c r="A15">
        <v>14</v>
      </c>
      <c r="B15" t="s">
        <v>95</v>
      </c>
      <c r="C15" t="s">
        <v>40</v>
      </c>
      <c r="D15" t="s">
        <v>2</v>
      </c>
      <c r="E15" t="s">
        <v>96</v>
      </c>
      <c r="F15">
        <v>0</v>
      </c>
      <c r="G15">
        <v>1</v>
      </c>
      <c r="H15">
        <v>2</v>
      </c>
      <c r="I15">
        <v>5</v>
      </c>
      <c r="J15">
        <v>0.14510000000000001</v>
      </c>
      <c r="K15" s="1">
        <v>0.30559999999999998</v>
      </c>
      <c r="L15" s="1">
        <v>0.12970000000000001</v>
      </c>
      <c r="M15" s="1">
        <v>0.17910000000000001</v>
      </c>
      <c r="N15" s="1">
        <v>0.24049999999999999</v>
      </c>
    </row>
    <row r="16" spans="1:14" x14ac:dyDescent="0.25">
      <c r="A16">
        <v>15</v>
      </c>
      <c r="B16" t="s">
        <v>97</v>
      </c>
      <c r="C16" t="s">
        <v>24</v>
      </c>
      <c r="D16" t="s">
        <v>4</v>
      </c>
      <c r="E16" t="s">
        <v>98</v>
      </c>
      <c r="F16">
        <v>1</v>
      </c>
      <c r="G16">
        <v>1</v>
      </c>
      <c r="H16">
        <v>0</v>
      </c>
      <c r="I16">
        <v>4</v>
      </c>
      <c r="J16">
        <v>9.6299999999999997E-2</v>
      </c>
      <c r="K16" s="1">
        <v>0.1555</v>
      </c>
      <c r="L16" s="1">
        <v>0.48609999999999998</v>
      </c>
      <c r="M16" s="1">
        <v>0.26200000000000001</v>
      </c>
    </row>
    <row r="17" spans="1:14" x14ac:dyDescent="0.25">
      <c r="A17">
        <v>16</v>
      </c>
      <c r="B17" t="s">
        <v>99</v>
      </c>
      <c r="C17" t="s">
        <v>13</v>
      </c>
      <c r="D17" t="s">
        <v>2</v>
      </c>
      <c r="E17" t="s">
        <v>100</v>
      </c>
      <c r="F17">
        <v>1</v>
      </c>
      <c r="G17">
        <v>1</v>
      </c>
      <c r="H17">
        <v>1</v>
      </c>
      <c r="I17">
        <v>5</v>
      </c>
      <c r="J17">
        <v>0.36280000000000001</v>
      </c>
      <c r="K17" s="1">
        <v>0.1094</v>
      </c>
      <c r="L17" s="1">
        <v>0.15670000000000001</v>
      </c>
      <c r="M17" s="1">
        <v>0.25</v>
      </c>
      <c r="N17" s="1">
        <v>0.1211</v>
      </c>
    </row>
    <row r="18" spans="1:14" x14ac:dyDescent="0.25">
      <c r="A18">
        <v>17</v>
      </c>
      <c r="B18" t="s">
        <v>101</v>
      </c>
      <c r="C18" t="s">
        <v>26</v>
      </c>
      <c r="D18" t="s">
        <v>2</v>
      </c>
      <c r="E18" t="s">
        <v>102</v>
      </c>
      <c r="F18">
        <v>1</v>
      </c>
      <c r="G18">
        <v>1</v>
      </c>
      <c r="H18">
        <v>0</v>
      </c>
      <c r="I18">
        <v>5</v>
      </c>
      <c r="J18">
        <v>0.1147</v>
      </c>
      <c r="K18" s="1">
        <v>0.30249999999999999</v>
      </c>
      <c r="L18" s="1">
        <v>0.16239999999999999</v>
      </c>
      <c r="M18" s="1">
        <v>0.1401</v>
      </c>
      <c r="N18" s="1">
        <v>0.28029999999999999</v>
      </c>
    </row>
    <row r="19" spans="1:14" x14ac:dyDescent="0.25">
      <c r="A19">
        <v>18</v>
      </c>
      <c r="B19" t="s">
        <v>103</v>
      </c>
      <c r="C19" t="s">
        <v>29</v>
      </c>
      <c r="D19" t="s">
        <v>3</v>
      </c>
      <c r="E19" t="s">
        <v>104</v>
      </c>
      <c r="F19">
        <v>0</v>
      </c>
      <c r="G19">
        <v>1</v>
      </c>
      <c r="H19">
        <v>1</v>
      </c>
      <c r="I19">
        <v>4</v>
      </c>
      <c r="J19">
        <v>0.28749999999999998</v>
      </c>
      <c r="K19" s="1">
        <v>0.20619999999999999</v>
      </c>
      <c r="L19" s="1">
        <v>0.1646</v>
      </c>
      <c r="M19" s="1">
        <v>0.3417</v>
      </c>
    </row>
    <row r="20" spans="1:14" x14ac:dyDescent="0.25">
      <c r="A20">
        <v>19</v>
      </c>
      <c r="B20" t="s">
        <v>105</v>
      </c>
      <c r="C20" t="s">
        <v>28</v>
      </c>
      <c r="D20" t="s">
        <v>2</v>
      </c>
      <c r="E20" t="s">
        <v>106</v>
      </c>
      <c r="F20">
        <v>1</v>
      </c>
      <c r="G20">
        <v>1</v>
      </c>
      <c r="H20">
        <v>0</v>
      </c>
      <c r="I20">
        <v>5</v>
      </c>
      <c r="J20">
        <v>9.5799999999999996E-2</v>
      </c>
      <c r="K20" s="1">
        <v>0.14080000000000001</v>
      </c>
      <c r="L20" s="1">
        <v>0.1842</v>
      </c>
      <c r="M20" s="1">
        <v>0.2397</v>
      </c>
      <c r="N20" s="1">
        <v>0.33950000000000002</v>
      </c>
    </row>
    <row r="21" spans="1:14" x14ac:dyDescent="0.25">
      <c r="A21">
        <v>20</v>
      </c>
      <c r="B21" t="s">
        <v>107</v>
      </c>
      <c r="C21" t="s">
        <v>11</v>
      </c>
      <c r="D21" t="s">
        <v>2</v>
      </c>
      <c r="E21" t="s">
        <v>108</v>
      </c>
      <c r="F21">
        <v>1</v>
      </c>
      <c r="G21">
        <v>1</v>
      </c>
      <c r="H21">
        <v>1</v>
      </c>
      <c r="I21">
        <v>5</v>
      </c>
      <c r="J21">
        <v>7.8100000000000003E-2</v>
      </c>
      <c r="K21" s="1">
        <v>0.12570000000000001</v>
      </c>
      <c r="L21" s="1">
        <v>0.26669999999999999</v>
      </c>
      <c r="M21" s="1">
        <v>0.15809999999999999</v>
      </c>
      <c r="N21" s="1">
        <v>0.37140000000000001</v>
      </c>
    </row>
    <row r="22" spans="1:14" x14ac:dyDescent="0.25">
      <c r="A22">
        <v>21</v>
      </c>
      <c r="B22" t="s">
        <v>109</v>
      </c>
      <c r="C22" t="s">
        <v>21</v>
      </c>
      <c r="D22" t="s">
        <v>2</v>
      </c>
      <c r="E22" t="s">
        <v>110</v>
      </c>
      <c r="F22">
        <v>0</v>
      </c>
      <c r="G22">
        <v>1</v>
      </c>
      <c r="H22">
        <v>2</v>
      </c>
      <c r="I22">
        <v>5</v>
      </c>
      <c r="J22">
        <v>0.14099999999999999</v>
      </c>
      <c r="K22" s="1">
        <v>0.27939999999999998</v>
      </c>
      <c r="L22" s="1">
        <v>0.18779999999999999</v>
      </c>
      <c r="M22" s="1">
        <v>0.1739</v>
      </c>
      <c r="N22" s="1">
        <v>0.21790000000000001</v>
      </c>
    </row>
    <row r="23" spans="1:14" x14ac:dyDescent="0.25">
      <c r="A23">
        <v>22</v>
      </c>
      <c r="B23" t="s">
        <v>111</v>
      </c>
      <c r="C23" t="s">
        <v>14</v>
      </c>
      <c r="D23" t="s">
        <v>2</v>
      </c>
      <c r="E23" t="s">
        <v>112</v>
      </c>
      <c r="F23">
        <v>1</v>
      </c>
      <c r="G23">
        <v>1</v>
      </c>
      <c r="H23">
        <v>0</v>
      </c>
      <c r="I23">
        <v>5</v>
      </c>
      <c r="J23">
        <v>8.48E-2</v>
      </c>
      <c r="K23" s="1">
        <v>0.1502</v>
      </c>
      <c r="L23" s="1">
        <v>0.26500000000000001</v>
      </c>
      <c r="M23" s="1">
        <v>0.2283</v>
      </c>
      <c r="N23" s="1">
        <v>0.2717</v>
      </c>
    </row>
    <row r="24" spans="1:14" x14ac:dyDescent="0.25">
      <c r="A24">
        <v>23</v>
      </c>
      <c r="B24" t="s">
        <v>113</v>
      </c>
      <c r="C24" t="s">
        <v>12</v>
      </c>
      <c r="D24" t="s">
        <v>3</v>
      </c>
      <c r="E24" t="s">
        <v>114</v>
      </c>
      <c r="F24">
        <v>1</v>
      </c>
      <c r="G24">
        <v>1</v>
      </c>
      <c r="H24">
        <v>1</v>
      </c>
      <c r="I24">
        <v>4</v>
      </c>
      <c r="J24">
        <v>0.1981</v>
      </c>
      <c r="K24" s="1">
        <v>0.13969999999999999</v>
      </c>
      <c r="L24" s="1">
        <v>0.27479999999999999</v>
      </c>
      <c r="M24" s="1">
        <v>0.38729999999999998</v>
      </c>
    </row>
    <row r="25" spans="1:14" x14ac:dyDescent="0.25">
      <c r="A25">
        <v>24</v>
      </c>
      <c r="B25" t="s">
        <v>115</v>
      </c>
      <c r="C25" t="s">
        <v>27</v>
      </c>
      <c r="D25" t="s">
        <v>3</v>
      </c>
      <c r="E25" t="s">
        <v>114</v>
      </c>
      <c r="F25">
        <v>1</v>
      </c>
      <c r="G25">
        <v>1</v>
      </c>
      <c r="H25">
        <v>0</v>
      </c>
      <c r="I25">
        <v>4</v>
      </c>
      <c r="J25">
        <v>0.13969999999999999</v>
      </c>
      <c r="K25" s="1">
        <v>0.1981</v>
      </c>
      <c r="L25" s="1">
        <v>0.27479999999999999</v>
      </c>
      <c r="M25" s="1">
        <v>0.38729999999999998</v>
      </c>
    </row>
    <row r="26" spans="1:14" x14ac:dyDescent="0.25">
      <c r="A26">
        <v>25</v>
      </c>
      <c r="B26" t="s">
        <v>116</v>
      </c>
      <c r="C26" t="s">
        <v>50</v>
      </c>
      <c r="D26" t="s">
        <v>2</v>
      </c>
      <c r="E26" t="s">
        <v>117</v>
      </c>
      <c r="F26">
        <v>1</v>
      </c>
      <c r="G26">
        <v>1</v>
      </c>
      <c r="H26">
        <v>0</v>
      </c>
      <c r="I26">
        <v>5</v>
      </c>
      <c r="J26">
        <v>0.15509999999999999</v>
      </c>
      <c r="K26" s="1">
        <v>0.29310000000000003</v>
      </c>
      <c r="L26" s="1">
        <v>0.1915</v>
      </c>
      <c r="M26" s="1">
        <v>0.1244</v>
      </c>
      <c r="N26" s="1">
        <v>0.2359</v>
      </c>
    </row>
    <row r="27" spans="1:14" x14ac:dyDescent="0.25">
      <c r="A27">
        <v>26</v>
      </c>
      <c r="B27" t="s">
        <v>118</v>
      </c>
      <c r="C27" t="s">
        <v>34</v>
      </c>
      <c r="D27" t="s">
        <v>2</v>
      </c>
      <c r="E27" t="s">
        <v>119</v>
      </c>
      <c r="F27">
        <v>1</v>
      </c>
      <c r="G27">
        <v>1</v>
      </c>
      <c r="H27">
        <v>1</v>
      </c>
      <c r="I27">
        <v>5</v>
      </c>
      <c r="J27">
        <v>0.15959999999999999</v>
      </c>
      <c r="K27" s="1">
        <v>0.1179</v>
      </c>
      <c r="L27" s="1">
        <v>9.2399999999999996E-2</v>
      </c>
      <c r="M27" s="1">
        <v>0.20880000000000001</v>
      </c>
      <c r="N27" s="1">
        <v>0.42130000000000001</v>
      </c>
    </row>
    <row r="28" spans="1:14" x14ac:dyDescent="0.25">
      <c r="A28">
        <v>27</v>
      </c>
      <c r="B28" t="s">
        <v>120</v>
      </c>
      <c r="C28" t="s">
        <v>30</v>
      </c>
      <c r="D28" t="s">
        <v>3</v>
      </c>
      <c r="E28" t="s">
        <v>121</v>
      </c>
      <c r="F28">
        <v>1</v>
      </c>
      <c r="G28">
        <v>1</v>
      </c>
      <c r="H28">
        <v>0</v>
      </c>
      <c r="I28">
        <v>4</v>
      </c>
      <c r="J28">
        <v>0.16039999999999999</v>
      </c>
      <c r="K28" s="1">
        <v>9.8500000000000004E-2</v>
      </c>
      <c r="L28" s="1">
        <v>0.35549999999999998</v>
      </c>
      <c r="M28" s="1">
        <v>0.38550000000000001</v>
      </c>
    </row>
    <row r="29" spans="1:14" x14ac:dyDescent="0.25">
      <c r="A29">
        <v>28</v>
      </c>
      <c r="B29" t="s">
        <v>122</v>
      </c>
      <c r="C29" t="s">
        <v>17</v>
      </c>
      <c r="D29" t="s">
        <v>3</v>
      </c>
      <c r="E29" t="s">
        <v>72</v>
      </c>
      <c r="F29">
        <v>1</v>
      </c>
      <c r="G29">
        <v>1</v>
      </c>
      <c r="H29">
        <v>1</v>
      </c>
      <c r="I29">
        <v>4</v>
      </c>
      <c r="J29">
        <v>0.46300000000000002</v>
      </c>
      <c r="K29" s="1">
        <v>9.5899999999999999E-2</v>
      </c>
      <c r="L29" s="1">
        <v>0.1686</v>
      </c>
      <c r="M29" s="1">
        <v>0.27250000000000002</v>
      </c>
    </row>
    <row r="30" spans="1:14" x14ac:dyDescent="0.25">
      <c r="A30">
        <v>29</v>
      </c>
      <c r="B30" t="s">
        <v>123</v>
      </c>
      <c r="C30" t="s">
        <v>31</v>
      </c>
      <c r="D30" t="s">
        <v>3</v>
      </c>
      <c r="E30" t="s">
        <v>124</v>
      </c>
      <c r="F30">
        <v>1</v>
      </c>
      <c r="G30">
        <v>1</v>
      </c>
      <c r="H30">
        <v>0</v>
      </c>
      <c r="I30">
        <v>4</v>
      </c>
      <c r="J30">
        <v>0.2999</v>
      </c>
      <c r="K30" s="1">
        <v>0.12570000000000001</v>
      </c>
      <c r="L30" s="1">
        <v>0.19059999999999999</v>
      </c>
      <c r="M30" s="1">
        <v>0.38379999999999997</v>
      </c>
    </row>
    <row r="31" spans="1:14" x14ac:dyDescent="0.25">
      <c r="A31">
        <v>30</v>
      </c>
      <c r="B31" t="s">
        <v>125</v>
      </c>
      <c r="C31" t="s">
        <v>24</v>
      </c>
      <c r="D31" t="s">
        <v>5</v>
      </c>
      <c r="E31" t="s">
        <v>126</v>
      </c>
      <c r="F31">
        <v>0</v>
      </c>
      <c r="G31">
        <v>1</v>
      </c>
      <c r="H31">
        <v>1</v>
      </c>
      <c r="I31">
        <v>4</v>
      </c>
      <c r="J31">
        <v>0.32400000000000001</v>
      </c>
      <c r="K31" s="1">
        <v>7.2099999999999997E-2</v>
      </c>
      <c r="L31" s="1">
        <v>0.30059999999999998</v>
      </c>
      <c r="M31" s="1">
        <v>0.30320000000000003</v>
      </c>
    </row>
    <row r="32" spans="1:14" x14ac:dyDescent="0.25">
      <c r="A32">
        <v>31</v>
      </c>
      <c r="B32" t="s">
        <v>127</v>
      </c>
      <c r="C32" t="s">
        <v>25</v>
      </c>
      <c r="D32" t="s">
        <v>2</v>
      </c>
      <c r="E32" t="s">
        <v>128</v>
      </c>
      <c r="F32">
        <v>1</v>
      </c>
      <c r="G32">
        <v>1</v>
      </c>
      <c r="H32">
        <v>0</v>
      </c>
      <c r="I32">
        <v>5</v>
      </c>
      <c r="J32">
        <v>0.12509999999999999</v>
      </c>
      <c r="K32" s="1">
        <v>0.1492</v>
      </c>
      <c r="L32" s="1">
        <v>7.9699999999999993E-2</v>
      </c>
      <c r="M32" s="1">
        <v>0.21870000000000001</v>
      </c>
      <c r="N32" s="1">
        <v>0.42730000000000001</v>
      </c>
    </row>
    <row r="33" spans="1:14" x14ac:dyDescent="0.25">
      <c r="A33">
        <v>32</v>
      </c>
      <c r="B33" t="s">
        <v>129</v>
      </c>
      <c r="C33" t="s">
        <v>42</v>
      </c>
      <c r="D33" t="s">
        <v>2</v>
      </c>
      <c r="E33" t="s">
        <v>130</v>
      </c>
      <c r="F33">
        <v>1</v>
      </c>
      <c r="G33">
        <v>1</v>
      </c>
      <c r="H33">
        <v>0</v>
      </c>
      <c r="I33">
        <v>5</v>
      </c>
      <c r="J33">
        <v>0.10970000000000001</v>
      </c>
      <c r="K33" s="1">
        <v>0.36620000000000003</v>
      </c>
      <c r="L33" s="1">
        <v>0.1462</v>
      </c>
      <c r="M33" s="1">
        <v>0.1462</v>
      </c>
      <c r="N33" s="1">
        <v>0.2319</v>
      </c>
    </row>
    <row r="34" spans="1:14" x14ac:dyDescent="0.25">
      <c r="A34">
        <v>33</v>
      </c>
      <c r="B34" t="s">
        <v>131</v>
      </c>
      <c r="C34" t="s">
        <v>46</v>
      </c>
      <c r="D34" t="s">
        <v>2</v>
      </c>
      <c r="E34" t="s">
        <v>132</v>
      </c>
      <c r="F34">
        <v>0</v>
      </c>
      <c r="G34">
        <v>1</v>
      </c>
      <c r="H34">
        <v>2</v>
      </c>
      <c r="I34">
        <v>5</v>
      </c>
      <c r="J34">
        <v>0.1211</v>
      </c>
      <c r="K34" s="1">
        <v>0.2311</v>
      </c>
      <c r="L34" s="1">
        <v>0.16159999999999999</v>
      </c>
      <c r="M34" s="1">
        <v>0.2177</v>
      </c>
      <c r="N34" s="1">
        <v>0.26860000000000001</v>
      </c>
    </row>
    <row r="35" spans="1:14" x14ac:dyDescent="0.25">
      <c r="A35">
        <v>34</v>
      </c>
      <c r="B35" t="s">
        <v>133</v>
      </c>
      <c r="C35" t="s">
        <v>10</v>
      </c>
      <c r="D35" t="s">
        <v>3</v>
      </c>
      <c r="E35" t="s">
        <v>134</v>
      </c>
      <c r="F35">
        <v>1</v>
      </c>
      <c r="G35">
        <v>1</v>
      </c>
      <c r="H35">
        <v>1</v>
      </c>
      <c r="I35">
        <v>4</v>
      </c>
      <c r="J35">
        <v>0.17460000000000001</v>
      </c>
      <c r="K35" s="1">
        <v>0.16470000000000001</v>
      </c>
      <c r="L35" s="1">
        <v>0.2341</v>
      </c>
      <c r="M35" s="1">
        <v>0.42659999999999998</v>
      </c>
    </row>
    <row r="36" spans="1:14" x14ac:dyDescent="0.25">
      <c r="A36">
        <v>35</v>
      </c>
      <c r="B36" t="s">
        <v>135</v>
      </c>
      <c r="C36" t="s">
        <v>29</v>
      </c>
      <c r="D36" t="s">
        <v>4</v>
      </c>
      <c r="E36" t="s">
        <v>136</v>
      </c>
      <c r="F36">
        <v>1</v>
      </c>
      <c r="G36">
        <v>1</v>
      </c>
      <c r="H36">
        <v>0</v>
      </c>
      <c r="I36">
        <v>4</v>
      </c>
      <c r="J36">
        <v>0.55400000000000005</v>
      </c>
      <c r="K36" s="1">
        <v>0.1454</v>
      </c>
      <c r="L36" s="1">
        <v>0.10100000000000001</v>
      </c>
      <c r="M36" s="1">
        <v>0.1996</v>
      </c>
    </row>
    <row r="37" spans="1:14" x14ac:dyDescent="0.25">
      <c r="A37">
        <v>36</v>
      </c>
      <c r="B37" t="s">
        <v>137</v>
      </c>
      <c r="C37" t="s">
        <v>52</v>
      </c>
      <c r="D37" t="s">
        <v>2</v>
      </c>
      <c r="E37" t="s">
        <v>138</v>
      </c>
      <c r="F37">
        <v>1</v>
      </c>
      <c r="G37">
        <v>1</v>
      </c>
      <c r="H37">
        <v>0</v>
      </c>
      <c r="I37">
        <v>5</v>
      </c>
      <c r="J37">
        <v>0.24779999999999999</v>
      </c>
      <c r="K37" s="1">
        <v>0.24779999999999999</v>
      </c>
      <c r="L37" s="1">
        <v>0.1106</v>
      </c>
      <c r="M37" s="1">
        <v>0.24779999999999999</v>
      </c>
      <c r="N37" s="1">
        <v>0.14610000000000001</v>
      </c>
    </row>
    <row r="38" spans="1:14" x14ac:dyDescent="0.25">
      <c r="A38">
        <v>37</v>
      </c>
      <c r="B38" t="s">
        <v>139</v>
      </c>
      <c r="C38" t="s">
        <v>38</v>
      </c>
      <c r="D38" t="s">
        <v>3</v>
      </c>
      <c r="E38" t="s">
        <v>140</v>
      </c>
      <c r="F38">
        <v>1</v>
      </c>
      <c r="G38">
        <v>1</v>
      </c>
      <c r="H38">
        <v>0</v>
      </c>
      <c r="I38">
        <v>4</v>
      </c>
      <c r="J38">
        <v>0.5111</v>
      </c>
      <c r="K38" s="1">
        <v>0.2833</v>
      </c>
      <c r="L38" s="1">
        <v>0.1051</v>
      </c>
      <c r="M38" s="1">
        <v>0.10050000000000001</v>
      </c>
    </row>
    <row r="39" spans="1:14" x14ac:dyDescent="0.25">
      <c r="A39">
        <v>38</v>
      </c>
      <c r="B39" t="s">
        <v>141</v>
      </c>
      <c r="C39" t="s">
        <v>9</v>
      </c>
      <c r="D39" t="s">
        <v>2</v>
      </c>
      <c r="E39" t="s">
        <v>142</v>
      </c>
      <c r="F39">
        <v>1</v>
      </c>
      <c r="G39">
        <v>1</v>
      </c>
      <c r="H39">
        <v>0</v>
      </c>
      <c r="I39">
        <v>5</v>
      </c>
      <c r="J39">
        <v>9.7500000000000003E-2</v>
      </c>
      <c r="K39" s="1">
        <v>0.25219999999999998</v>
      </c>
      <c r="L39" s="1">
        <v>9.9500000000000005E-2</v>
      </c>
      <c r="M39" s="1">
        <v>0.35589999999999999</v>
      </c>
      <c r="N39" s="1">
        <v>0.19489999999999999</v>
      </c>
    </row>
    <row r="40" spans="1:14" x14ac:dyDescent="0.25">
      <c r="A40">
        <v>39</v>
      </c>
      <c r="B40" t="s">
        <v>143</v>
      </c>
      <c r="C40" t="s">
        <v>16</v>
      </c>
      <c r="D40" t="s">
        <v>2</v>
      </c>
      <c r="E40" t="s">
        <v>144</v>
      </c>
      <c r="F40">
        <v>1</v>
      </c>
      <c r="G40">
        <v>1</v>
      </c>
      <c r="H40">
        <v>0</v>
      </c>
      <c r="I40">
        <v>5</v>
      </c>
      <c r="J40">
        <v>5.5E-2</v>
      </c>
      <c r="K40" s="1">
        <v>0.28149999999999997</v>
      </c>
      <c r="L40" s="1">
        <v>0.17230000000000001</v>
      </c>
      <c r="M40" s="1">
        <v>0.28149999999999997</v>
      </c>
      <c r="N40" s="1">
        <v>0.2097</v>
      </c>
    </row>
    <row r="41" spans="1:14" x14ac:dyDescent="0.25">
      <c r="A41">
        <v>40</v>
      </c>
      <c r="B41" t="s">
        <v>145</v>
      </c>
      <c r="C41" t="s">
        <v>22</v>
      </c>
      <c r="D41" t="s">
        <v>3</v>
      </c>
      <c r="E41" t="s">
        <v>146</v>
      </c>
      <c r="F41">
        <v>1</v>
      </c>
      <c r="G41">
        <v>1</v>
      </c>
      <c r="H41">
        <v>0</v>
      </c>
      <c r="I41">
        <v>4</v>
      </c>
      <c r="J41">
        <v>0.28810000000000002</v>
      </c>
      <c r="K41" s="1">
        <v>0.33810000000000001</v>
      </c>
      <c r="L41" s="1">
        <v>0.16900000000000001</v>
      </c>
      <c r="M41" s="1">
        <v>0.20480000000000001</v>
      </c>
    </row>
    <row r="42" spans="1:14" x14ac:dyDescent="0.25">
      <c r="A42">
        <v>41</v>
      </c>
      <c r="B42" t="s">
        <v>147</v>
      </c>
      <c r="C42" t="s">
        <v>21</v>
      </c>
      <c r="D42" t="s">
        <v>3</v>
      </c>
      <c r="E42" t="s">
        <v>148</v>
      </c>
      <c r="F42">
        <v>1</v>
      </c>
      <c r="G42">
        <v>1</v>
      </c>
      <c r="H42">
        <v>0</v>
      </c>
      <c r="I42">
        <v>4</v>
      </c>
      <c r="J42">
        <v>0.36249999999999999</v>
      </c>
      <c r="K42" s="1">
        <v>0.1197</v>
      </c>
      <c r="L42" s="1">
        <v>0.2802</v>
      </c>
      <c r="M42" s="1">
        <v>0.23749999999999999</v>
      </c>
    </row>
    <row r="43" spans="1:14" x14ac:dyDescent="0.25">
      <c r="A43">
        <v>42</v>
      </c>
      <c r="B43" t="s">
        <v>149</v>
      </c>
      <c r="C43" t="s">
        <v>27</v>
      </c>
      <c r="D43" t="s">
        <v>4</v>
      </c>
      <c r="E43" t="s">
        <v>150</v>
      </c>
      <c r="F43">
        <v>1</v>
      </c>
      <c r="G43">
        <v>1</v>
      </c>
      <c r="H43">
        <v>0</v>
      </c>
      <c r="I43">
        <v>4</v>
      </c>
      <c r="J43">
        <v>0.44950000000000001</v>
      </c>
      <c r="K43" s="1">
        <v>0.1202</v>
      </c>
      <c r="L43" s="1">
        <v>0.17069999999999999</v>
      </c>
      <c r="M43" s="1">
        <v>0.2596</v>
      </c>
    </row>
    <row r="44" spans="1:14" x14ac:dyDescent="0.25">
      <c r="A44">
        <v>43</v>
      </c>
      <c r="B44" t="s">
        <v>151</v>
      </c>
      <c r="C44" t="s">
        <v>49</v>
      </c>
      <c r="D44" t="s">
        <v>2</v>
      </c>
      <c r="E44" t="s">
        <v>152</v>
      </c>
      <c r="F44">
        <v>1</v>
      </c>
      <c r="G44">
        <v>1</v>
      </c>
      <c r="H44">
        <v>0</v>
      </c>
      <c r="I44">
        <v>5</v>
      </c>
      <c r="J44">
        <v>0.30520000000000003</v>
      </c>
      <c r="K44" s="1">
        <v>0.1439</v>
      </c>
      <c r="L44" s="1">
        <v>8.1299999999999997E-2</v>
      </c>
      <c r="M44" s="1">
        <v>0.33179999999999998</v>
      </c>
      <c r="N44" s="1">
        <v>0.13780000000000001</v>
      </c>
    </row>
    <row r="45" spans="1:14" x14ac:dyDescent="0.25">
      <c r="A45">
        <v>44</v>
      </c>
      <c r="B45" t="s">
        <v>153</v>
      </c>
      <c r="C45" t="s">
        <v>40</v>
      </c>
      <c r="D45" t="s">
        <v>3</v>
      </c>
      <c r="E45" t="s">
        <v>154</v>
      </c>
      <c r="F45">
        <v>0</v>
      </c>
      <c r="G45">
        <v>1</v>
      </c>
      <c r="H45">
        <v>1</v>
      </c>
      <c r="I45">
        <v>4</v>
      </c>
      <c r="J45">
        <v>0.28170000000000001</v>
      </c>
      <c r="K45" s="1">
        <v>0.17660000000000001</v>
      </c>
      <c r="L45" s="1">
        <v>0.29559999999999997</v>
      </c>
      <c r="M45" s="1">
        <v>0.246</v>
      </c>
    </row>
    <row r="46" spans="1:14" x14ac:dyDescent="0.25">
      <c r="A46">
        <v>45</v>
      </c>
      <c r="B46" t="s">
        <v>155</v>
      </c>
      <c r="C46" t="s">
        <v>13</v>
      </c>
      <c r="D46" t="s">
        <v>3</v>
      </c>
      <c r="E46" t="s">
        <v>156</v>
      </c>
      <c r="F46">
        <v>1</v>
      </c>
      <c r="G46">
        <v>1</v>
      </c>
      <c r="H46">
        <v>0</v>
      </c>
      <c r="I46">
        <v>4</v>
      </c>
      <c r="J46">
        <v>0.39479999999999998</v>
      </c>
      <c r="K46" s="1">
        <v>8.8900000000000007E-2</v>
      </c>
      <c r="L46" s="1">
        <v>0.14419999999999999</v>
      </c>
      <c r="M46" s="1">
        <v>0.37209999999999999</v>
      </c>
    </row>
    <row r="47" spans="1:14" x14ac:dyDescent="0.25">
      <c r="A47">
        <v>46</v>
      </c>
      <c r="B47" t="s">
        <v>157</v>
      </c>
      <c r="C47" t="s">
        <v>10</v>
      </c>
      <c r="D47" t="s">
        <v>4</v>
      </c>
      <c r="E47" t="s">
        <v>158</v>
      </c>
      <c r="F47">
        <v>1</v>
      </c>
      <c r="G47">
        <v>1</v>
      </c>
      <c r="H47">
        <v>0</v>
      </c>
      <c r="I47">
        <v>4</v>
      </c>
      <c r="J47">
        <v>0.40899999999999997</v>
      </c>
      <c r="K47" s="1">
        <v>0.19320000000000001</v>
      </c>
      <c r="L47" s="1">
        <v>0.29360000000000003</v>
      </c>
      <c r="M47" s="1">
        <v>0.1043</v>
      </c>
    </row>
    <row r="48" spans="1:14" x14ac:dyDescent="0.25">
      <c r="A48">
        <v>47</v>
      </c>
      <c r="B48" t="s">
        <v>159</v>
      </c>
      <c r="C48" t="s">
        <v>30</v>
      </c>
      <c r="D48" t="s">
        <v>4</v>
      </c>
      <c r="E48" t="s">
        <v>160</v>
      </c>
      <c r="F48">
        <v>1</v>
      </c>
      <c r="G48">
        <v>1</v>
      </c>
      <c r="H48">
        <v>0</v>
      </c>
      <c r="I48">
        <v>4</v>
      </c>
      <c r="J48">
        <v>0.34720000000000001</v>
      </c>
      <c r="K48" s="1">
        <v>0.12759999999999999</v>
      </c>
      <c r="L48" s="1">
        <v>0.14230000000000001</v>
      </c>
      <c r="M48" s="1">
        <v>0.38290000000000002</v>
      </c>
    </row>
    <row r="49" spans="1:14" x14ac:dyDescent="0.25">
      <c r="A49">
        <v>48</v>
      </c>
      <c r="B49" t="s">
        <v>161</v>
      </c>
      <c r="C49" t="s">
        <v>36</v>
      </c>
      <c r="D49" t="s">
        <v>3</v>
      </c>
      <c r="E49" t="s">
        <v>162</v>
      </c>
      <c r="F49">
        <v>1</v>
      </c>
      <c r="G49">
        <v>1</v>
      </c>
      <c r="H49">
        <v>0</v>
      </c>
      <c r="I49">
        <v>4</v>
      </c>
      <c r="J49">
        <v>0.31900000000000001</v>
      </c>
      <c r="K49" s="1">
        <v>0.45290000000000002</v>
      </c>
      <c r="L49" s="1">
        <v>0.15310000000000001</v>
      </c>
      <c r="M49" s="1">
        <v>7.51E-2</v>
      </c>
    </row>
    <row r="50" spans="1:14" x14ac:dyDescent="0.25">
      <c r="A50">
        <v>49</v>
      </c>
      <c r="B50" t="s">
        <v>163</v>
      </c>
      <c r="C50" t="s">
        <v>29</v>
      </c>
      <c r="D50" t="s">
        <v>5</v>
      </c>
      <c r="E50" t="s">
        <v>164</v>
      </c>
      <c r="F50">
        <v>1</v>
      </c>
      <c r="G50">
        <v>1</v>
      </c>
      <c r="H50">
        <v>0</v>
      </c>
      <c r="I50">
        <v>4</v>
      </c>
      <c r="J50">
        <v>0.20660000000000001</v>
      </c>
      <c r="K50" s="1">
        <v>0.38540000000000002</v>
      </c>
      <c r="L50" s="1">
        <v>0.23810000000000001</v>
      </c>
      <c r="M50" s="1">
        <v>0.1699</v>
      </c>
    </row>
    <row r="51" spans="1:14" x14ac:dyDescent="0.25">
      <c r="A51">
        <v>50</v>
      </c>
      <c r="B51" t="s">
        <v>165</v>
      </c>
      <c r="C51" t="s">
        <v>24</v>
      </c>
      <c r="D51" t="s">
        <v>6</v>
      </c>
      <c r="E51" t="s">
        <v>166</v>
      </c>
      <c r="F51">
        <v>1</v>
      </c>
      <c r="G51">
        <v>1</v>
      </c>
      <c r="H51">
        <v>0</v>
      </c>
      <c r="I51">
        <v>3</v>
      </c>
      <c r="J51">
        <v>0.60799999999999998</v>
      </c>
      <c r="K51" s="1">
        <v>0.11990000000000001</v>
      </c>
      <c r="L51" s="1">
        <v>0.27210000000000001</v>
      </c>
    </row>
    <row r="52" spans="1:14" x14ac:dyDescent="0.25">
      <c r="A52">
        <v>51</v>
      </c>
      <c r="B52" t="s">
        <v>167</v>
      </c>
      <c r="C52" t="s">
        <v>28</v>
      </c>
      <c r="D52" t="s">
        <v>3</v>
      </c>
      <c r="E52" t="s">
        <v>114</v>
      </c>
      <c r="F52">
        <v>1</v>
      </c>
      <c r="G52">
        <v>1</v>
      </c>
      <c r="H52">
        <v>0</v>
      </c>
      <c r="I52">
        <v>4</v>
      </c>
      <c r="J52">
        <v>0.27479999999999999</v>
      </c>
      <c r="K52" s="1">
        <v>0.1981</v>
      </c>
      <c r="L52" s="1">
        <v>0.13969999999999999</v>
      </c>
      <c r="M52" s="1">
        <v>0.38729999999999998</v>
      </c>
    </row>
    <row r="53" spans="1:14" x14ac:dyDescent="0.25">
      <c r="A53">
        <v>52</v>
      </c>
      <c r="B53" t="s">
        <v>168</v>
      </c>
      <c r="C53" t="s">
        <v>42</v>
      </c>
      <c r="D53" t="s">
        <v>3</v>
      </c>
      <c r="E53" t="s">
        <v>169</v>
      </c>
      <c r="F53">
        <v>0</v>
      </c>
      <c r="G53">
        <v>1</v>
      </c>
      <c r="H53">
        <v>1</v>
      </c>
      <c r="I53">
        <v>4</v>
      </c>
      <c r="J53">
        <v>0.23300000000000001</v>
      </c>
      <c r="K53" s="1">
        <v>0.32390000000000002</v>
      </c>
      <c r="L53" s="1">
        <v>0.2102</v>
      </c>
      <c r="M53" s="1">
        <v>0.23300000000000001</v>
      </c>
    </row>
    <row r="54" spans="1:14" x14ac:dyDescent="0.25">
      <c r="A54">
        <v>53</v>
      </c>
      <c r="B54" t="s">
        <v>170</v>
      </c>
      <c r="C54" t="s">
        <v>18</v>
      </c>
      <c r="D54" t="s">
        <v>2</v>
      </c>
      <c r="E54" t="s">
        <v>171</v>
      </c>
      <c r="F54">
        <v>0</v>
      </c>
      <c r="G54">
        <v>1</v>
      </c>
      <c r="H54">
        <v>2</v>
      </c>
      <c r="I54">
        <v>5</v>
      </c>
      <c r="J54">
        <v>8.8700000000000001E-2</v>
      </c>
      <c r="K54" s="1">
        <v>0.26369999999999999</v>
      </c>
      <c r="L54" s="1">
        <v>0.41270000000000001</v>
      </c>
      <c r="M54" s="1">
        <v>7.46E-2</v>
      </c>
      <c r="N54" s="1">
        <v>0.16039999999999999</v>
      </c>
    </row>
    <row r="55" spans="1:14" x14ac:dyDescent="0.25">
      <c r="A55">
        <v>54</v>
      </c>
      <c r="B55" t="s">
        <v>172</v>
      </c>
      <c r="C55" t="s">
        <v>12</v>
      </c>
      <c r="D55" t="s">
        <v>4</v>
      </c>
      <c r="E55" t="s">
        <v>173</v>
      </c>
      <c r="F55">
        <v>1</v>
      </c>
      <c r="G55">
        <v>1</v>
      </c>
      <c r="H55">
        <v>0</v>
      </c>
      <c r="I55">
        <v>4</v>
      </c>
      <c r="J55">
        <v>0.39169999999999999</v>
      </c>
      <c r="K55" s="1">
        <v>0.1646</v>
      </c>
      <c r="L55" s="1">
        <v>0.1646</v>
      </c>
      <c r="M55" s="1">
        <v>0.2792</v>
      </c>
    </row>
    <row r="56" spans="1:14" x14ac:dyDescent="0.25">
      <c r="A56">
        <v>55</v>
      </c>
      <c r="B56" t="s">
        <v>174</v>
      </c>
      <c r="C56" t="s">
        <v>31</v>
      </c>
      <c r="D56" t="s">
        <v>4</v>
      </c>
      <c r="E56" t="s">
        <v>175</v>
      </c>
      <c r="F56">
        <v>1</v>
      </c>
      <c r="G56">
        <v>1</v>
      </c>
      <c r="H56">
        <v>0</v>
      </c>
      <c r="I56">
        <v>4</v>
      </c>
      <c r="J56">
        <v>0.31990000000000002</v>
      </c>
      <c r="K56" s="1">
        <v>0.19550000000000001</v>
      </c>
      <c r="L56" s="1">
        <v>0.1137</v>
      </c>
      <c r="M56" s="1">
        <v>0.37090000000000001</v>
      </c>
    </row>
    <row r="57" spans="1:14" x14ac:dyDescent="0.25">
      <c r="A57">
        <v>56</v>
      </c>
      <c r="B57" t="s">
        <v>176</v>
      </c>
      <c r="C57" t="s">
        <v>54</v>
      </c>
      <c r="D57" t="s">
        <v>2</v>
      </c>
      <c r="E57" t="s">
        <v>177</v>
      </c>
      <c r="F57">
        <v>0</v>
      </c>
      <c r="G57">
        <v>1</v>
      </c>
      <c r="H57">
        <v>2</v>
      </c>
      <c r="I57">
        <v>5</v>
      </c>
      <c r="J57">
        <v>0.16189999999999999</v>
      </c>
      <c r="K57" s="1">
        <v>0.21410000000000001</v>
      </c>
      <c r="L57" s="1">
        <v>0.1925</v>
      </c>
      <c r="M57" s="1">
        <v>0.12590000000000001</v>
      </c>
      <c r="N57" s="1">
        <v>0.30570000000000003</v>
      </c>
    </row>
    <row r="58" spans="1:14" x14ac:dyDescent="0.25">
      <c r="A58">
        <v>57</v>
      </c>
      <c r="B58" t="s">
        <v>178</v>
      </c>
      <c r="C58" t="s">
        <v>52</v>
      </c>
      <c r="D58" t="s">
        <v>3</v>
      </c>
      <c r="E58" t="s">
        <v>179</v>
      </c>
      <c r="F58">
        <v>1</v>
      </c>
      <c r="G58">
        <v>1</v>
      </c>
      <c r="H58">
        <v>0</v>
      </c>
      <c r="I58">
        <v>4</v>
      </c>
      <c r="J58">
        <v>0.1429</v>
      </c>
      <c r="K58" s="1">
        <v>0.28570000000000001</v>
      </c>
      <c r="L58" s="1">
        <v>0.28570000000000001</v>
      </c>
      <c r="M58" s="1">
        <v>0.28570000000000001</v>
      </c>
    </row>
    <row r="59" spans="1:14" x14ac:dyDescent="0.25">
      <c r="A59">
        <v>58</v>
      </c>
      <c r="B59" t="s">
        <v>180</v>
      </c>
      <c r="C59" t="s">
        <v>11</v>
      </c>
      <c r="D59" t="s">
        <v>3</v>
      </c>
      <c r="E59" t="s">
        <v>181</v>
      </c>
      <c r="F59">
        <v>0</v>
      </c>
      <c r="G59">
        <v>1</v>
      </c>
      <c r="H59">
        <v>1</v>
      </c>
      <c r="I59">
        <v>4</v>
      </c>
      <c r="J59">
        <v>0.35580000000000001</v>
      </c>
      <c r="K59" s="1">
        <v>0.26860000000000001</v>
      </c>
      <c r="L59" s="1">
        <v>9.6600000000000005E-2</v>
      </c>
      <c r="M59" s="1">
        <v>0.27900000000000003</v>
      </c>
    </row>
    <row r="60" spans="1:14" x14ac:dyDescent="0.25">
      <c r="A60">
        <v>59</v>
      </c>
      <c r="B60" t="s">
        <v>182</v>
      </c>
      <c r="C60" t="s">
        <v>24</v>
      </c>
      <c r="D60" t="s">
        <v>7</v>
      </c>
      <c r="E60" t="s">
        <v>166</v>
      </c>
      <c r="F60">
        <v>1</v>
      </c>
      <c r="G60">
        <v>1</v>
      </c>
      <c r="H60">
        <v>0</v>
      </c>
      <c r="I60">
        <v>3</v>
      </c>
      <c r="J60">
        <v>0.11990000000000001</v>
      </c>
      <c r="K60" s="1">
        <v>0.60799999999999998</v>
      </c>
      <c r="L60" s="1">
        <v>0.27210000000000001</v>
      </c>
    </row>
    <row r="61" spans="1:14" x14ac:dyDescent="0.25">
      <c r="A61">
        <v>60</v>
      </c>
      <c r="B61" t="s">
        <v>183</v>
      </c>
      <c r="C61" t="s">
        <v>34</v>
      </c>
      <c r="D61" t="s">
        <v>3</v>
      </c>
      <c r="E61" t="s">
        <v>184</v>
      </c>
      <c r="F61">
        <v>0</v>
      </c>
      <c r="G61">
        <v>1</v>
      </c>
      <c r="H61">
        <v>1</v>
      </c>
      <c r="I61">
        <v>4</v>
      </c>
      <c r="J61">
        <v>0.1043</v>
      </c>
      <c r="K61" s="1">
        <v>0.30449999999999999</v>
      </c>
      <c r="L61" s="1">
        <v>0.3306</v>
      </c>
      <c r="M61" s="1">
        <v>0.26050000000000001</v>
      </c>
    </row>
    <row r="62" spans="1:14" x14ac:dyDescent="0.25">
      <c r="A62">
        <v>61</v>
      </c>
      <c r="B62" t="s">
        <v>185</v>
      </c>
      <c r="C62" t="s">
        <v>50</v>
      </c>
      <c r="D62" t="s">
        <v>3</v>
      </c>
      <c r="E62" t="s">
        <v>72</v>
      </c>
      <c r="F62">
        <v>1</v>
      </c>
      <c r="G62">
        <v>1</v>
      </c>
      <c r="H62">
        <v>0</v>
      </c>
      <c r="I62">
        <v>4</v>
      </c>
      <c r="J62">
        <v>9.5899999999999999E-2</v>
      </c>
      <c r="K62" s="1">
        <v>0.1686</v>
      </c>
      <c r="L62" s="1">
        <v>0.27250000000000002</v>
      </c>
      <c r="M62" s="1">
        <v>0.46300000000000002</v>
      </c>
    </row>
    <row r="63" spans="1:14" x14ac:dyDescent="0.25">
      <c r="A63">
        <v>62</v>
      </c>
      <c r="B63" t="s">
        <v>186</v>
      </c>
      <c r="C63" t="s">
        <v>10</v>
      </c>
      <c r="D63" t="s">
        <v>5</v>
      </c>
      <c r="E63" t="s">
        <v>187</v>
      </c>
      <c r="F63">
        <v>1</v>
      </c>
      <c r="G63">
        <v>1</v>
      </c>
      <c r="H63">
        <v>0</v>
      </c>
      <c r="I63">
        <v>4</v>
      </c>
      <c r="J63">
        <v>0.1202</v>
      </c>
      <c r="K63" s="1">
        <v>0.45660000000000001</v>
      </c>
      <c r="L63" s="1">
        <v>0.20200000000000001</v>
      </c>
      <c r="M63" s="1">
        <v>0.22120000000000001</v>
      </c>
    </row>
    <row r="64" spans="1:14" x14ac:dyDescent="0.25">
      <c r="A64">
        <v>63</v>
      </c>
      <c r="B64" t="s">
        <v>188</v>
      </c>
      <c r="C64" t="s">
        <v>39</v>
      </c>
      <c r="D64" t="s">
        <v>2</v>
      </c>
      <c r="E64" t="s">
        <v>189</v>
      </c>
      <c r="F64">
        <v>1</v>
      </c>
      <c r="G64">
        <v>1</v>
      </c>
      <c r="H64">
        <v>1</v>
      </c>
      <c r="I64">
        <v>5</v>
      </c>
      <c r="J64">
        <v>0.25409999999999999</v>
      </c>
      <c r="K64" s="1">
        <v>0.25540000000000002</v>
      </c>
      <c r="L64" s="1">
        <v>0.21820000000000001</v>
      </c>
      <c r="M64" s="1">
        <v>0.1048</v>
      </c>
      <c r="N64" s="1">
        <v>0.16739999999999999</v>
      </c>
    </row>
    <row r="65" spans="1:13" x14ac:dyDescent="0.25">
      <c r="A65">
        <v>64</v>
      </c>
      <c r="B65" t="s">
        <v>190</v>
      </c>
      <c r="C65" t="s">
        <v>27</v>
      </c>
      <c r="D65" t="s">
        <v>5</v>
      </c>
      <c r="E65" t="s">
        <v>191</v>
      </c>
      <c r="F65">
        <v>1</v>
      </c>
      <c r="G65">
        <v>1</v>
      </c>
      <c r="H65">
        <v>0</v>
      </c>
      <c r="I65">
        <v>4</v>
      </c>
      <c r="J65">
        <v>0.42309999999999998</v>
      </c>
      <c r="K65" s="1">
        <v>0.1225</v>
      </c>
      <c r="L65" s="1">
        <v>0.22720000000000001</v>
      </c>
      <c r="M65" s="1">
        <v>0.22720000000000001</v>
      </c>
    </row>
    <row r="66" spans="1:13" x14ac:dyDescent="0.25">
      <c r="A66">
        <v>65</v>
      </c>
      <c r="B66" t="s">
        <v>192</v>
      </c>
      <c r="C66" t="s">
        <v>29</v>
      </c>
      <c r="D66" t="s">
        <v>6</v>
      </c>
      <c r="E66" t="s">
        <v>193</v>
      </c>
      <c r="F66">
        <v>1</v>
      </c>
      <c r="G66">
        <v>1</v>
      </c>
      <c r="H66">
        <v>1</v>
      </c>
      <c r="I66">
        <v>3</v>
      </c>
      <c r="J66">
        <v>0.65510000000000002</v>
      </c>
      <c r="K66" s="1">
        <v>0.2114</v>
      </c>
      <c r="L66" s="1">
        <v>0.13350000000000001</v>
      </c>
    </row>
    <row r="67" spans="1:13" x14ac:dyDescent="0.25">
      <c r="A67">
        <v>66</v>
      </c>
      <c r="B67" t="s">
        <v>194</v>
      </c>
      <c r="C67" t="s">
        <v>21</v>
      </c>
      <c r="D67" t="s">
        <v>4</v>
      </c>
      <c r="E67" t="s">
        <v>195</v>
      </c>
      <c r="F67">
        <v>1</v>
      </c>
      <c r="G67">
        <v>1</v>
      </c>
      <c r="H67">
        <v>0</v>
      </c>
      <c r="I67">
        <v>4</v>
      </c>
      <c r="J67">
        <v>0.18529999999999999</v>
      </c>
      <c r="K67" s="1">
        <v>0.41699999999999998</v>
      </c>
      <c r="L67" s="1">
        <v>0.17</v>
      </c>
      <c r="M67" s="1">
        <v>0.22770000000000001</v>
      </c>
    </row>
    <row r="68" spans="1:13" x14ac:dyDescent="0.25">
      <c r="A68">
        <v>67</v>
      </c>
      <c r="B68" t="s">
        <v>196</v>
      </c>
      <c r="C68" t="s">
        <v>32</v>
      </c>
      <c r="D68" t="s">
        <v>3</v>
      </c>
      <c r="E68" t="s">
        <v>197</v>
      </c>
      <c r="F68">
        <v>0</v>
      </c>
      <c r="G68">
        <v>1</v>
      </c>
      <c r="H68">
        <v>1</v>
      </c>
      <c r="I68">
        <v>4</v>
      </c>
      <c r="J68">
        <v>0.40079999999999999</v>
      </c>
      <c r="K68" s="1">
        <v>0.24149999999999999</v>
      </c>
      <c r="L68" s="1">
        <v>0.17799999999999999</v>
      </c>
      <c r="M68" s="1">
        <v>0.17960000000000001</v>
      </c>
    </row>
    <row r="69" spans="1:13" x14ac:dyDescent="0.25">
      <c r="A69">
        <v>68</v>
      </c>
      <c r="B69" t="s">
        <v>198</v>
      </c>
      <c r="C69" t="s">
        <v>25</v>
      </c>
      <c r="D69" t="s">
        <v>3</v>
      </c>
      <c r="E69" t="s">
        <v>199</v>
      </c>
      <c r="F69">
        <v>1</v>
      </c>
      <c r="G69">
        <v>1</v>
      </c>
      <c r="H69">
        <v>1</v>
      </c>
      <c r="I69">
        <v>4</v>
      </c>
      <c r="J69">
        <v>0.1409</v>
      </c>
      <c r="K69" s="1">
        <v>0.33729999999999999</v>
      </c>
      <c r="L69" s="1">
        <v>0.24010000000000001</v>
      </c>
      <c r="M69" s="1">
        <v>0.28170000000000001</v>
      </c>
    </row>
    <row r="70" spans="1:13" x14ac:dyDescent="0.25">
      <c r="A70">
        <v>69</v>
      </c>
      <c r="B70" t="s">
        <v>200</v>
      </c>
      <c r="C70" t="s">
        <v>28</v>
      </c>
      <c r="D70" t="s">
        <v>4</v>
      </c>
      <c r="E70" t="s">
        <v>114</v>
      </c>
      <c r="F70">
        <v>1</v>
      </c>
      <c r="G70">
        <v>1</v>
      </c>
      <c r="H70">
        <v>0</v>
      </c>
      <c r="I70">
        <v>4</v>
      </c>
      <c r="J70">
        <v>0.13969999999999999</v>
      </c>
      <c r="K70" s="1">
        <v>0.27479999999999999</v>
      </c>
      <c r="L70" s="1">
        <v>0.1981</v>
      </c>
      <c r="M70" s="1">
        <v>0.38729999999999998</v>
      </c>
    </row>
    <row r="71" spans="1:13" x14ac:dyDescent="0.25">
      <c r="A71">
        <v>70</v>
      </c>
      <c r="B71" t="s">
        <v>201</v>
      </c>
      <c r="C71" t="s">
        <v>36</v>
      </c>
      <c r="D71" t="s">
        <v>4</v>
      </c>
      <c r="E71" t="s">
        <v>202</v>
      </c>
      <c r="F71">
        <v>1</v>
      </c>
      <c r="G71">
        <v>1</v>
      </c>
      <c r="H71">
        <v>0</v>
      </c>
      <c r="I71">
        <v>4</v>
      </c>
      <c r="J71">
        <v>0.39050000000000001</v>
      </c>
      <c r="K71" s="1">
        <v>9.7100000000000006E-2</v>
      </c>
      <c r="L71" s="1">
        <v>0.14680000000000001</v>
      </c>
      <c r="M71" s="1">
        <v>0.36549999999999999</v>
      </c>
    </row>
    <row r="72" spans="1:13" x14ac:dyDescent="0.25">
      <c r="A72">
        <v>71</v>
      </c>
      <c r="B72" t="s">
        <v>203</v>
      </c>
      <c r="C72" t="s">
        <v>17</v>
      </c>
      <c r="D72" t="s">
        <v>4</v>
      </c>
      <c r="E72" t="s">
        <v>204</v>
      </c>
      <c r="F72">
        <v>1</v>
      </c>
      <c r="G72">
        <v>1</v>
      </c>
      <c r="H72">
        <v>0</v>
      </c>
      <c r="I72">
        <v>4</v>
      </c>
      <c r="J72">
        <v>0.5302</v>
      </c>
      <c r="K72" s="1">
        <v>0.23799999999999999</v>
      </c>
      <c r="L72" s="1">
        <v>8.3099999999999993E-2</v>
      </c>
      <c r="M72" s="1">
        <v>0.14860000000000001</v>
      </c>
    </row>
    <row r="73" spans="1:13" x14ac:dyDescent="0.25">
      <c r="A73">
        <v>72</v>
      </c>
      <c r="B73" t="s">
        <v>205</v>
      </c>
      <c r="C73" t="s">
        <v>27</v>
      </c>
      <c r="D73" t="s">
        <v>6</v>
      </c>
      <c r="E73" t="s">
        <v>206</v>
      </c>
      <c r="F73">
        <v>1</v>
      </c>
      <c r="G73">
        <v>1</v>
      </c>
      <c r="H73">
        <v>0</v>
      </c>
      <c r="I73">
        <v>3</v>
      </c>
      <c r="J73">
        <v>0.41110000000000002</v>
      </c>
      <c r="K73" s="1">
        <v>0.32779999999999998</v>
      </c>
      <c r="L73" s="1">
        <v>0.2611</v>
      </c>
    </row>
    <row r="74" spans="1:13" x14ac:dyDescent="0.25">
      <c r="A74">
        <v>73</v>
      </c>
      <c r="B74" t="s">
        <v>207</v>
      </c>
      <c r="C74" t="s">
        <v>31</v>
      </c>
      <c r="D74" t="s">
        <v>5</v>
      </c>
      <c r="E74" t="s">
        <v>208</v>
      </c>
      <c r="F74">
        <v>1</v>
      </c>
      <c r="G74">
        <v>1</v>
      </c>
      <c r="H74">
        <v>0</v>
      </c>
      <c r="I74">
        <v>4</v>
      </c>
      <c r="J74">
        <v>0.1376</v>
      </c>
      <c r="K74" s="1">
        <v>0.37880000000000003</v>
      </c>
      <c r="L74" s="1">
        <v>0.18160000000000001</v>
      </c>
      <c r="M74" s="1">
        <v>0.30199999999999999</v>
      </c>
    </row>
    <row r="75" spans="1:13" x14ac:dyDescent="0.25">
      <c r="A75">
        <v>74</v>
      </c>
      <c r="B75" t="s">
        <v>209</v>
      </c>
      <c r="C75" t="s">
        <v>22</v>
      </c>
      <c r="D75" t="s">
        <v>4</v>
      </c>
      <c r="E75" t="s">
        <v>210</v>
      </c>
      <c r="F75">
        <v>0</v>
      </c>
      <c r="G75">
        <v>1</v>
      </c>
      <c r="H75">
        <v>1</v>
      </c>
      <c r="I75">
        <v>4</v>
      </c>
      <c r="J75">
        <v>0.3367</v>
      </c>
      <c r="K75" s="1">
        <v>0.29330000000000001</v>
      </c>
      <c r="L75" s="1">
        <v>0.18379999999999999</v>
      </c>
      <c r="M75" s="1">
        <v>0.1862</v>
      </c>
    </row>
    <row r="76" spans="1:13" x14ac:dyDescent="0.25">
      <c r="A76">
        <v>75</v>
      </c>
      <c r="B76" t="s">
        <v>211</v>
      </c>
      <c r="C76" t="s">
        <v>29</v>
      </c>
      <c r="D76" t="s">
        <v>7</v>
      </c>
      <c r="E76" t="s">
        <v>212</v>
      </c>
      <c r="F76">
        <v>1</v>
      </c>
      <c r="G76">
        <v>1</v>
      </c>
      <c r="H76">
        <v>0</v>
      </c>
      <c r="I76">
        <v>3</v>
      </c>
      <c r="J76">
        <v>0.22539999999999999</v>
      </c>
      <c r="K76" s="1">
        <v>0.3206</v>
      </c>
      <c r="L76" s="1">
        <v>0.45400000000000001</v>
      </c>
    </row>
    <row r="77" spans="1:13" x14ac:dyDescent="0.25">
      <c r="A77">
        <v>76</v>
      </c>
      <c r="B77" t="s">
        <v>213</v>
      </c>
      <c r="C77" t="s">
        <v>42</v>
      </c>
      <c r="D77" t="s">
        <v>4</v>
      </c>
      <c r="E77" t="s">
        <v>214</v>
      </c>
      <c r="F77">
        <v>1</v>
      </c>
      <c r="G77">
        <v>1</v>
      </c>
      <c r="H77">
        <v>0</v>
      </c>
      <c r="I77">
        <v>4</v>
      </c>
      <c r="J77">
        <v>0.1983</v>
      </c>
      <c r="K77" s="1">
        <v>0.18360000000000001</v>
      </c>
      <c r="L77" s="1">
        <v>0.2424</v>
      </c>
      <c r="M77" s="1">
        <v>0.37569999999999998</v>
      </c>
    </row>
    <row r="78" spans="1:13" x14ac:dyDescent="0.25">
      <c r="A78">
        <v>77</v>
      </c>
      <c r="B78" t="s">
        <v>215</v>
      </c>
      <c r="C78" t="s">
        <v>10</v>
      </c>
      <c r="D78" t="s">
        <v>6</v>
      </c>
      <c r="E78" t="s">
        <v>216</v>
      </c>
      <c r="F78">
        <v>1</v>
      </c>
      <c r="G78">
        <v>1</v>
      </c>
      <c r="H78">
        <v>0</v>
      </c>
      <c r="I78">
        <v>3</v>
      </c>
      <c r="J78">
        <v>0.33379999999999999</v>
      </c>
      <c r="K78" s="1">
        <v>0.1416</v>
      </c>
      <c r="L78" s="1">
        <v>0.52470000000000006</v>
      </c>
    </row>
    <row r="79" spans="1:13" x14ac:dyDescent="0.25">
      <c r="A79">
        <v>78</v>
      </c>
      <c r="B79" t="s">
        <v>217</v>
      </c>
      <c r="C79" t="s">
        <v>26</v>
      </c>
      <c r="D79" t="s">
        <v>3</v>
      </c>
      <c r="E79" t="s">
        <v>199</v>
      </c>
      <c r="F79">
        <v>1</v>
      </c>
      <c r="G79">
        <v>1</v>
      </c>
      <c r="H79">
        <v>1</v>
      </c>
      <c r="I79">
        <v>4</v>
      </c>
      <c r="J79">
        <v>0.24010000000000001</v>
      </c>
      <c r="K79" s="1">
        <v>0.28170000000000001</v>
      </c>
      <c r="L79" s="1">
        <v>0.33729999999999999</v>
      </c>
      <c r="M79" s="1">
        <v>0.1409</v>
      </c>
    </row>
    <row r="80" spans="1:13" x14ac:dyDescent="0.25">
      <c r="A80">
        <v>79</v>
      </c>
      <c r="B80" t="s">
        <v>218</v>
      </c>
      <c r="C80" t="s">
        <v>50</v>
      </c>
      <c r="D80" t="s">
        <v>4</v>
      </c>
      <c r="E80" t="s">
        <v>219</v>
      </c>
      <c r="F80">
        <v>1</v>
      </c>
      <c r="G80">
        <v>1</v>
      </c>
      <c r="H80">
        <v>0</v>
      </c>
      <c r="I80">
        <v>4</v>
      </c>
      <c r="J80">
        <v>0.17710000000000001</v>
      </c>
      <c r="K80" s="1">
        <v>0.17710000000000001</v>
      </c>
      <c r="L80" s="1">
        <v>0.40620000000000001</v>
      </c>
      <c r="M80" s="1">
        <v>0.23960000000000001</v>
      </c>
    </row>
    <row r="81" spans="1:14" x14ac:dyDescent="0.25">
      <c r="A81">
        <v>80</v>
      </c>
      <c r="B81" t="s">
        <v>220</v>
      </c>
      <c r="C81" t="s">
        <v>52</v>
      </c>
      <c r="D81" t="s">
        <v>4</v>
      </c>
      <c r="E81" t="s">
        <v>221</v>
      </c>
      <c r="F81">
        <v>1</v>
      </c>
      <c r="G81">
        <v>1</v>
      </c>
      <c r="H81">
        <v>0</v>
      </c>
      <c r="I81">
        <v>4</v>
      </c>
      <c r="J81">
        <v>0.1651</v>
      </c>
      <c r="K81" s="1">
        <v>0.1072</v>
      </c>
      <c r="L81" s="1">
        <v>0.28320000000000001</v>
      </c>
      <c r="M81" s="1">
        <v>0.44450000000000001</v>
      </c>
    </row>
    <row r="82" spans="1:14" x14ac:dyDescent="0.25">
      <c r="A82">
        <v>81</v>
      </c>
      <c r="B82" t="s">
        <v>222</v>
      </c>
      <c r="C82" t="s">
        <v>27</v>
      </c>
      <c r="D82" t="s">
        <v>7</v>
      </c>
      <c r="E82" t="s">
        <v>206</v>
      </c>
      <c r="F82">
        <v>1</v>
      </c>
      <c r="G82">
        <v>1</v>
      </c>
      <c r="H82">
        <v>0</v>
      </c>
      <c r="I82">
        <v>3</v>
      </c>
      <c r="J82">
        <v>0.32779999999999998</v>
      </c>
      <c r="K82" s="1">
        <v>0.2611</v>
      </c>
      <c r="L82" s="1">
        <v>0.41110000000000002</v>
      </c>
    </row>
    <row r="83" spans="1:14" x14ac:dyDescent="0.25">
      <c r="A83">
        <v>82</v>
      </c>
      <c r="B83" t="s">
        <v>223</v>
      </c>
      <c r="C83" t="s">
        <v>13</v>
      </c>
      <c r="D83" t="s">
        <v>4</v>
      </c>
      <c r="E83" t="s">
        <v>224</v>
      </c>
      <c r="F83">
        <v>0</v>
      </c>
      <c r="G83">
        <v>1</v>
      </c>
      <c r="H83">
        <v>1</v>
      </c>
      <c r="I83">
        <v>4</v>
      </c>
      <c r="J83">
        <v>0.30690000000000001</v>
      </c>
      <c r="K83" s="1">
        <v>0.32390000000000002</v>
      </c>
      <c r="L83" s="1">
        <v>7.5700000000000003E-2</v>
      </c>
      <c r="M83" s="1">
        <v>0.29349999999999998</v>
      </c>
    </row>
    <row r="84" spans="1:14" x14ac:dyDescent="0.25">
      <c r="A84">
        <v>83</v>
      </c>
      <c r="B84" t="s">
        <v>225</v>
      </c>
      <c r="C84" t="s">
        <v>15</v>
      </c>
      <c r="D84" t="s">
        <v>2</v>
      </c>
      <c r="E84" t="s">
        <v>226</v>
      </c>
      <c r="F84">
        <v>1</v>
      </c>
      <c r="G84">
        <v>1</v>
      </c>
      <c r="H84">
        <v>1</v>
      </c>
      <c r="I84">
        <v>5</v>
      </c>
      <c r="J84">
        <v>0.2631</v>
      </c>
      <c r="K84" s="1">
        <v>8.3799999999999999E-2</v>
      </c>
      <c r="L84" s="1">
        <v>0.26850000000000002</v>
      </c>
      <c r="M84" s="1">
        <v>0.2631</v>
      </c>
      <c r="N84" s="1">
        <v>0.12139999999999999</v>
      </c>
    </row>
    <row r="85" spans="1:14" x14ac:dyDescent="0.25">
      <c r="A85">
        <v>84</v>
      </c>
      <c r="B85" t="s">
        <v>227</v>
      </c>
      <c r="C85" t="s">
        <v>33</v>
      </c>
      <c r="D85" t="s">
        <v>2</v>
      </c>
      <c r="E85" t="s">
        <v>228</v>
      </c>
      <c r="F85">
        <v>1</v>
      </c>
      <c r="G85">
        <v>1</v>
      </c>
      <c r="H85">
        <v>1</v>
      </c>
      <c r="I85">
        <v>5</v>
      </c>
      <c r="J85">
        <v>0.1142</v>
      </c>
      <c r="K85" s="1">
        <v>7.8600000000000003E-2</v>
      </c>
      <c r="L85" s="1">
        <v>0.1885</v>
      </c>
      <c r="M85" s="1">
        <v>0.34439999999999998</v>
      </c>
      <c r="N85" s="1">
        <v>0.2742</v>
      </c>
    </row>
    <row r="86" spans="1:14" x14ac:dyDescent="0.25">
      <c r="A86">
        <v>85</v>
      </c>
      <c r="B86" t="s">
        <v>229</v>
      </c>
      <c r="C86" t="s">
        <v>49</v>
      </c>
      <c r="D86" t="s">
        <v>3</v>
      </c>
      <c r="E86" t="s">
        <v>230</v>
      </c>
      <c r="F86">
        <v>1</v>
      </c>
      <c r="G86">
        <v>1</v>
      </c>
      <c r="H86">
        <v>0</v>
      </c>
      <c r="I86">
        <v>4</v>
      </c>
      <c r="J86">
        <v>0.2009</v>
      </c>
      <c r="K86" s="1">
        <v>0.1071</v>
      </c>
      <c r="L86" s="1">
        <v>0.184</v>
      </c>
      <c r="M86" s="1">
        <v>0.50800000000000001</v>
      </c>
    </row>
    <row r="87" spans="1:14" x14ac:dyDescent="0.25">
      <c r="A87">
        <v>86</v>
      </c>
      <c r="B87" t="s">
        <v>231</v>
      </c>
      <c r="C87" t="s">
        <v>10</v>
      </c>
      <c r="D87" t="s">
        <v>7</v>
      </c>
      <c r="E87" t="s">
        <v>179</v>
      </c>
      <c r="F87">
        <v>1</v>
      </c>
      <c r="G87">
        <v>1</v>
      </c>
      <c r="H87">
        <v>0</v>
      </c>
      <c r="I87">
        <v>3</v>
      </c>
      <c r="J87">
        <v>0.33329999999999999</v>
      </c>
      <c r="K87" s="1">
        <v>0.33329999999999999</v>
      </c>
      <c r="L87" s="1">
        <v>0.33329999999999999</v>
      </c>
    </row>
    <row r="88" spans="1:14" x14ac:dyDescent="0.25">
      <c r="A88">
        <v>87</v>
      </c>
      <c r="B88" t="s">
        <v>232</v>
      </c>
      <c r="C88" t="s">
        <v>12</v>
      </c>
      <c r="D88" t="s">
        <v>5</v>
      </c>
      <c r="E88" t="s">
        <v>233</v>
      </c>
      <c r="F88">
        <v>0</v>
      </c>
      <c r="G88">
        <v>1</v>
      </c>
      <c r="H88">
        <v>1</v>
      </c>
      <c r="I88">
        <v>4</v>
      </c>
      <c r="J88">
        <v>0.1295</v>
      </c>
      <c r="K88" s="1">
        <v>0.29020000000000001</v>
      </c>
      <c r="L88" s="1">
        <v>0.29020000000000001</v>
      </c>
      <c r="M88" s="1">
        <v>0.29020000000000001</v>
      </c>
    </row>
    <row r="89" spans="1:14" x14ac:dyDescent="0.25">
      <c r="A89">
        <v>88</v>
      </c>
      <c r="B89" t="s">
        <v>234</v>
      </c>
      <c r="C89" t="s">
        <v>39</v>
      </c>
      <c r="D89" t="s">
        <v>3</v>
      </c>
      <c r="E89" t="s">
        <v>114</v>
      </c>
      <c r="F89">
        <v>1</v>
      </c>
      <c r="G89">
        <v>1</v>
      </c>
      <c r="H89">
        <v>0</v>
      </c>
      <c r="I89">
        <v>4</v>
      </c>
      <c r="J89">
        <v>0.38729999999999998</v>
      </c>
      <c r="K89" s="1">
        <v>0.13969999999999999</v>
      </c>
      <c r="L89" s="1">
        <v>0.1981</v>
      </c>
      <c r="M89" s="1">
        <v>0.27479999999999999</v>
      </c>
    </row>
    <row r="90" spans="1:14" x14ac:dyDescent="0.25">
      <c r="A90">
        <v>89</v>
      </c>
      <c r="B90" t="s">
        <v>235</v>
      </c>
      <c r="C90" t="s">
        <v>21</v>
      </c>
      <c r="D90" t="s">
        <v>5</v>
      </c>
      <c r="E90" t="s">
        <v>236</v>
      </c>
      <c r="F90">
        <v>1</v>
      </c>
      <c r="G90">
        <v>1</v>
      </c>
      <c r="H90">
        <v>0</v>
      </c>
      <c r="I90">
        <v>4</v>
      </c>
      <c r="J90">
        <v>0.45590000000000003</v>
      </c>
      <c r="K90" s="1">
        <v>0.2432</v>
      </c>
      <c r="L90" s="1">
        <v>0.14080000000000001</v>
      </c>
      <c r="M90" s="1">
        <v>0.16009999999999999</v>
      </c>
    </row>
    <row r="91" spans="1:14" x14ac:dyDescent="0.25">
      <c r="A91">
        <v>90</v>
      </c>
      <c r="B91" t="s">
        <v>237</v>
      </c>
      <c r="C91" t="s">
        <v>31</v>
      </c>
      <c r="D91" t="s">
        <v>6</v>
      </c>
      <c r="E91" t="s">
        <v>238</v>
      </c>
      <c r="F91">
        <v>1</v>
      </c>
      <c r="G91">
        <v>1</v>
      </c>
      <c r="H91">
        <v>0</v>
      </c>
      <c r="I91">
        <v>3</v>
      </c>
      <c r="J91">
        <v>0.1976</v>
      </c>
      <c r="K91" s="1">
        <v>0.49049999999999999</v>
      </c>
      <c r="L91" s="1">
        <v>0.31190000000000001</v>
      </c>
    </row>
    <row r="92" spans="1:14" x14ac:dyDescent="0.25">
      <c r="A92">
        <v>91</v>
      </c>
      <c r="B92" t="s">
        <v>239</v>
      </c>
      <c r="C92" t="s">
        <v>40</v>
      </c>
      <c r="D92" t="s">
        <v>4</v>
      </c>
      <c r="E92" t="s">
        <v>240</v>
      </c>
      <c r="F92">
        <v>1</v>
      </c>
      <c r="G92">
        <v>1</v>
      </c>
      <c r="H92">
        <v>0</v>
      </c>
      <c r="I92">
        <v>4</v>
      </c>
      <c r="J92">
        <v>0.1615</v>
      </c>
      <c r="K92" s="1">
        <v>0.13020000000000001</v>
      </c>
      <c r="L92" s="1">
        <v>0.224</v>
      </c>
      <c r="M92" s="1">
        <v>0.4844</v>
      </c>
    </row>
    <row r="93" spans="1:14" x14ac:dyDescent="0.25">
      <c r="A93">
        <v>92</v>
      </c>
      <c r="B93" t="s">
        <v>241</v>
      </c>
      <c r="C93" t="s">
        <v>35</v>
      </c>
      <c r="D93" t="s">
        <v>2</v>
      </c>
      <c r="E93" t="s">
        <v>242</v>
      </c>
      <c r="F93">
        <v>1</v>
      </c>
      <c r="G93">
        <v>1</v>
      </c>
      <c r="H93">
        <v>0</v>
      </c>
      <c r="I93">
        <v>5</v>
      </c>
      <c r="J93">
        <v>0.27900000000000003</v>
      </c>
      <c r="K93" s="1">
        <v>0.17949999999999999</v>
      </c>
      <c r="L93" s="1">
        <v>0.1031</v>
      </c>
      <c r="M93" s="1">
        <v>0.27900000000000003</v>
      </c>
      <c r="N93" s="1">
        <v>0.1595</v>
      </c>
    </row>
    <row r="94" spans="1:14" x14ac:dyDescent="0.25">
      <c r="A94">
        <v>93</v>
      </c>
      <c r="B94" t="s">
        <v>243</v>
      </c>
      <c r="C94" t="s">
        <v>28</v>
      </c>
      <c r="D94" t="s">
        <v>5</v>
      </c>
      <c r="E94" t="s">
        <v>114</v>
      </c>
      <c r="F94">
        <v>1</v>
      </c>
      <c r="G94">
        <v>1</v>
      </c>
      <c r="H94">
        <v>0</v>
      </c>
      <c r="I94">
        <v>4</v>
      </c>
      <c r="J94">
        <v>0.38729999999999998</v>
      </c>
      <c r="K94" s="1">
        <v>0.13969999999999999</v>
      </c>
      <c r="L94" s="1">
        <v>0.27479999999999999</v>
      </c>
      <c r="M94" s="1">
        <v>0.1981</v>
      </c>
    </row>
    <row r="95" spans="1:14" x14ac:dyDescent="0.25">
      <c r="A95">
        <v>94</v>
      </c>
      <c r="B95" t="s">
        <v>244</v>
      </c>
      <c r="C95" t="s">
        <v>53</v>
      </c>
      <c r="D95" t="s">
        <v>2</v>
      </c>
      <c r="E95" t="s">
        <v>245</v>
      </c>
      <c r="F95">
        <v>1</v>
      </c>
      <c r="G95">
        <v>1</v>
      </c>
      <c r="H95">
        <v>2</v>
      </c>
      <c r="I95">
        <v>5</v>
      </c>
      <c r="J95">
        <v>0.2293</v>
      </c>
      <c r="K95" s="1">
        <v>6.6500000000000004E-2</v>
      </c>
      <c r="L95" s="1">
        <v>0.1956</v>
      </c>
      <c r="M95" s="1">
        <v>0.17760000000000001</v>
      </c>
      <c r="N95" s="1">
        <v>0.33110000000000001</v>
      </c>
    </row>
    <row r="96" spans="1:14" x14ac:dyDescent="0.25">
      <c r="A96">
        <v>95</v>
      </c>
      <c r="B96" t="s">
        <v>246</v>
      </c>
      <c r="C96" t="s">
        <v>30</v>
      </c>
      <c r="D96" t="s">
        <v>5</v>
      </c>
      <c r="E96" t="s">
        <v>247</v>
      </c>
      <c r="F96">
        <v>1</v>
      </c>
      <c r="G96">
        <v>1</v>
      </c>
      <c r="H96">
        <v>0</v>
      </c>
      <c r="I96">
        <v>4</v>
      </c>
      <c r="J96">
        <v>0.14449999999999999</v>
      </c>
      <c r="K96" s="1">
        <v>0.53100000000000003</v>
      </c>
      <c r="L96" s="1">
        <v>0.1132</v>
      </c>
      <c r="M96" s="1">
        <v>0.2114</v>
      </c>
    </row>
    <row r="97" spans="1:14" x14ac:dyDescent="0.25">
      <c r="A97">
        <v>96</v>
      </c>
      <c r="B97" t="s">
        <v>248</v>
      </c>
      <c r="C97" t="s">
        <v>16</v>
      </c>
      <c r="D97" t="s">
        <v>3</v>
      </c>
      <c r="E97" t="s">
        <v>249</v>
      </c>
      <c r="F97">
        <v>0</v>
      </c>
      <c r="G97">
        <v>1</v>
      </c>
      <c r="H97">
        <v>1</v>
      </c>
      <c r="I97">
        <v>4</v>
      </c>
      <c r="J97">
        <v>0.26490000000000002</v>
      </c>
      <c r="K97" s="1">
        <v>0.38950000000000001</v>
      </c>
      <c r="L97" s="1">
        <v>0.1401</v>
      </c>
      <c r="M97" s="1">
        <v>0.20549999999999999</v>
      </c>
    </row>
    <row r="98" spans="1:14" x14ac:dyDescent="0.25">
      <c r="A98">
        <v>97</v>
      </c>
      <c r="B98" t="s">
        <v>250</v>
      </c>
      <c r="C98" t="s">
        <v>17</v>
      </c>
      <c r="D98" t="s">
        <v>5</v>
      </c>
      <c r="E98" t="s">
        <v>179</v>
      </c>
      <c r="F98">
        <v>1</v>
      </c>
      <c r="G98">
        <v>1</v>
      </c>
      <c r="H98">
        <v>1</v>
      </c>
      <c r="I98">
        <v>4</v>
      </c>
      <c r="J98">
        <v>0.375</v>
      </c>
      <c r="K98" s="1">
        <v>0.125</v>
      </c>
      <c r="L98" s="1">
        <v>0.375</v>
      </c>
      <c r="M98" s="1">
        <v>0.125</v>
      </c>
    </row>
    <row r="99" spans="1:14" x14ac:dyDescent="0.25">
      <c r="A99">
        <v>98</v>
      </c>
      <c r="B99" t="s">
        <v>251</v>
      </c>
      <c r="C99" t="s">
        <v>47</v>
      </c>
      <c r="D99" t="s">
        <v>2</v>
      </c>
      <c r="E99" t="s">
        <v>252</v>
      </c>
      <c r="F99">
        <v>1</v>
      </c>
      <c r="G99">
        <v>1</v>
      </c>
      <c r="H99">
        <v>0</v>
      </c>
      <c r="I99">
        <v>5</v>
      </c>
      <c r="J99">
        <v>0.4214</v>
      </c>
      <c r="K99" s="1">
        <v>0.1905</v>
      </c>
      <c r="L99" s="1">
        <v>0.12379999999999999</v>
      </c>
      <c r="M99" s="1">
        <v>0.14050000000000001</v>
      </c>
      <c r="N99" s="1">
        <v>0.12379999999999999</v>
      </c>
    </row>
    <row r="100" spans="1:14" x14ac:dyDescent="0.25">
      <c r="A100">
        <v>99</v>
      </c>
      <c r="B100" t="s">
        <v>253</v>
      </c>
      <c r="C100" t="s">
        <v>14</v>
      </c>
      <c r="D100" t="s">
        <v>3</v>
      </c>
      <c r="E100" t="s">
        <v>179</v>
      </c>
      <c r="F100">
        <v>1</v>
      </c>
      <c r="G100">
        <v>1</v>
      </c>
      <c r="H100">
        <v>1</v>
      </c>
      <c r="I100">
        <v>4</v>
      </c>
      <c r="J100">
        <v>0.25</v>
      </c>
      <c r="K100" s="1">
        <v>0.25</v>
      </c>
      <c r="L100" s="1">
        <v>0.25</v>
      </c>
      <c r="M100" s="1">
        <v>0.25</v>
      </c>
    </row>
    <row r="101" spans="1:14" x14ac:dyDescent="0.25">
      <c r="A101">
        <v>100</v>
      </c>
      <c r="B101" t="s">
        <v>254</v>
      </c>
      <c r="C101" t="s">
        <v>54</v>
      </c>
      <c r="D101" t="s">
        <v>3</v>
      </c>
      <c r="E101" t="s">
        <v>255</v>
      </c>
      <c r="F101">
        <v>1</v>
      </c>
      <c r="G101">
        <v>1</v>
      </c>
      <c r="H101">
        <v>1</v>
      </c>
      <c r="I101">
        <v>4</v>
      </c>
      <c r="J101">
        <v>0.28939999999999999</v>
      </c>
      <c r="K101" s="1">
        <v>0.16209999999999999</v>
      </c>
      <c r="L101" s="1">
        <v>8.9399999999999993E-2</v>
      </c>
      <c r="M101" s="1">
        <v>0.45910000000000001</v>
      </c>
    </row>
    <row r="102" spans="1:14" x14ac:dyDescent="0.25">
      <c r="A102">
        <v>101</v>
      </c>
      <c r="B102" t="s">
        <v>256</v>
      </c>
      <c r="C102" t="s">
        <v>17</v>
      </c>
      <c r="D102" t="s">
        <v>6</v>
      </c>
      <c r="E102" t="s">
        <v>179</v>
      </c>
      <c r="F102">
        <v>1</v>
      </c>
      <c r="G102">
        <v>1</v>
      </c>
      <c r="H102">
        <v>0</v>
      </c>
      <c r="I102">
        <v>3</v>
      </c>
      <c r="J102">
        <v>0.2</v>
      </c>
      <c r="K102" s="1">
        <v>0.2</v>
      </c>
      <c r="L102" s="1">
        <v>0.6</v>
      </c>
    </row>
    <row r="103" spans="1:14" x14ac:dyDescent="0.25">
      <c r="A103">
        <v>102</v>
      </c>
      <c r="B103" t="s">
        <v>257</v>
      </c>
      <c r="C103" t="s">
        <v>32</v>
      </c>
      <c r="D103" t="s">
        <v>4</v>
      </c>
      <c r="E103" t="s">
        <v>258</v>
      </c>
      <c r="F103">
        <v>1</v>
      </c>
      <c r="G103">
        <v>1</v>
      </c>
      <c r="H103">
        <v>0</v>
      </c>
      <c r="I103">
        <v>4</v>
      </c>
      <c r="J103">
        <v>7.3700000000000002E-2</v>
      </c>
      <c r="K103" s="1">
        <v>0.15790000000000001</v>
      </c>
      <c r="L103" s="1">
        <v>0.24829999999999999</v>
      </c>
      <c r="M103" s="1">
        <v>0.52010000000000001</v>
      </c>
    </row>
    <row r="104" spans="1:14" x14ac:dyDescent="0.25">
      <c r="A104">
        <v>103</v>
      </c>
      <c r="B104" t="s">
        <v>259</v>
      </c>
      <c r="C104" t="s">
        <v>36</v>
      </c>
      <c r="D104" t="s">
        <v>5</v>
      </c>
      <c r="E104" t="s">
        <v>260</v>
      </c>
      <c r="F104">
        <v>1</v>
      </c>
      <c r="G104">
        <v>1</v>
      </c>
      <c r="H104">
        <v>0</v>
      </c>
      <c r="I104">
        <v>4</v>
      </c>
      <c r="J104">
        <v>0.52529999999999999</v>
      </c>
      <c r="K104" s="1">
        <v>0.25380000000000003</v>
      </c>
      <c r="L104" s="1">
        <v>7.7700000000000005E-2</v>
      </c>
      <c r="M104" s="1">
        <v>0.1431</v>
      </c>
    </row>
    <row r="105" spans="1:14" x14ac:dyDescent="0.25">
      <c r="A105">
        <v>104</v>
      </c>
      <c r="B105" t="s">
        <v>261</v>
      </c>
      <c r="C105" t="s">
        <v>18</v>
      </c>
      <c r="D105" t="s">
        <v>3</v>
      </c>
      <c r="E105" t="s">
        <v>262</v>
      </c>
      <c r="F105">
        <v>1</v>
      </c>
      <c r="G105">
        <v>1</v>
      </c>
      <c r="H105">
        <v>0</v>
      </c>
      <c r="I105">
        <v>4</v>
      </c>
      <c r="J105">
        <v>0.46610000000000001</v>
      </c>
      <c r="K105" s="1">
        <v>9.5000000000000001E-2</v>
      </c>
      <c r="L105" s="1">
        <v>0.18129999999999999</v>
      </c>
      <c r="M105" s="1">
        <v>0.2576</v>
      </c>
    </row>
    <row r="106" spans="1:14" x14ac:dyDescent="0.25">
      <c r="A106">
        <v>105</v>
      </c>
      <c r="B106" t="s">
        <v>263</v>
      </c>
      <c r="C106" t="s">
        <v>34</v>
      </c>
      <c r="D106" t="s">
        <v>4</v>
      </c>
      <c r="E106" t="s">
        <v>264</v>
      </c>
      <c r="F106">
        <v>1</v>
      </c>
      <c r="G106">
        <v>1</v>
      </c>
      <c r="H106">
        <v>0</v>
      </c>
      <c r="I106">
        <v>4</v>
      </c>
      <c r="J106">
        <v>0.2442</v>
      </c>
      <c r="K106" s="1">
        <v>7.8299999999999995E-2</v>
      </c>
      <c r="L106" s="1">
        <v>0.17799999999999999</v>
      </c>
      <c r="M106" s="1">
        <v>0.49959999999999999</v>
      </c>
    </row>
    <row r="107" spans="1:14" x14ac:dyDescent="0.25">
      <c r="A107">
        <v>106</v>
      </c>
      <c r="B107" t="s">
        <v>237</v>
      </c>
      <c r="C107" t="s">
        <v>28</v>
      </c>
      <c r="D107" t="s">
        <v>6</v>
      </c>
      <c r="E107" t="s">
        <v>238</v>
      </c>
      <c r="F107">
        <v>1</v>
      </c>
      <c r="G107">
        <v>1</v>
      </c>
      <c r="H107">
        <v>0</v>
      </c>
      <c r="I107">
        <v>3</v>
      </c>
      <c r="J107">
        <v>0.1976</v>
      </c>
      <c r="K107" s="1">
        <v>0.49049999999999999</v>
      </c>
      <c r="L107" s="1">
        <v>0.31190000000000001</v>
      </c>
    </row>
    <row r="108" spans="1:14" x14ac:dyDescent="0.25">
      <c r="A108">
        <v>107</v>
      </c>
      <c r="B108" t="s">
        <v>265</v>
      </c>
      <c r="C108" t="s">
        <v>39</v>
      </c>
      <c r="D108" t="s">
        <v>4</v>
      </c>
      <c r="E108" t="s">
        <v>266</v>
      </c>
      <c r="F108">
        <v>1</v>
      </c>
      <c r="G108">
        <v>1</v>
      </c>
      <c r="H108">
        <v>0</v>
      </c>
      <c r="I108">
        <v>4</v>
      </c>
      <c r="J108">
        <v>0.42780000000000001</v>
      </c>
      <c r="K108" s="1">
        <v>0.15559999999999999</v>
      </c>
      <c r="L108" s="1">
        <v>0.1111</v>
      </c>
      <c r="M108" s="1">
        <v>0.30559999999999998</v>
      </c>
    </row>
    <row r="109" spans="1:14" x14ac:dyDescent="0.25">
      <c r="A109">
        <v>108</v>
      </c>
      <c r="B109" t="s">
        <v>267</v>
      </c>
      <c r="C109" t="s">
        <v>38</v>
      </c>
      <c r="D109" t="s">
        <v>4</v>
      </c>
      <c r="E109" t="s">
        <v>268</v>
      </c>
      <c r="F109">
        <v>1</v>
      </c>
      <c r="G109">
        <v>1</v>
      </c>
      <c r="H109">
        <v>1</v>
      </c>
      <c r="I109">
        <v>4</v>
      </c>
      <c r="J109">
        <v>0.36099999999999999</v>
      </c>
      <c r="K109" s="1">
        <v>0.38369999999999999</v>
      </c>
      <c r="L109" s="1">
        <v>0.1658</v>
      </c>
      <c r="M109" s="1">
        <v>8.9499999999999996E-2</v>
      </c>
    </row>
    <row r="110" spans="1:14" x14ac:dyDescent="0.25">
      <c r="A110">
        <v>109</v>
      </c>
      <c r="B110" t="s">
        <v>269</v>
      </c>
      <c r="C110" t="s">
        <v>52</v>
      </c>
      <c r="D110" t="s">
        <v>5</v>
      </c>
      <c r="E110" t="s">
        <v>270</v>
      </c>
      <c r="F110">
        <v>1</v>
      </c>
      <c r="G110">
        <v>1</v>
      </c>
      <c r="H110">
        <v>0</v>
      </c>
      <c r="I110">
        <v>4</v>
      </c>
      <c r="J110">
        <v>0.35070000000000001</v>
      </c>
      <c r="K110" s="1">
        <v>0.10929999999999999</v>
      </c>
      <c r="L110" s="1">
        <v>0.18920000000000001</v>
      </c>
      <c r="M110" s="1">
        <v>0.35070000000000001</v>
      </c>
    </row>
    <row r="111" spans="1:14" x14ac:dyDescent="0.25">
      <c r="A111">
        <v>110</v>
      </c>
      <c r="B111" t="s">
        <v>271</v>
      </c>
      <c r="C111" t="s">
        <v>42</v>
      </c>
      <c r="D111" t="s">
        <v>5</v>
      </c>
      <c r="E111" t="s">
        <v>272</v>
      </c>
      <c r="F111">
        <v>0</v>
      </c>
      <c r="G111">
        <v>1</v>
      </c>
      <c r="H111">
        <v>1</v>
      </c>
      <c r="I111">
        <v>4</v>
      </c>
      <c r="J111">
        <v>0.2107</v>
      </c>
      <c r="K111" s="1">
        <v>0.24640000000000001</v>
      </c>
      <c r="L111" s="1">
        <v>0.24640000000000001</v>
      </c>
      <c r="M111" s="1">
        <v>0.2964</v>
      </c>
    </row>
    <row r="112" spans="1:14" x14ac:dyDescent="0.25">
      <c r="A112">
        <v>111</v>
      </c>
      <c r="B112" t="s">
        <v>273</v>
      </c>
      <c r="C112" t="s">
        <v>36</v>
      </c>
      <c r="D112" t="s">
        <v>6</v>
      </c>
      <c r="E112" t="s">
        <v>193</v>
      </c>
      <c r="F112">
        <v>1</v>
      </c>
      <c r="G112">
        <v>1</v>
      </c>
      <c r="H112">
        <v>0</v>
      </c>
      <c r="I112">
        <v>3</v>
      </c>
      <c r="J112">
        <v>0.2114</v>
      </c>
      <c r="K112" s="1">
        <v>0.13350000000000001</v>
      </c>
      <c r="L112" s="1">
        <v>0.65510000000000002</v>
      </c>
    </row>
    <row r="113" spans="1:14" x14ac:dyDescent="0.25">
      <c r="A113">
        <v>112</v>
      </c>
      <c r="B113" t="s">
        <v>274</v>
      </c>
      <c r="C113" t="s">
        <v>46</v>
      </c>
      <c r="D113" t="s">
        <v>3</v>
      </c>
      <c r="E113" t="s">
        <v>275</v>
      </c>
      <c r="F113">
        <v>0</v>
      </c>
      <c r="G113">
        <v>1</v>
      </c>
      <c r="H113">
        <v>1</v>
      </c>
      <c r="I113">
        <v>4</v>
      </c>
      <c r="J113">
        <v>0.15390000000000001</v>
      </c>
      <c r="K113" s="1">
        <v>0.16400000000000001</v>
      </c>
      <c r="L113" s="1">
        <v>0.29199999999999998</v>
      </c>
      <c r="M113" s="1">
        <v>0.39019999999999999</v>
      </c>
    </row>
    <row r="114" spans="1:14" x14ac:dyDescent="0.25">
      <c r="A114">
        <v>113</v>
      </c>
      <c r="B114" t="s">
        <v>276</v>
      </c>
      <c r="C114" t="s">
        <v>16</v>
      </c>
      <c r="D114" t="s">
        <v>4</v>
      </c>
      <c r="E114" t="s">
        <v>277</v>
      </c>
      <c r="F114">
        <v>1</v>
      </c>
      <c r="G114">
        <v>1</v>
      </c>
      <c r="H114">
        <v>0</v>
      </c>
      <c r="I114">
        <v>4</v>
      </c>
      <c r="J114">
        <v>0.126</v>
      </c>
      <c r="K114" s="1">
        <v>0.31630000000000003</v>
      </c>
      <c r="L114" s="1">
        <v>0.24129999999999999</v>
      </c>
      <c r="M114" s="1">
        <v>0.31630000000000003</v>
      </c>
    </row>
    <row r="115" spans="1:14" x14ac:dyDescent="0.25">
      <c r="A115">
        <v>114</v>
      </c>
      <c r="B115" t="s">
        <v>237</v>
      </c>
      <c r="C115" t="s">
        <v>21</v>
      </c>
      <c r="D115" t="s">
        <v>6</v>
      </c>
      <c r="E115" t="s">
        <v>238</v>
      </c>
      <c r="F115">
        <v>1</v>
      </c>
      <c r="G115">
        <v>1</v>
      </c>
      <c r="H115">
        <v>0</v>
      </c>
      <c r="I115">
        <v>3</v>
      </c>
      <c r="J115">
        <v>0.1976</v>
      </c>
      <c r="K115" s="1">
        <v>0.49049999999999999</v>
      </c>
      <c r="L115" s="1">
        <v>0.31190000000000001</v>
      </c>
    </row>
    <row r="116" spans="1:14" x14ac:dyDescent="0.25">
      <c r="A116">
        <v>115</v>
      </c>
      <c r="B116" t="s">
        <v>278</v>
      </c>
      <c r="C116" t="s">
        <v>28</v>
      </c>
      <c r="D116" t="s">
        <v>7</v>
      </c>
      <c r="E116" t="s">
        <v>179</v>
      </c>
      <c r="F116">
        <v>1</v>
      </c>
      <c r="G116">
        <v>1</v>
      </c>
      <c r="H116">
        <v>0</v>
      </c>
      <c r="I116">
        <v>3</v>
      </c>
      <c r="J116">
        <v>0.25</v>
      </c>
      <c r="K116" s="1">
        <v>0.25</v>
      </c>
      <c r="L116" s="1">
        <v>0.5</v>
      </c>
    </row>
    <row r="117" spans="1:14" x14ac:dyDescent="0.25">
      <c r="A117">
        <v>116</v>
      </c>
      <c r="B117" t="s">
        <v>256</v>
      </c>
      <c r="C117" t="s">
        <v>17</v>
      </c>
      <c r="D117" t="s">
        <v>7</v>
      </c>
      <c r="E117" t="s">
        <v>179</v>
      </c>
      <c r="F117">
        <v>1</v>
      </c>
      <c r="G117">
        <v>1</v>
      </c>
      <c r="H117">
        <v>0</v>
      </c>
      <c r="I117">
        <v>3</v>
      </c>
      <c r="J117">
        <v>0.2</v>
      </c>
      <c r="K117" s="1">
        <v>0.2</v>
      </c>
      <c r="L117" s="1">
        <v>0.6</v>
      </c>
    </row>
    <row r="118" spans="1:14" x14ac:dyDescent="0.25">
      <c r="A118">
        <v>117</v>
      </c>
      <c r="B118" t="s">
        <v>279</v>
      </c>
      <c r="C118" t="s">
        <v>26</v>
      </c>
      <c r="D118" t="s">
        <v>4</v>
      </c>
      <c r="E118" t="s">
        <v>280</v>
      </c>
      <c r="F118">
        <v>0</v>
      </c>
      <c r="G118">
        <v>1</v>
      </c>
      <c r="H118">
        <v>1</v>
      </c>
      <c r="I118">
        <v>4</v>
      </c>
      <c r="J118">
        <v>0.21560000000000001</v>
      </c>
      <c r="K118" s="1">
        <v>0.23330000000000001</v>
      </c>
      <c r="L118" s="1">
        <v>0.2923</v>
      </c>
      <c r="M118" s="1">
        <v>0.25879999999999997</v>
      </c>
    </row>
    <row r="119" spans="1:14" x14ac:dyDescent="0.25">
      <c r="A119">
        <v>118</v>
      </c>
      <c r="B119" t="s">
        <v>281</v>
      </c>
      <c r="C119" t="s">
        <v>51</v>
      </c>
      <c r="D119" t="s">
        <v>2</v>
      </c>
      <c r="E119" t="s">
        <v>282</v>
      </c>
      <c r="F119">
        <v>1</v>
      </c>
      <c r="G119">
        <v>1</v>
      </c>
      <c r="H119">
        <v>0</v>
      </c>
      <c r="I119">
        <v>5</v>
      </c>
      <c r="J119">
        <v>0.31440000000000001</v>
      </c>
      <c r="K119" s="1">
        <v>0.16470000000000001</v>
      </c>
      <c r="L119" s="1">
        <v>0.18970000000000001</v>
      </c>
      <c r="M119" s="1">
        <v>0.19470000000000001</v>
      </c>
      <c r="N119" s="1">
        <v>0.13650000000000001</v>
      </c>
    </row>
    <row r="120" spans="1:14" x14ac:dyDescent="0.25">
      <c r="A120">
        <v>119</v>
      </c>
      <c r="B120" t="s">
        <v>283</v>
      </c>
      <c r="C120" t="s">
        <v>52</v>
      </c>
      <c r="D120" t="s">
        <v>6</v>
      </c>
      <c r="E120" t="s">
        <v>179</v>
      </c>
      <c r="F120">
        <v>1</v>
      </c>
      <c r="G120">
        <v>1</v>
      </c>
      <c r="H120">
        <v>0</v>
      </c>
      <c r="I120">
        <v>3</v>
      </c>
      <c r="J120">
        <v>0.4</v>
      </c>
      <c r="K120" s="1">
        <v>0.2</v>
      </c>
      <c r="L120" s="1">
        <v>0.4</v>
      </c>
    </row>
    <row r="121" spans="1:14" x14ac:dyDescent="0.25">
      <c r="A121">
        <v>120</v>
      </c>
      <c r="B121" t="s">
        <v>284</v>
      </c>
      <c r="C121" t="s">
        <v>25</v>
      </c>
      <c r="D121" t="s">
        <v>4</v>
      </c>
      <c r="E121" t="s">
        <v>285</v>
      </c>
      <c r="F121">
        <v>1</v>
      </c>
      <c r="G121">
        <v>1</v>
      </c>
      <c r="H121">
        <v>0</v>
      </c>
      <c r="I121">
        <v>4</v>
      </c>
      <c r="J121">
        <v>0.1661</v>
      </c>
      <c r="K121" s="1">
        <v>8.7099999999999997E-2</v>
      </c>
      <c r="L121" s="1">
        <v>0.2641</v>
      </c>
      <c r="M121" s="1">
        <v>0.48270000000000002</v>
      </c>
    </row>
    <row r="122" spans="1:14" x14ac:dyDescent="0.25">
      <c r="A122">
        <v>121</v>
      </c>
      <c r="B122" t="s">
        <v>278</v>
      </c>
      <c r="C122" t="s">
        <v>31</v>
      </c>
      <c r="D122" t="s">
        <v>7</v>
      </c>
      <c r="E122" t="s">
        <v>179</v>
      </c>
      <c r="F122">
        <v>1</v>
      </c>
      <c r="G122">
        <v>1</v>
      </c>
      <c r="H122">
        <v>0</v>
      </c>
      <c r="I122">
        <v>3</v>
      </c>
      <c r="J122">
        <v>0.25</v>
      </c>
      <c r="K122" s="1">
        <v>0.25</v>
      </c>
      <c r="L122" s="1">
        <v>0.5</v>
      </c>
    </row>
    <row r="123" spans="1:14" x14ac:dyDescent="0.25">
      <c r="A123">
        <v>122</v>
      </c>
      <c r="B123" t="s">
        <v>286</v>
      </c>
      <c r="C123" t="s">
        <v>36</v>
      </c>
      <c r="D123" t="s">
        <v>7</v>
      </c>
      <c r="E123" t="s">
        <v>287</v>
      </c>
      <c r="F123">
        <v>1</v>
      </c>
      <c r="G123">
        <v>1</v>
      </c>
      <c r="H123">
        <v>0</v>
      </c>
      <c r="I123">
        <v>3</v>
      </c>
      <c r="J123">
        <v>0.1181</v>
      </c>
      <c r="K123" s="1">
        <v>0.24310000000000001</v>
      </c>
      <c r="L123" s="1">
        <v>0.63890000000000002</v>
      </c>
    </row>
    <row r="124" spans="1:14" x14ac:dyDescent="0.25">
      <c r="A124">
        <v>123</v>
      </c>
      <c r="B124" t="s">
        <v>288</v>
      </c>
      <c r="C124" t="s">
        <v>14</v>
      </c>
      <c r="D124" t="s">
        <v>4</v>
      </c>
      <c r="E124" t="s">
        <v>289</v>
      </c>
      <c r="F124">
        <v>1</v>
      </c>
      <c r="G124">
        <v>1</v>
      </c>
      <c r="H124">
        <v>0</v>
      </c>
      <c r="I124">
        <v>4</v>
      </c>
      <c r="J124">
        <v>0.2336</v>
      </c>
      <c r="K124" s="1">
        <v>0.15540000000000001</v>
      </c>
      <c r="L124" s="1">
        <v>0.36899999999999999</v>
      </c>
      <c r="M124" s="1">
        <v>0.24199999999999999</v>
      </c>
    </row>
    <row r="125" spans="1:14" x14ac:dyDescent="0.25">
      <c r="A125">
        <v>124</v>
      </c>
      <c r="B125" t="s">
        <v>290</v>
      </c>
      <c r="C125" t="s">
        <v>22</v>
      </c>
      <c r="D125" t="s">
        <v>5</v>
      </c>
      <c r="E125" t="s">
        <v>214</v>
      </c>
      <c r="F125">
        <v>1</v>
      </c>
      <c r="G125">
        <v>1</v>
      </c>
      <c r="H125">
        <v>1</v>
      </c>
      <c r="I125">
        <v>4</v>
      </c>
      <c r="J125">
        <v>0.37569999999999998</v>
      </c>
      <c r="K125" s="1">
        <v>0.18360000000000001</v>
      </c>
      <c r="L125" s="1">
        <v>0.2424</v>
      </c>
      <c r="M125" s="1">
        <v>0.1983</v>
      </c>
    </row>
    <row r="126" spans="1:14" x14ac:dyDescent="0.25">
      <c r="A126">
        <v>125</v>
      </c>
      <c r="B126" t="s">
        <v>291</v>
      </c>
      <c r="C126" t="s">
        <v>11</v>
      </c>
      <c r="D126" t="s">
        <v>4</v>
      </c>
      <c r="E126" t="s">
        <v>292</v>
      </c>
      <c r="F126">
        <v>1</v>
      </c>
      <c r="G126">
        <v>1</v>
      </c>
      <c r="H126">
        <v>0</v>
      </c>
      <c r="I126">
        <v>4</v>
      </c>
      <c r="J126">
        <v>0.1895</v>
      </c>
      <c r="K126" s="1">
        <v>0.4768</v>
      </c>
      <c r="L126" s="1">
        <v>0.22620000000000001</v>
      </c>
      <c r="M126" s="1">
        <v>0.1076</v>
      </c>
    </row>
    <row r="127" spans="1:14" x14ac:dyDescent="0.25">
      <c r="A127">
        <v>126</v>
      </c>
      <c r="B127" t="s">
        <v>293</v>
      </c>
      <c r="C127" t="s">
        <v>12</v>
      </c>
      <c r="D127" t="s">
        <v>6</v>
      </c>
      <c r="E127" t="s">
        <v>294</v>
      </c>
      <c r="F127">
        <v>1</v>
      </c>
      <c r="G127">
        <v>1</v>
      </c>
      <c r="H127">
        <v>0</v>
      </c>
      <c r="I127">
        <v>3</v>
      </c>
      <c r="J127">
        <v>0.5736</v>
      </c>
      <c r="K127" s="1">
        <v>0.1399</v>
      </c>
      <c r="L127" s="1">
        <v>0.28639999999999999</v>
      </c>
    </row>
    <row r="128" spans="1:14" x14ac:dyDescent="0.25">
      <c r="A128">
        <v>127</v>
      </c>
      <c r="B128" t="s">
        <v>295</v>
      </c>
      <c r="C128" t="s">
        <v>39</v>
      </c>
      <c r="D128" t="s">
        <v>5</v>
      </c>
      <c r="E128" t="s">
        <v>296</v>
      </c>
      <c r="F128">
        <v>1</v>
      </c>
      <c r="G128">
        <v>1</v>
      </c>
      <c r="H128">
        <v>0</v>
      </c>
      <c r="I128">
        <v>4</v>
      </c>
      <c r="J128">
        <v>0.46899999999999997</v>
      </c>
      <c r="K128" s="1">
        <v>0.27860000000000001</v>
      </c>
      <c r="L128" s="1">
        <v>0.1484</v>
      </c>
      <c r="M128" s="1">
        <v>0.104</v>
      </c>
    </row>
    <row r="129" spans="1:14" x14ac:dyDescent="0.25">
      <c r="A129">
        <v>128</v>
      </c>
      <c r="B129" t="s">
        <v>297</v>
      </c>
      <c r="C129" t="s">
        <v>13</v>
      </c>
      <c r="D129" t="s">
        <v>5</v>
      </c>
      <c r="E129" t="s">
        <v>298</v>
      </c>
      <c r="F129">
        <v>1</v>
      </c>
      <c r="G129">
        <v>1</v>
      </c>
      <c r="H129">
        <v>0</v>
      </c>
      <c r="I129">
        <v>4</v>
      </c>
      <c r="J129">
        <v>0.52110000000000001</v>
      </c>
      <c r="K129" s="1">
        <v>0.1124</v>
      </c>
      <c r="L129" s="1">
        <v>0.15579999999999999</v>
      </c>
      <c r="M129" s="1">
        <v>0.21060000000000001</v>
      </c>
    </row>
    <row r="130" spans="1:14" x14ac:dyDescent="0.25">
      <c r="A130">
        <v>129</v>
      </c>
      <c r="B130" t="s">
        <v>299</v>
      </c>
      <c r="C130" t="s">
        <v>54</v>
      </c>
      <c r="D130" t="s">
        <v>4</v>
      </c>
      <c r="E130" t="s">
        <v>258</v>
      </c>
      <c r="F130">
        <v>1</v>
      </c>
      <c r="G130">
        <v>1</v>
      </c>
      <c r="H130">
        <v>0</v>
      </c>
      <c r="I130">
        <v>4</v>
      </c>
      <c r="J130">
        <v>7.3700000000000002E-2</v>
      </c>
      <c r="K130" s="1">
        <v>0.52010000000000001</v>
      </c>
      <c r="L130" s="1">
        <v>0.15790000000000001</v>
      </c>
      <c r="M130" s="1">
        <v>0.24829999999999999</v>
      </c>
    </row>
    <row r="131" spans="1:14" x14ac:dyDescent="0.25">
      <c r="A131">
        <v>130</v>
      </c>
      <c r="B131" t="s">
        <v>300</v>
      </c>
      <c r="C131" t="s">
        <v>42</v>
      </c>
      <c r="D131" t="s">
        <v>6</v>
      </c>
      <c r="E131" t="s">
        <v>206</v>
      </c>
      <c r="F131">
        <v>1</v>
      </c>
      <c r="G131">
        <v>1</v>
      </c>
      <c r="H131">
        <v>0</v>
      </c>
      <c r="I131">
        <v>3</v>
      </c>
      <c r="J131">
        <v>0.2611</v>
      </c>
      <c r="K131" s="1">
        <v>0.41110000000000002</v>
      </c>
      <c r="L131" s="1">
        <v>0.32779999999999998</v>
      </c>
    </row>
    <row r="132" spans="1:14" x14ac:dyDescent="0.25">
      <c r="A132">
        <v>131</v>
      </c>
      <c r="B132" t="s">
        <v>301</v>
      </c>
      <c r="C132" t="s">
        <v>56</v>
      </c>
      <c r="D132" t="s">
        <v>2</v>
      </c>
      <c r="E132" t="s">
        <v>302</v>
      </c>
      <c r="F132">
        <v>1</v>
      </c>
      <c r="G132">
        <v>1</v>
      </c>
      <c r="H132">
        <v>0</v>
      </c>
      <c r="I132">
        <v>5</v>
      </c>
      <c r="J132">
        <v>0.39029999999999998</v>
      </c>
      <c r="K132" s="1">
        <v>0.25309999999999999</v>
      </c>
      <c r="L132" s="1">
        <v>0.1191</v>
      </c>
      <c r="M132" s="1">
        <v>0.16769999999999999</v>
      </c>
      <c r="N132" s="1">
        <v>6.9800000000000001E-2</v>
      </c>
    </row>
    <row r="133" spans="1:14" x14ac:dyDescent="0.25">
      <c r="A133">
        <v>132</v>
      </c>
      <c r="B133" t="s">
        <v>253</v>
      </c>
      <c r="C133" t="s">
        <v>49</v>
      </c>
      <c r="D133" t="s">
        <v>4</v>
      </c>
      <c r="E133" t="s">
        <v>179</v>
      </c>
      <c r="F133">
        <v>1</v>
      </c>
      <c r="G133">
        <v>1</v>
      </c>
      <c r="H133">
        <v>1</v>
      </c>
      <c r="I133">
        <v>4</v>
      </c>
      <c r="J133">
        <v>0.25</v>
      </c>
      <c r="K133" s="1">
        <v>0.25</v>
      </c>
      <c r="L133" s="1">
        <v>0.25</v>
      </c>
      <c r="M133" s="1">
        <v>0.25</v>
      </c>
    </row>
    <row r="134" spans="1:14" x14ac:dyDescent="0.25">
      <c r="A134">
        <v>133</v>
      </c>
      <c r="B134" t="s">
        <v>303</v>
      </c>
      <c r="C134" t="s">
        <v>40</v>
      </c>
      <c r="D134" t="s">
        <v>5</v>
      </c>
      <c r="E134" t="s">
        <v>304</v>
      </c>
      <c r="F134">
        <v>0</v>
      </c>
      <c r="G134">
        <v>1</v>
      </c>
      <c r="H134">
        <v>1</v>
      </c>
      <c r="I134">
        <v>4</v>
      </c>
      <c r="J134">
        <v>0.16619999999999999</v>
      </c>
      <c r="K134" s="1">
        <v>0.29160000000000003</v>
      </c>
      <c r="L134" s="1">
        <v>0.35730000000000001</v>
      </c>
      <c r="M134" s="1">
        <v>0.18490000000000001</v>
      </c>
    </row>
    <row r="135" spans="1:14" x14ac:dyDescent="0.25">
      <c r="A135">
        <v>134</v>
      </c>
      <c r="B135" t="s">
        <v>305</v>
      </c>
      <c r="C135" t="s">
        <v>32</v>
      </c>
      <c r="D135" t="s">
        <v>5</v>
      </c>
      <c r="E135" t="s">
        <v>306</v>
      </c>
      <c r="F135">
        <v>1</v>
      </c>
      <c r="G135">
        <v>1</v>
      </c>
      <c r="H135">
        <v>0</v>
      </c>
      <c r="I135">
        <v>4</v>
      </c>
      <c r="J135">
        <v>9.2100000000000001E-2</v>
      </c>
      <c r="K135" s="1">
        <v>0.49109999999999998</v>
      </c>
      <c r="L135" s="1">
        <v>0.27200000000000002</v>
      </c>
      <c r="M135" s="1">
        <v>0.1447</v>
      </c>
    </row>
    <row r="136" spans="1:14" x14ac:dyDescent="0.25">
      <c r="A136">
        <v>135</v>
      </c>
      <c r="B136" t="s">
        <v>307</v>
      </c>
      <c r="C136" t="s">
        <v>52</v>
      </c>
      <c r="D136" t="s">
        <v>7</v>
      </c>
      <c r="E136" t="s">
        <v>238</v>
      </c>
      <c r="F136">
        <v>1</v>
      </c>
      <c r="G136">
        <v>1</v>
      </c>
      <c r="H136">
        <v>0</v>
      </c>
      <c r="I136">
        <v>3</v>
      </c>
      <c r="J136">
        <v>0.1976</v>
      </c>
      <c r="K136" s="1">
        <v>0.31190000000000001</v>
      </c>
      <c r="L136" s="1">
        <v>0.49049999999999999</v>
      </c>
    </row>
    <row r="137" spans="1:14" x14ac:dyDescent="0.25">
      <c r="A137">
        <v>136</v>
      </c>
      <c r="B137" t="s">
        <v>308</v>
      </c>
      <c r="C137" t="s">
        <v>39</v>
      </c>
      <c r="D137" t="s">
        <v>6</v>
      </c>
      <c r="E137" t="s">
        <v>238</v>
      </c>
      <c r="F137">
        <v>1</v>
      </c>
      <c r="G137">
        <v>1</v>
      </c>
      <c r="H137">
        <v>0</v>
      </c>
      <c r="I137">
        <v>3</v>
      </c>
      <c r="J137">
        <v>0.31190000000000001</v>
      </c>
      <c r="K137" s="1">
        <v>0.1976</v>
      </c>
      <c r="L137" s="1">
        <v>0.49049999999999999</v>
      </c>
    </row>
    <row r="138" spans="1:14" x14ac:dyDescent="0.25">
      <c r="A138">
        <v>137</v>
      </c>
      <c r="B138" t="s">
        <v>309</v>
      </c>
      <c r="C138" t="s">
        <v>42</v>
      </c>
      <c r="D138" t="s">
        <v>7</v>
      </c>
      <c r="E138" t="s">
        <v>212</v>
      </c>
      <c r="F138">
        <v>1</v>
      </c>
      <c r="G138">
        <v>1</v>
      </c>
      <c r="H138">
        <v>0</v>
      </c>
      <c r="I138">
        <v>3</v>
      </c>
      <c r="J138">
        <v>0.22539999999999999</v>
      </c>
      <c r="K138" s="1">
        <v>0.45400000000000001</v>
      </c>
      <c r="L138" s="1">
        <v>0.3206</v>
      </c>
    </row>
    <row r="139" spans="1:14" x14ac:dyDescent="0.25">
      <c r="A139">
        <v>138</v>
      </c>
      <c r="B139" t="s">
        <v>310</v>
      </c>
      <c r="C139" t="s">
        <v>21</v>
      </c>
      <c r="D139" t="s">
        <v>7</v>
      </c>
      <c r="E139" t="s">
        <v>238</v>
      </c>
      <c r="F139">
        <v>1</v>
      </c>
      <c r="G139">
        <v>1</v>
      </c>
      <c r="H139">
        <v>0</v>
      </c>
      <c r="I139">
        <v>3</v>
      </c>
      <c r="J139">
        <v>0.49049999999999999</v>
      </c>
      <c r="K139" s="1">
        <v>0.1976</v>
      </c>
      <c r="L139" s="1">
        <v>0.31190000000000001</v>
      </c>
    </row>
    <row r="140" spans="1:14" x14ac:dyDescent="0.25">
      <c r="A140">
        <v>139</v>
      </c>
      <c r="B140" t="s">
        <v>307</v>
      </c>
      <c r="C140" t="s">
        <v>22</v>
      </c>
      <c r="D140" t="s">
        <v>6</v>
      </c>
      <c r="E140" t="s">
        <v>238</v>
      </c>
      <c r="F140">
        <v>1</v>
      </c>
      <c r="G140">
        <v>1</v>
      </c>
      <c r="H140">
        <v>0</v>
      </c>
      <c r="I140">
        <v>3</v>
      </c>
      <c r="J140">
        <v>0.1976</v>
      </c>
      <c r="K140" s="1">
        <v>0.31190000000000001</v>
      </c>
      <c r="L140" s="1">
        <v>0.49049999999999999</v>
      </c>
    </row>
    <row r="141" spans="1:14" x14ac:dyDescent="0.25">
      <c r="A141">
        <v>140</v>
      </c>
      <c r="B141" t="s">
        <v>311</v>
      </c>
      <c r="C141" t="s">
        <v>34</v>
      </c>
      <c r="D141" t="s">
        <v>5</v>
      </c>
      <c r="E141" t="s">
        <v>312</v>
      </c>
      <c r="F141">
        <v>1</v>
      </c>
      <c r="G141">
        <v>1</v>
      </c>
      <c r="H141">
        <v>0</v>
      </c>
      <c r="I141">
        <v>4</v>
      </c>
      <c r="J141">
        <v>0.497</v>
      </c>
      <c r="K141" s="1">
        <v>0.1153</v>
      </c>
      <c r="L141" s="1">
        <v>0.24590000000000001</v>
      </c>
      <c r="M141" s="1">
        <v>0.14180000000000001</v>
      </c>
    </row>
    <row r="142" spans="1:14" x14ac:dyDescent="0.25">
      <c r="A142">
        <v>141</v>
      </c>
      <c r="B142" t="s">
        <v>313</v>
      </c>
      <c r="C142" t="s">
        <v>30</v>
      </c>
      <c r="D142" t="s">
        <v>6</v>
      </c>
      <c r="E142" t="s">
        <v>314</v>
      </c>
      <c r="F142">
        <v>1</v>
      </c>
      <c r="G142">
        <v>1</v>
      </c>
      <c r="H142">
        <v>0</v>
      </c>
      <c r="I142">
        <v>3</v>
      </c>
      <c r="J142">
        <v>0.35</v>
      </c>
      <c r="K142" s="1">
        <v>0.4778</v>
      </c>
      <c r="L142" s="1">
        <v>0.17219999999999999</v>
      </c>
    </row>
    <row r="143" spans="1:14" x14ac:dyDescent="0.25">
      <c r="A143">
        <v>142</v>
      </c>
      <c r="B143" t="s">
        <v>167</v>
      </c>
      <c r="C143" t="s">
        <v>15</v>
      </c>
      <c r="D143" t="s">
        <v>3</v>
      </c>
      <c r="E143" t="s">
        <v>114</v>
      </c>
      <c r="F143">
        <v>1</v>
      </c>
      <c r="G143">
        <v>1</v>
      </c>
      <c r="H143">
        <v>0</v>
      </c>
      <c r="I143">
        <v>4</v>
      </c>
      <c r="J143">
        <v>0.27479999999999999</v>
      </c>
      <c r="K143" s="1">
        <v>0.1981</v>
      </c>
      <c r="L143" s="1">
        <v>0.13969999999999999</v>
      </c>
      <c r="M143" s="1">
        <v>0.38729999999999998</v>
      </c>
    </row>
    <row r="144" spans="1:14" x14ac:dyDescent="0.25">
      <c r="A144">
        <v>143</v>
      </c>
      <c r="B144" t="s">
        <v>315</v>
      </c>
      <c r="C144" t="s">
        <v>26</v>
      </c>
      <c r="D144" t="s">
        <v>5</v>
      </c>
      <c r="E144" t="s">
        <v>316</v>
      </c>
      <c r="F144">
        <v>1</v>
      </c>
      <c r="G144">
        <v>1</v>
      </c>
      <c r="H144">
        <v>1</v>
      </c>
      <c r="I144">
        <v>4</v>
      </c>
      <c r="J144">
        <v>0.1694</v>
      </c>
      <c r="K144" s="1">
        <v>0.39439999999999997</v>
      </c>
      <c r="L144" s="1">
        <v>0.2389</v>
      </c>
      <c r="M144" s="1">
        <v>0.19719999999999999</v>
      </c>
    </row>
    <row r="145" spans="1:14" x14ac:dyDescent="0.25">
      <c r="A145">
        <v>144</v>
      </c>
      <c r="B145" t="s">
        <v>317</v>
      </c>
      <c r="C145" t="s">
        <v>16</v>
      </c>
      <c r="D145" t="s">
        <v>5</v>
      </c>
      <c r="E145" t="s">
        <v>318</v>
      </c>
      <c r="F145">
        <v>0</v>
      </c>
      <c r="G145">
        <v>1</v>
      </c>
      <c r="H145">
        <v>1</v>
      </c>
      <c r="I145">
        <v>4</v>
      </c>
      <c r="J145">
        <v>0.12330000000000001</v>
      </c>
      <c r="K145" s="1">
        <v>0.32369999999999999</v>
      </c>
      <c r="L145" s="1">
        <v>0.2283</v>
      </c>
      <c r="M145" s="1">
        <v>0.32469999999999999</v>
      </c>
    </row>
    <row r="146" spans="1:14" x14ac:dyDescent="0.25">
      <c r="A146">
        <v>145</v>
      </c>
      <c r="B146" t="s">
        <v>319</v>
      </c>
      <c r="C146" t="s">
        <v>50</v>
      </c>
      <c r="D146" t="s">
        <v>5</v>
      </c>
      <c r="E146" t="s">
        <v>72</v>
      </c>
      <c r="F146">
        <v>1</v>
      </c>
      <c r="G146">
        <v>1</v>
      </c>
      <c r="H146">
        <v>0</v>
      </c>
      <c r="I146">
        <v>4</v>
      </c>
      <c r="J146">
        <v>0.27250000000000002</v>
      </c>
      <c r="K146" s="1">
        <v>0.46300000000000002</v>
      </c>
      <c r="L146" s="1">
        <v>0.1686</v>
      </c>
      <c r="M146" s="1">
        <v>9.5899999999999999E-2</v>
      </c>
    </row>
    <row r="147" spans="1:14" x14ac:dyDescent="0.25">
      <c r="A147">
        <v>146</v>
      </c>
      <c r="B147" t="s">
        <v>320</v>
      </c>
      <c r="C147" t="s">
        <v>19</v>
      </c>
      <c r="D147" t="s">
        <v>2</v>
      </c>
      <c r="E147" t="s">
        <v>321</v>
      </c>
      <c r="F147">
        <v>1</v>
      </c>
      <c r="G147">
        <v>1</v>
      </c>
      <c r="H147">
        <v>0</v>
      </c>
      <c r="I147">
        <v>5</v>
      </c>
      <c r="J147">
        <v>0.2021</v>
      </c>
      <c r="K147" s="1">
        <v>0.2021</v>
      </c>
      <c r="L147" s="1">
        <v>0.38069999999999998</v>
      </c>
      <c r="M147" s="1">
        <v>8.9300000000000004E-2</v>
      </c>
      <c r="N147" s="1">
        <v>0.12570000000000001</v>
      </c>
    </row>
    <row r="148" spans="1:14" x14ac:dyDescent="0.25">
      <c r="A148">
        <v>147</v>
      </c>
      <c r="B148" t="s">
        <v>322</v>
      </c>
      <c r="C148" t="s">
        <v>22</v>
      </c>
      <c r="D148" t="s">
        <v>7</v>
      </c>
      <c r="E148" t="s">
        <v>193</v>
      </c>
      <c r="F148">
        <v>1</v>
      </c>
      <c r="G148">
        <v>1</v>
      </c>
      <c r="H148">
        <v>0</v>
      </c>
      <c r="I148">
        <v>3</v>
      </c>
      <c r="J148">
        <v>0.13350000000000001</v>
      </c>
      <c r="K148" s="1">
        <v>0.2114</v>
      </c>
      <c r="L148" s="1">
        <v>0.65510000000000002</v>
      </c>
    </row>
    <row r="149" spans="1:14" x14ac:dyDescent="0.25">
      <c r="A149">
        <v>148</v>
      </c>
      <c r="B149" t="s">
        <v>323</v>
      </c>
      <c r="C149" t="s">
        <v>40</v>
      </c>
      <c r="D149" t="s">
        <v>6</v>
      </c>
      <c r="E149" t="s">
        <v>324</v>
      </c>
      <c r="F149">
        <v>1</v>
      </c>
      <c r="G149">
        <v>1</v>
      </c>
      <c r="H149">
        <v>0</v>
      </c>
      <c r="I149">
        <v>3</v>
      </c>
      <c r="J149">
        <v>0.16980000000000001</v>
      </c>
      <c r="K149" s="1">
        <v>0.38729999999999998</v>
      </c>
      <c r="L149" s="1">
        <v>0.44290000000000002</v>
      </c>
    </row>
    <row r="150" spans="1:14" x14ac:dyDescent="0.25">
      <c r="A150">
        <v>149</v>
      </c>
      <c r="B150" t="s">
        <v>325</v>
      </c>
      <c r="C150" t="s">
        <v>39</v>
      </c>
      <c r="D150" t="s">
        <v>7</v>
      </c>
      <c r="E150" t="s">
        <v>314</v>
      </c>
      <c r="F150">
        <v>1</v>
      </c>
      <c r="G150">
        <v>1</v>
      </c>
      <c r="H150">
        <v>0</v>
      </c>
      <c r="I150">
        <v>3</v>
      </c>
      <c r="J150">
        <v>0.35</v>
      </c>
      <c r="K150" s="1">
        <v>0.17219999999999999</v>
      </c>
      <c r="L150" s="1">
        <v>0.4778</v>
      </c>
    </row>
    <row r="151" spans="1:14" x14ac:dyDescent="0.25">
      <c r="A151">
        <v>150</v>
      </c>
      <c r="B151" t="s">
        <v>326</v>
      </c>
      <c r="C151" t="s">
        <v>13</v>
      </c>
      <c r="D151" t="s">
        <v>6</v>
      </c>
      <c r="E151" t="s">
        <v>327</v>
      </c>
      <c r="F151">
        <v>1</v>
      </c>
      <c r="G151">
        <v>1</v>
      </c>
      <c r="H151">
        <v>0</v>
      </c>
      <c r="I151">
        <v>3</v>
      </c>
      <c r="J151">
        <v>0.62429999999999997</v>
      </c>
      <c r="K151" s="1">
        <v>0.1085</v>
      </c>
      <c r="L151" s="1">
        <v>0.26719999999999999</v>
      </c>
    </row>
    <row r="152" spans="1:14" x14ac:dyDescent="0.25">
      <c r="A152">
        <v>151</v>
      </c>
      <c r="B152" t="s">
        <v>328</v>
      </c>
      <c r="C152" t="s">
        <v>48</v>
      </c>
      <c r="D152" t="s">
        <v>2</v>
      </c>
      <c r="E152" t="s">
        <v>329</v>
      </c>
      <c r="F152">
        <v>1</v>
      </c>
      <c r="G152">
        <v>1</v>
      </c>
      <c r="H152">
        <v>1</v>
      </c>
      <c r="I152">
        <v>5</v>
      </c>
      <c r="J152">
        <v>0.43530000000000002</v>
      </c>
      <c r="K152" s="1">
        <v>8.5300000000000001E-2</v>
      </c>
      <c r="L152" s="1">
        <v>0.14929999999999999</v>
      </c>
      <c r="M152" s="1">
        <v>0.1779</v>
      </c>
      <c r="N152" s="1">
        <v>0.1522</v>
      </c>
    </row>
    <row r="153" spans="1:14" x14ac:dyDescent="0.25">
      <c r="A153">
        <v>152</v>
      </c>
      <c r="B153" t="s">
        <v>330</v>
      </c>
      <c r="C153" t="s">
        <v>12</v>
      </c>
      <c r="D153" t="s">
        <v>7</v>
      </c>
      <c r="E153" t="s">
        <v>179</v>
      </c>
      <c r="F153">
        <v>1</v>
      </c>
      <c r="G153">
        <v>1</v>
      </c>
      <c r="H153">
        <v>0</v>
      </c>
      <c r="I153">
        <v>3</v>
      </c>
      <c r="J153">
        <v>0.4</v>
      </c>
      <c r="K153" s="1">
        <v>0.4</v>
      </c>
      <c r="L153" s="1">
        <v>0.2</v>
      </c>
    </row>
    <row r="154" spans="1:14" x14ac:dyDescent="0.25">
      <c r="A154">
        <v>153</v>
      </c>
      <c r="B154" t="s">
        <v>331</v>
      </c>
      <c r="C154" t="s">
        <v>14</v>
      </c>
      <c r="D154" t="s">
        <v>5</v>
      </c>
      <c r="E154" t="s">
        <v>332</v>
      </c>
      <c r="F154">
        <v>1</v>
      </c>
      <c r="G154">
        <v>1</v>
      </c>
      <c r="H154">
        <v>0</v>
      </c>
      <c r="I154">
        <v>4</v>
      </c>
      <c r="J154">
        <v>0.15890000000000001</v>
      </c>
      <c r="K154" s="1">
        <v>0.24460000000000001</v>
      </c>
      <c r="L154" s="1">
        <v>0.31609999999999999</v>
      </c>
      <c r="M154" s="1">
        <v>0.28039999999999998</v>
      </c>
    </row>
    <row r="155" spans="1:14" x14ac:dyDescent="0.25">
      <c r="A155">
        <v>154</v>
      </c>
      <c r="B155" t="s">
        <v>313</v>
      </c>
      <c r="C155" t="s">
        <v>32</v>
      </c>
      <c r="D155" t="s">
        <v>6</v>
      </c>
      <c r="E155" t="s">
        <v>314</v>
      </c>
      <c r="F155">
        <v>1</v>
      </c>
      <c r="G155">
        <v>1</v>
      </c>
      <c r="H155">
        <v>1</v>
      </c>
      <c r="I155">
        <v>3</v>
      </c>
      <c r="J155">
        <v>0.35</v>
      </c>
      <c r="K155" s="1">
        <v>0.4778</v>
      </c>
      <c r="L155" s="1">
        <v>0.17219999999999999</v>
      </c>
    </row>
    <row r="156" spans="1:14" x14ac:dyDescent="0.25">
      <c r="A156">
        <v>155</v>
      </c>
      <c r="B156" t="s">
        <v>333</v>
      </c>
      <c r="C156" t="s">
        <v>30</v>
      </c>
      <c r="D156" t="s">
        <v>7</v>
      </c>
      <c r="E156" t="s">
        <v>334</v>
      </c>
      <c r="F156">
        <v>1</v>
      </c>
      <c r="G156">
        <v>1</v>
      </c>
      <c r="H156">
        <v>0</v>
      </c>
      <c r="I156">
        <v>3</v>
      </c>
      <c r="J156">
        <v>0.1593</v>
      </c>
      <c r="K156" s="1">
        <v>0.25190000000000001</v>
      </c>
      <c r="L156" s="1">
        <v>0.58889999999999998</v>
      </c>
    </row>
    <row r="157" spans="1:14" x14ac:dyDescent="0.25">
      <c r="A157">
        <v>156</v>
      </c>
      <c r="B157" t="s">
        <v>335</v>
      </c>
      <c r="C157" t="s">
        <v>26</v>
      </c>
      <c r="D157" t="s">
        <v>6</v>
      </c>
      <c r="E157" t="s">
        <v>179</v>
      </c>
      <c r="F157">
        <v>1</v>
      </c>
      <c r="G157">
        <v>1</v>
      </c>
      <c r="H157">
        <v>0</v>
      </c>
      <c r="I157">
        <v>3</v>
      </c>
      <c r="J157">
        <v>0.5</v>
      </c>
      <c r="K157" s="1">
        <v>0.25</v>
      </c>
      <c r="L157" s="1">
        <v>0.25</v>
      </c>
    </row>
    <row r="158" spans="1:14" x14ac:dyDescent="0.25">
      <c r="A158">
        <v>157</v>
      </c>
      <c r="B158" t="s">
        <v>336</v>
      </c>
      <c r="C158" t="s">
        <v>54</v>
      </c>
      <c r="D158" t="s">
        <v>5</v>
      </c>
      <c r="E158" t="s">
        <v>337</v>
      </c>
      <c r="F158">
        <v>0</v>
      </c>
      <c r="G158">
        <v>1</v>
      </c>
      <c r="H158">
        <v>1</v>
      </c>
      <c r="I158">
        <v>4</v>
      </c>
      <c r="J158">
        <v>0.254</v>
      </c>
      <c r="K158" s="1">
        <v>0.1673</v>
      </c>
      <c r="L158" s="1">
        <v>9.4500000000000001E-2</v>
      </c>
      <c r="M158" s="1">
        <v>0.48420000000000002</v>
      </c>
    </row>
    <row r="159" spans="1:14" x14ac:dyDescent="0.25">
      <c r="A159">
        <v>158</v>
      </c>
      <c r="B159" t="s">
        <v>338</v>
      </c>
      <c r="C159" t="s">
        <v>40</v>
      </c>
      <c r="D159" t="s">
        <v>7</v>
      </c>
      <c r="E159" t="s">
        <v>339</v>
      </c>
      <c r="F159">
        <v>0</v>
      </c>
      <c r="G159">
        <v>1</v>
      </c>
      <c r="H159">
        <v>1</v>
      </c>
      <c r="I159">
        <v>3</v>
      </c>
      <c r="J159">
        <v>0.26319999999999999</v>
      </c>
      <c r="K159" s="1">
        <v>0.28839999999999999</v>
      </c>
      <c r="L159" s="1">
        <v>0.44840000000000002</v>
      </c>
    </row>
    <row r="160" spans="1:14" x14ac:dyDescent="0.25">
      <c r="A160">
        <v>159</v>
      </c>
      <c r="B160" t="s">
        <v>340</v>
      </c>
      <c r="C160" t="s">
        <v>35</v>
      </c>
      <c r="D160" t="s">
        <v>3</v>
      </c>
      <c r="E160" t="s">
        <v>114</v>
      </c>
      <c r="F160">
        <v>1</v>
      </c>
      <c r="G160">
        <v>1</v>
      </c>
      <c r="H160">
        <v>0</v>
      </c>
      <c r="I160">
        <v>4</v>
      </c>
      <c r="J160">
        <v>0.13969999999999999</v>
      </c>
      <c r="K160" s="1">
        <v>0.38729999999999998</v>
      </c>
      <c r="L160" s="1">
        <v>0.1981</v>
      </c>
      <c r="M160" s="1">
        <v>0.27479999999999999</v>
      </c>
    </row>
    <row r="161" spans="1:13" x14ac:dyDescent="0.25">
      <c r="A161">
        <v>160</v>
      </c>
      <c r="B161" t="s">
        <v>341</v>
      </c>
      <c r="C161" t="s">
        <v>34</v>
      </c>
      <c r="D161" t="s">
        <v>6</v>
      </c>
      <c r="E161" t="s">
        <v>179</v>
      </c>
      <c r="F161">
        <v>1</v>
      </c>
      <c r="G161">
        <v>1</v>
      </c>
      <c r="H161">
        <v>0</v>
      </c>
      <c r="I161">
        <v>3</v>
      </c>
      <c r="J161">
        <v>0.33329999999999999</v>
      </c>
      <c r="K161" s="1">
        <v>0.33329999999999999</v>
      </c>
      <c r="L161" s="1">
        <v>0.33329999999999999</v>
      </c>
    </row>
    <row r="162" spans="1:13" x14ac:dyDescent="0.25">
      <c r="A162">
        <v>161</v>
      </c>
      <c r="B162" t="s">
        <v>342</v>
      </c>
      <c r="C162" t="s">
        <v>56</v>
      </c>
      <c r="D162" t="s">
        <v>3</v>
      </c>
      <c r="E162" t="s">
        <v>343</v>
      </c>
      <c r="F162">
        <v>0</v>
      </c>
      <c r="G162">
        <v>1</v>
      </c>
      <c r="H162">
        <v>1</v>
      </c>
      <c r="I162">
        <v>4</v>
      </c>
      <c r="J162">
        <v>0.43390000000000001</v>
      </c>
      <c r="K162" s="1">
        <v>0.1147</v>
      </c>
      <c r="L162" s="1">
        <v>0.17369999999999999</v>
      </c>
      <c r="M162" s="1">
        <v>0.27760000000000001</v>
      </c>
    </row>
    <row r="163" spans="1:13" x14ac:dyDescent="0.25">
      <c r="A163">
        <v>162</v>
      </c>
      <c r="B163" t="s">
        <v>330</v>
      </c>
      <c r="C163" t="s">
        <v>26</v>
      </c>
      <c r="D163" t="s">
        <v>7</v>
      </c>
      <c r="E163" t="s">
        <v>179</v>
      </c>
      <c r="F163">
        <v>1</v>
      </c>
      <c r="G163">
        <v>1</v>
      </c>
      <c r="H163">
        <v>0</v>
      </c>
      <c r="I163">
        <v>3</v>
      </c>
      <c r="J163">
        <v>0.4</v>
      </c>
      <c r="K163" s="1">
        <v>0.4</v>
      </c>
      <c r="L163" s="1">
        <v>0.2</v>
      </c>
    </row>
    <row r="164" spans="1:13" x14ac:dyDescent="0.25">
      <c r="A164">
        <v>163</v>
      </c>
      <c r="B164" t="s">
        <v>344</v>
      </c>
      <c r="C164" t="s">
        <v>33</v>
      </c>
      <c r="D164" t="s">
        <v>3</v>
      </c>
      <c r="E164" t="s">
        <v>345</v>
      </c>
      <c r="F164">
        <v>0</v>
      </c>
      <c r="G164">
        <v>1</v>
      </c>
      <c r="H164">
        <v>1</v>
      </c>
      <c r="I164">
        <v>4</v>
      </c>
      <c r="J164">
        <v>7.3099999999999998E-2</v>
      </c>
      <c r="K164" s="1">
        <v>0.26619999999999999</v>
      </c>
      <c r="L164" s="1">
        <v>0.151</v>
      </c>
      <c r="M164" s="1">
        <v>0.50970000000000004</v>
      </c>
    </row>
    <row r="165" spans="1:13" x14ac:dyDescent="0.25">
      <c r="A165">
        <v>164</v>
      </c>
      <c r="B165" t="s">
        <v>346</v>
      </c>
      <c r="C165" t="s">
        <v>32</v>
      </c>
      <c r="D165" t="s">
        <v>7</v>
      </c>
      <c r="E165" t="s">
        <v>327</v>
      </c>
      <c r="F165">
        <v>1</v>
      </c>
      <c r="G165">
        <v>1</v>
      </c>
      <c r="H165">
        <v>0</v>
      </c>
      <c r="I165">
        <v>3</v>
      </c>
      <c r="J165">
        <v>0.26719999999999999</v>
      </c>
      <c r="K165" s="1">
        <v>0.62429999999999997</v>
      </c>
      <c r="L165" s="1">
        <v>0.1085</v>
      </c>
    </row>
    <row r="166" spans="1:13" x14ac:dyDescent="0.25">
      <c r="A166">
        <v>165</v>
      </c>
      <c r="B166" t="s">
        <v>347</v>
      </c>
      <c r="C166" t="s">
        <v>34</v>
      </c>
      <c r="D166" t="s">
        <v>7</v>
      </c>
      <c r="E166" t="s">
        <v>287</v>
      </c>
      <c r="F166">
        <v>1</v>
      </c>
      <c r="G166">
        <v>1</v>
      </c>
      <c r="H166">
        <v>0</v>
      </c>
      <c r="I166">
        <v>3</v>
      </c>
      <c r="J166">
        <v>0.63890000000000002</v>
      </c>
      <c r="K166" s="1">
        <v>0.24310000000000001</v>
      </c>
      <c r="L166" s="1">
        <v>0.1181</v>
      </c>
    </row>
    <row r="167" spans="1:13" x14ac:dyDescent="0.25">
      <c r="A167">
        <v>166</v>
      </c>
      <c r="B167" t="s">
        <v>348</v>
      </c>
      <c r="C167" t="s">
        <v>50</v>
      </c>
      <c r="D167" t="s">
        <v>6</v>
      </c>
      <c r="E167" t="s">
        <v>349</v>
      </c>
      <c r="F167">
        <v>0</v>
      </c>
      <c r="G167">
        <v>1</v>
      </c>
      <c r="H167">
        <v>1</v>
      </c>
      <c r="I167">
        <v>3</v>
      </c>
      <c r="J167">
        <v>0.44030000000000002</v>
      </c>
      <c r="K167" s="1">
        <v>0.23519999999999999</v>
      </c>
      <c r="L167" s="1">
        <v>0.32450000000000001</v>
      </c>
    </row>
    <row r="168" spans="1:13" x14ac:dyDescent="0.25">
      <c r="A168">
        <v>167</v>
      </c>
      <c r="B168" t="s">
        <v>350</v>
      </c>
      <c r="C168" t="s">
        <v>49</v>
      </c>
      <c r="D168" t="s">
        <v>5</v>
      </c>
      <c r="E168" t="s">
        <v>351</v>
      </c>
      <c r="F168">
        <v>1</v>
      </c>
      <c r="G168">
        <v>1</v>
      </c>
      <c r="H168">
        <v>1</v>
      </c>
      <c r="I168">
        <v>4</v>
      </c>
      <c r="J168">
        <v>0.24579999999999999</v>
      </c>
      <c r="K168" s="1">
        <v>0.3458</v>
      </c>
      <c r="L168" s="1">
        <v>0.20419999999999999</v>
      </c>
      <c r="M168" s="1">
        <v>0.20419999999999999</v>
      </c>
    </row>
    <row r="169" spans="1:13" x14ac:dyDescent="0.25">
      <c r="A169">
        <v>168</v>
      </c>
      <c r="B169" t="s">
        <v>352</v>
      </c>
      <c r="C169" t="s">
        <v>25</v>
      </c>
      <c r="D169" t="s">
        <v>5</v>
      </c>
      <c r="E169" t="s">
        <v>124</v>
      </c>
      <c r="F169">
        <v>1</v>
      </c>
      <c r="G169">
        <v>1</v>
      </c>
      <c r="H169">
        <v>0</v>
      </c>
      <c r="I169">
        <v>4</v>
      </c>
      <c r="J169">
        <v>0.38379999999999997</v>
      </c>
      <c r="K169" s="1">
        <v>0.19059999999999999</v>
      </c>
      <c r="L169" s="1">
        <v>0.12570000000000001</v>
      </c>
      <c r="M169" s="1">
        <v>0.2999</v>
      </c>
    </row>
    <row r="170" spans="1:13" x14ac:dyDescent="0.25">
      <c r="A170">
        <v>169</v>
      </c>
      <c r="B170" t="s">
        <v>353</v>
      </c>
      <c r="C170" t="s">
        <v>46</v>
      </c>
      <c r="D170" t="s">
        <v>4</v>
      </c>
      <c r="E170" t="s">
        <v>354</v>
      </c>
      <c r="F170">
        <v>0</v>
      </c>
      <c r="G170">
        <v>1</v>
      </c>
      <c r="H170">
        <v>1</v>
      </c>
      <c r="I170">
        <v>4</v>
      </c>
      <c r="J170">
        <v>0.25330000000000003</v>
      </c>
      <c r="K170" s="1">
        <v>0.39</v>
      </c>
      <c r="L170" s="1">
        <v>0.1167</v>
      </c>
      <c r="M170" s="1">
        <v>0.24</v>
      </c>
    </row>
    <row r="171" spans="1:13" x14ac:dyDescent="0.25">
      <c r="A171">
        <v>170</v>
      </c>
      <c r="B171" t="s">
        <v>355</v>
      </c>
      <c r="C171" t="s">
        <v>11</v>
      </c>
      <c r="D171" t="s">
        <v>5</v>
      </c>
      <c r="E171" t="s">
        <v>356</v>
      </c>
      <c r="F171">
        <v>1</v>
      </c>
      <c r="G171">
        <v>1</v>
      </c>
      <c r="H171">
        <v>1</v>
      </c>
      <c r="I171">
        <v>4</v>
      </c>
      <c r="J171">
        <v>8.7900000000000006E-2</v>
      </c>
      <c r="K171" s="1">
        <v>0.20319999999999999</v>
      </c>
      <c r="L171" s="1">
        <v>0.42620000000000002</v>
      </c>
      <c r="M171" s="1">
        <v>0.28270000000000001</v>
      </c>
    </row>
    <row r="172" spans="1:13" x14ac:dyDescent="0.25">
      <c r="A172">
        <v>171</v>
      </c>
      <c r="B172" t="s">
        <v>357</v>
      </c>
      <c r="C172" t="s">
        <v>13</v>
      </c>
      <c r="D172" t="s">
        <v>7</v>
      </c>
      <c r="E172" t="s">
        <v>339</v>
      </c>
      <c r="F172">
        <v>0</v>
      </c>
      <c r="G172">
        <v>1</v>
      </c>
      <c r="H172">
        <v>1</v>
      </c>
      <c r="I172">
        <v>3</v>
      </c>
      <c r="J172">
        <v>0.26319999999999999</v>
      </c>
      <c r="K172" s="1">
        <v>0.44840000000000002</v>
      </c>
      <c r="L172" s="1">
        <v>0.28839999999999999</v>
      </c>
    </row>
    <row r="173" spans="1:13" x14ac:dyDescent="0.25">
      <c r="A173">
        <v>172</v>
      </c>
      <c r="B173" t="s">
        <v>358</v>
      </c>
      <c r="C173" t="s">
        <v>54</v>
      </c>
      <c r="D173" t="s">
        <v>6</v>
      </c>
      <c r="E173" t="s">
        <v>287</v>
      </c>
      <c r="F173">
        <v>1</v>
      </c>
      <c r="G173">
        <v>1</v>
      </c>
      <c r="H173">
        <v>0</v>
      </c>
      <c r="I173">
        <v>3</v>
      </c>
      <c r="J173">
        <v>0.1181</v>
      </c>
      <c r="K173" s="1">
        <v>0.63890000000000002</v>
      </c>
      <c r="L173" s="1">
        <v>0.24310000000000001</v>
      </c>
    </row>
    <row r="174" spans="1:13" x14ac:dyDescent="0.25">
      <c r="A174">
        <v>173</v>
      </c>
      <c r="B174" t="s">
        <v>359</v>
      </c>
      <c r="C174" t="s">
        <v>16</v>
      </c>
      <c r="D174" t="s">
        <v>6</v>
      </c>
      <c r="E174" t="s">
        <v>360</v>
      </c>
      <c r="F174">
        <v>1</v>
      </c>
      <c r="G174">
        <v>1</v>
      </c>
      <c r="H174">
        <v>1</v>
      </c>
      <c r="I174">
        <v>3</v>
      </c>
      <c r="J174">
        <v>0.36009999999999998</v>
      </c>
      <c r="K174" s="1">
        <v>0.51190000000000002</v>
      </c>
      <c r="L174" s="1">
        <v>0.12790000000000001</v>
      </c>
    </row>
    <row r="175" spans="1:13" x14ac:dyDescent="0.25">
      <c r="A175">
        <v>174</v>
      </c>
      <c r="B175" t="s">
        <v>361</v>
      </c>
      <c r="C175" t="s">
        <v>38</v>
      </c>
      <c r="D175" t="s">
        <v>5</v>
      </c>
      <c r="E175" t="s">
        <v>362</v>
      </c>
      <c r="F175">
        <v>1</v>
      </c>
      <c r="G175">
        <v>1</v>
      </c>
      <c r="H175">
        <v>0</v>
      </c>
      <c r="I175">
        <v>4</v>
      </c>
      <c r="J175">
        <v>0.1052</v>
      </c>
      <c r="K175" s="1">
        <v>0.13270000000000001</v>
      </c>
      <c r="L175" s="1">
        <v>0.47770000000000001</v>
      </c>
      <c r="M175" s="1">
        <v>0.28439999999999999</v>
      </c>
    </row>
    <row r="176" spans="1:13" x14ac:dyDescent="0.25">
      <c r="A176">
        <v>175</v>
      </c>
      <c r="B176" t="s">
        <v>363</v>
      </c>
      <c r="C176" t="s">
        <v>14</v>
      </c>
      <c r="D176" t="s">
        <v>6</v>
      </c>
      <c r="E176" t="s">
        <v>206</v>
      </c>
      <c r="F176">
        <v>1</v>
      </c>
      <c r="G176">
        <v>1</v>
      </c>
      <c r="H176">
        <v>0</v>
      </c>
      <c r="I176">
        <v>3</v>
      </c>
      <c r="J176">
        <v>0.41110000000000002</v>
      </c>
      <c r="K176" s="1">
        <v>0.2611</v>
      </c>
      <c r="L176" s="1">
        <v>0.32779999999999998</v>
      </c>
    </row>
    <row r="177" spans="1:14" x14ac:dyDescent="0.25">
      <c r="A177">
        <v>176</v>
      </c>
      <c r="B177" t="s">
        <v>364</v>
      </c>
      <c r="C177" t="s">
        <v>54</v>
      </c>
      <c r="D177" t="s">
        <v>7</v>
      </c>
      <c r="E177" t="s">
        <v>365</v>
      </c>
      <c r="F177">
        <v>1</v>
      </c>
      <c r="G177">
        <v>1</v>
      </c>
      <c r="H177">
        <v>0</v>
      </c>
      <c r="I177">
        <v>3</v>
      </c>
      <c r="J177">
        <v>0.12790000000000001</v>
      </c>
      <c r="K177" s="1">
        <v>0.31180000000000002</v>
      </c>
      <c r="L177" s="1">
        <v>0.56030000000000002</v>
      </c>
    </row>
    <row r="178" spans="1:14" x14ac:dyDescent="0.25">
      <c r="A178">
        <v>177</v>
      </c>
      <c r="B178" t="s">
        <v>366</v>
      </c>
      <c r="C178" t="s">
        <v>50</v>
      </c>
      <c r="D178" t="s">
        <v>7</v>
      </c>
      <c r="E178" t="s">
        <v>367</v>
      </c>
      <c r="F178">
        <v>0</v>
      </c>
      <c r="G178">
        <v>1</v>
      </c>
      <c r="H178">
        <v>1</v>
      </c>
      <c r="I178">
        <v>3</v>
      </c>
      <c r="J178">
        <v>0.4577</v>
      </c>
      <c r="K178" s="1">
        <v>0.21959999999999999</v>
      </c>
      <c r="L178" s="1">
        <v>0.32279999999999998</v>
      </c>
    </row>
    <row r="179" spans="1:14" x14ac:dyDescent="0.25">
      <c r="A179">
        <v>178</v>
      </c>
      <c r="B179" t="s">
        <v>368</v>
      </c>
      <c r="C179" t="s">
        <v>15</v>
      </c>
      <c r="D179" t="s">
        <v>4</v>
      </c>
      <c r="E179" t="s">
        <v>114</v>
      </c>
      <c r="F179">
        <v>1</v>
      </c>
      <c r="G179">
        <v>1</v>
      </c>
      <c r="H179">
        <v>0</v>
      </c>
      <c r="I179">
        <v>4</v>
      </c>
      <c r="J179">
        <v>0.13969999999999999</v>
      </c>
      <c r="K179" s="1">
        <v>0.38729999999999998</v>
      </c>
      <c r="L179" s="1">
        <v>0.27479999999999999</v>
      </c>
      <c r="M179" s="1">
        <v>0.1981</v>
      </c>
    </row>
    <row r="180" spans="1:14" x14ac:dyDescent="0.25">
      <c r="A180">
        <v>179</v>
      </c>
      <c r="B180" t="s">
        <v>369</v>
      </c>
      <c r="C180" t="s">
        <v>11</v>
      </c>
      <c r="D180" t="s">
        <v>6</v>
      </c>
      <c r="E180" t="s">
        <v>370</v>
      </c>
      <c r="F180">
        <v>1</v>
      </c>
      <c r="G180">
        <v>1</v>
      </c>
      <c r="H180">
        <v>0</v>
      </c>
      <c r="I180">
        <v>3</v>
      </c>
      <c r="J180">
        <v>0.53900000000000003</v>
      </c>
      <c r="K180" s="1">
        <v>0.1638</v>
      </c>
      <c r="L180" s="1">
        <v>0.29730000000000001</v>
      </c>
    </row>
    <row r="181" spans="1:14" x14ac:dyDescent="0.25">
      <c r="A181">
        <v>180</v>
      </c>
      <c r="B181" t="s">
        <v>371</v>
      </c>
      <c r="C181" t="s">
        <v>56</v>
      </c>
      <c r="D181" t="s">
        <v>4</v>
      </c>
      <c r="E181" t="s">
        <v>372</v>
      </c>
      <c r="F181">
        <v>1</v>
      </c>
      <c r="G181">
        <v>1</v>
      </c>
      <c r="H181">
        <v>0</v>
      </c>
      <c r="I181">
        <v>4</v>
      </c>
      <c r="J181">
        <v>9.7900000000000001E-2</v>
      </c>
      <c r="K181" s="1">
        <v>0.48120000000000002</v>
      </c>
      <c r="L181" s="1">
        <v>0.2104</v>
      </c>
      <c r="M181" s="1">
        <v>0.2104</v>
      </c>
    </row>
    <row r="182" spans="1:14" x14ac:dyDescent="0.25">
      <c r="A182">
        <v>181</v>
      </c>
      <c r="B182" t="s">
        <v>335</v>
      </c>
      <c r="C182" t="s">
        <v>49</v>
      </c>
      <c r="D182" t="s">
        <v>6</v>
      </c>
      <c r="E182" t="s">
        <v>179</v>
      </c>
      <c r="F182">
        <v>1</v>
      </c>
      <c r="G182">
        <v>1</v>
      </c>
      <c r="H182">
        <v>0</v>
      </c>
      <c r="I182">
        <v>3</v>
      </c>
      <c r="J182">
        <v>0.5</v>
      </c>
      <c r="K182" s="1">
        <v>0.25</v>
      </c>
      <c r="L182" s="1">
        <v>0.25</v>
      </c>
    </row>
    <row r="183" spans="1:14" x14ac:dyDescent="0.25">
      <c r="A183">
        <v>182</v>
      </c>
      <c r="B183" t="s">
        <v>373</v>
      </c>
      <c r="C183" t="s">
        <v>14</v>
      </c>
      <c r="D183" t="s">
        <v>7</v>
      </c>
      <c r="E183" t="s">
        <v>179</v>
      </c>
      <c r="F183">
        <v>1</v>
      </c>
      <c r="G183">
        <v>1</v>
      </c>
      <c r="H183">
        <v>0</v>
      </c>
      <c r="I183">
        <v>3</v>
      </c>
      <c r="J183">
        <v>0.1429</v>
      </c>
      <c r="K183" s="1">
        <v>0.42859999999999998</v>
      </c>
      <c r="L183" s="1">
        <v>0.42859999999999998</v>
      </c>
    </row>
    <row r="184" spans="1:14" x14ac:dyDescent="0.25">
      <c r="A184">
        <v>183</v>
      </c>
      <c r="B184" t="s">
        <v>374</v>
      </c>
      <c r="C184" t="s">
        <v>16</v>
      </c>
      <c r="D184" t="s">
        <v>7</v>
      </c>
      <c r="E184" t="s">
        <v>179</v>
      </c>
      <c r="F184">
        <v>1</v>
      </c>
      <c r="G184">
        <v>1</v>
      </c>
      <c r="H184">
        <v>0</v>
      </c>
      <c r="I184">
        <v>3</v>
      </c>
      <c r="J184">
        <v>0.1111</v>
      </c>
      <c r="K184" s="1">
        <v>0.44440000000000002</v>
      </c>
      <c r="L184" s="1">
        <v>0.44440000000000002</v>
      </c>
    </row>
    <row r="185" spans="1:14" x14ac:dyDescent="0.25">
      <c r="A185">
        <v>184</v>
      </c>
      <c r="B185" t="s">
        <v>375</v>
      </c>
      <c r="C185" t="s">
        <v>53</v>
      </c>
      <c r="D185" t="s">
        <v>3</v>
      </c>
      <c r="E185" t="s">
        <v>376</v>
      </c>
      <c r="F185">
        <v>0</v>
      </c>
      <c r="G185">
        <v>1</v>
      </c>
      <c r="H185">
        <v>1</v>
      </c>
      <c r="I185">
        <v>4</v>
      </c>
      <c r="J185">
        <v>0.30170000000000002</v>
      </c>
      <c r="K185" s="1">
        <v>0.18390000000000001</v>
      </c>
      <c r="L185" s="1">
        <v>0.32179999999999997</v>
      </c>
      <c r="M185" s="1">
        <v>0.1925</v>
      </c>
    </row>
    <row r="186" spans="1:14" x14ac:dyDescent="0.25">
      <c r="A186">
        <v>185</v>
      </c>
      <c r="B186" t="s">
        <v>377</v>
      </c>
      <c r="C186" t="s">
        <v>25</v>
      </c>
      <c r="D186" t="s">
        <v>6</v>
      </c>
      <c r="E186" t="s">
        <v>294</v>
      </c>
      <c r="F186">
        <v>1</v>
      </c>
      <c r="G186">
        <v>1</v>
      </c>
      <c r="H186">
        <v>0</v>
      </c>
      <c r="I186">
        <v>3</v>
      </c>
      <c r="J186">
        <v>0.1399</v>
      </c>
      <c r="K186" s="1">
        <v>0.5736</v>
      </c>
      <c r="L186" s="1">
        <v>0.28639999999999999</v>
      </c>
    </row>
    <row r="187" spans="1:14" x14ac:dyDescent="0.25">
      <c r="A187">
        <v>186</v>
      </c>
      <c r="B187" t="s">
        <v>378</v>
      </c>
      <c r="C187" t="s">
        <v>20</v>
      </c>
      <c r="D187" t="s">
        <v>2</v>
      </c>
      <c r="E187" t="s">
        <v>379</v>
      </c>
      <c r="F187">
        <v>1</v>
      </c>
      <c r="G187">
        <v>1</v>
      </c>
      <c r="H187">
        <v>0</v>
      </c>
      <c r="I187">
        <v>5</v>
      </c>
      <c r="J187">
        <v>0.16769999999999999</v>
      </c>
      <c r="K187" s="1">
        <v>0.16769999999999999</v>
      </c>
      <c r="L187" s="1">
        <v>0.33539999999999998</v>
      </c>
      <c r="M187" s="1">
        <v>7.5399999999999995E-2</v>
      </c>
      <c r="N187" s="1">
        <v>0.25390000000000001</v>
      </c>
    </row>
    <row r="188" spans="1:14" x14ac:dyDescent="0.25">
      <c r="A188">
        <v>187</v>
      </c>
      <c r="B188" t="s">
        <v>380</v>
      </c>
      <c r="C188" t="s">
        <v>45</v>
      </c>
      <c r="D188" t="s">
        <v>2</v>
      </c>
      <c r="E188" t="s">
        <v>381</v>
      </c>
      <c r="F188">
        <v>1</v>
      </c>
      <c r="G188">
        <v>1</v>
      </c>
      <c r="H188">
        <v>0</v>
      </c>
      <c r="I188">
        <v>5</v>
      </c>
      <c r="J188">
        <v>0.39500000000000002</v>
      </c>
      <c r="K188" s="1">
        <v>0.23930000000000001</v>
      </c>
      <c r="L188" s="1">
        <v>0.1731</v>
      </c>
      <c r="M188" s="1">
        <v>0.1196</v>
      </c>
      <c r="N188" s="1">
        <v>7.2999999999999995E-2</v>
      </c>
    </row>
    <row r="189" spans="1:14" x14ac:dyDescent="0.25">
      <c r="A189">
        <v>188</v>
      </c>
      <c r="B189" t="s">
        <v>382</v>
      </c>
      <c r="C189" t="s">
        <v>33</v>
      </c>
      <c r="D189" t="s">
        <v>4</v>
      </c>
      <c r="E189" t="s">
        <v>383</v>
      </c>
      <c r="F189">
        <v>1</v>
      </c>
      <c r="G189">
        <v>1</v>
      </c>
      <c r="H189">
        <v>0</v>
      </c>
      <c r="I189">
        <v>4</v>
      </c>
      <c r="J189">
        <v>7.5899999999999995E-2</v>
      </c>
      <c r="K189" s="1">
        <v>0.2581</v>
      </c>
      <c r="L189" s="1">
        <v>0.3624</v>
      </c>
      <c r="M189" s="1">
        <v>0.30359999999999998</v>
      </c>
    </row>
    <row r="190" spans="1:14" x14ac:dyDescent="0.25">
      <c r="A190">
        <v>189</v>
      </c>
      <c r="B190" t="s">
        <v>384</v>
      </c>
      <c r="C190" t="s">
        <v>44</v>
      </c>
      <c r="D190" t="s">
        <v>2</v>
      </c>
      <c r="E190" t="s">
        <v>385</v>
      </c>
      <c r="F190">
        <v>0</v>
      </c>
      <c r="G190">
        <v>1</v>
      </c>
      <c r="H190">
        <v>2</v>
      </c>
      <c r="I190">
        <v>5</v>
      </c>
      <c r="J190">
        <v>0.2994</v>
      </c>
      <c r="K190" s="1">
        <v>0.2384</v>
      </c>
      <c r="L190" s="1">
        <v>0.30130000000000001</v>
      </c>
      <c r="M190" s="1">
        <v>0.1099</v>
      </c>
      <c r="N190" s="1">
        <v>5.0999999999999997E-2</v>
      </c>
    </row>
    <row r="191" spans="1:14" x14ac:dyDescent="0.25">
      <c r="A191">
        <v>190</v>
      </c>
      <c r="B191" t="s">
        <v>386</v>
      </c>
      <c r="C191" t="s">
        <v>55</v>
      </c>
      <c r="D191" t="s">
        <v>2</v>
      </c>
      <c r="E191" t="s">
        <v>365</v>
      </c>
      <c r="F191">
        <v>1</v>
      </c>
      <c r="G191">
        <v>1</v>
      </c>
      <c r="H191">
        <v>2</v>
      </c>
      <c r="I191">
        <v>5</v>
      </c>
      <c r="J191">
        <v>0.23039999999999999</v>
      </c>
      <c r="K191" s="1">
        <v>0.36770000000000003</v>
      </c>
      <c r="L191" s="1">
        <v>0.20580000000000001</v>
      </c>
      <c r="M191" s="1">
        <v>9.3600000000000003E-2</v>
      </c>
      <c r="N191" s="1">
        <v>0.1024</v>
      </c>
    </row>
    <row r="192" spans="1:14" x14ac:dyDescent="0.25">
      <c r="A192">
        <v>191</v>
      </c>
      <c r="B192" t="s">
        <v>347</v>
      </c>
      <c r="C192" t="s">
        <v>38</v>
      </c>
      <c r="D192" t="s">
        <v>6</v>
      </c>
      <c r="E192" t="s">
        <v>287</v>
      </c>
      <c r="F192">
        <v>1</v>
      </c>
      <c r="G192">
        <v>1</v>
      </c>
      <c r="H192">
        <v>0</v>
      </c>
      <c r="I192">
        <v>3</v>
      </c>
      <c r="J192">
        <v>0.63890000000000002</v>
      </c>
      <c r="K192" s="1">
        <v>0.24310000000000001</v>
      </c>
      <c r="L192" s="1">
        <v>0.1181</v>
      </c>
    </row>
    <row r="193" spans="1:13" x14ac:dyDescent="0.25">
      <c r="A193">
        <v>192</v>
      </c>
      <c r="B193" t="s">
        <v>387</v>
      </c>
      <c r="C193" t="s">
        <v>49</v>
      </c>
      <c r="D193" t="s">
        <v>7</v>
      </c>
      <c r="E193" t="s">
        <v>388</v>
      </c>
      <c r="F193">
        <v>0</v>
      </c>
      <c r="G193">
        <v>1</v>
      </c>
      <c r="H193">
        <v>1</v>
      </c>
      <c r="I193">
        <v>3</v>
      </c>
      <c r="J193">
        <v>0.40710000000000002</v>
      </c>
      <c r="K193" s="1">
        <v>0.26429999999999998</v>
      </c>
      <c r="L193" s="1">
        <v>0.3286</v>
      </c>
    </row>
    <row r="194" spans="1:13" x14ac:dyDescent="0.25">
      <c r="A194">
        <v>193</v>
      </c>
      <c r="B194" t="s">
        <v>389</v>
      </c>
      <c r="C194" t="s">
        <v>11</v>
      </c>
      <c r="D194" t="s">
        <v>7</v>
      </c>
      <c r="E194" t="s">
        <v>370</v>
      </c>
      <c r="F194">
        <v>1</v>
      </c>
      <c r="G194">
        <v>1</v>
      </c>
      <c r="H194">
        <v>1</v>
      </c>
      <c r="I194">
        <v>3</v>
      </c>
      <c r="J194">
        <v>0.1638</v>
      </c>
      <c r="K194" s="1">
        <v>0.29730000000000001</v>
      </c>
      <c r="L194" s="1">
        <v>0.53900000000000003</v>
      </c>
    </row>
    <row r="195" spans="1:13" x14ac:dyDescent="0.25">
      <c r="A195">
        <v>194</v>
      </c>
      <c r="B195" t="s">
        <v>390</v>
      </c>
      <c r="C195" t="s">
        <v>25</v>
      </c>
      <c r="D195" t="s">
        <v>7</v>
      </c>
      <c r="E195" t="s">
        <v>391</v>
      </c>
      <c r="F195">
        <v>1</v>
      </c>
      <c r="G195">
        <v>1</v>
      </c>
      <c r="H195">
        <v>0</v>
      </c>
      <c r="I195">
        <v>3</v>
      </c>
      <c r="J195">
        <v>0.21060000000000001</v>
      </c>
      <c r="K195" s="1">
        <v>0.2409</v>
      </c>
      <c r="L195" s="1">
        <v>0.54849999999999999</v>
      </c>
    </row>
    <row r="196" spans="1:13" x14ac:dyDescent="0.25">
      <c r="A196">
        <v>195</v>
      </c>
      <c r="B196" t="s">
        <v>392</v>
      </c>
      <c r="C196" t="s">
        <v>46</v>
      </c>
      <c r="D196" t="s">
        <v>5</v>
      </c>
      <c r="E196" t="s">
        <v>393</v>
      </c>
      <c r="F196">
        <v>1</v>
      </c>
      <c r="G196">
        <v>1</v>
      </c>
      <c r="H196">
        <v>1</v>
      </c>
      <c r="I196">
        <v>4</v>
      </c>
      <c r="J196">
        <v>0.12920000000000001</v>
      </c>
      <c r="K196" s="1">
        <v>0.30420000000000003</v>
      </c>
      <c r="L196" s="1">
        <v>0.38750000000000001</v>
      </c>
      <c r="M196" s="1">
        <v>0.1792</v>
      </c>
    </row>
    <row r="197" spans="1:13" x14ac:dyDescent="0.25">
      <c r="A197">
        <v>196</v>
      </c>
      <c r="B197" t="s">
        <v>394</v>
      </c>
      <c r="C197" t="s">
        <v>15</v>
      </c>
      <c r="D197" t="s">
        <v>5</v>
      </c>
      <c r="E197" t="s">
        <v>114</v>
      </c>
      <c r="F197">
        <v>1</v>
      </c>
      <c r="G197">
        <v>1</v>
      </c>
      <c r="H197">
        <v>0</v>
      </c>
      <c r="I197">
        <v>4</v>
      </c>
      <c r="J197">
        <v>0.38729999999999998</v>
      </c>
      <c r="K197" s="1">
        <v>0.27479999999999999</v>
      </c>
      <c r="L197" s="1">
        <v>0.13969999999999999</v>
      </c>
      <c r="M197" s="1">
        <v>0.1981</v>
      </c>
    </row>
    <row r="198" spans="1:13" x14ac:dyDescent="0.25">
      <c r="A198">
        <v>197</v>
      </c>
      <c r="B198" t="s">
        <v>395</v>
      </c>
      <c r="C198" t="s">
        <v>35</v>
      </c>
      <c r="D198" t="s">
        <v>4</v>
      </c>
      <c r="E198" t="s">
        <v>208</v>
      </c>
      <c r="F198">
        <v>1</v>
      </c>
      <c r="G198">
        <v>1</v>
      </c>
      <c r="H198">
        <v>0</v>
      </c>
      <c r="I198">
        <v>4</v>
      </c>
      <c r="J198">
        <v>0.30199999999999999</v>
      </c>
      <c r="K198" s="1">
        <v>0.18160000000000001</v>
      </c>
      <c r="L198" s="1">
        <v>0.1376</v>
      </c>
      <c r="M198" s="1">
        <v>0.37880000000000003</v>
      </c>
    </row>
    <row r="199" spans="1:13" x14ac:dyDescent="0.25">
      <c r="A199">
        <v>198</v>
      </c>
      <c r="B199" t="s">
        <v>396</v>
      </c>
      <c r="C199" t="s">
        <v>56</v>
      </c>
      <c r="D199" t="s">
        <v>5</v>
      </c>
      <c r="E199" t="s">
        <v>397</v>
      </c>
      <c r="F199">
        <v>1</v>
      </c>
      <c r="G199">
        <v>1</v>
      </c>
      <c r="H199">
        <v>0</v>
      </c>
      <c r="I199">
        <v>4</v>
      </c>
      <c r="J199">
        <v>0.5302</v>
      </c>
      <c r="K199" s="1">
        <v>0.17469999999999999</v>
      </c>
      <c r="L199" s="1">
        <v>0.14319999999999999</v>
      </c>
      <c r="M199" s="1">
        <v>0.15190000000000001</v>
      </c>
    </row>
    <row r="200" spans="1:13" x14ac:dyDescent="0.25">
      <c r="A200">
        <v>199</v>
      </c>
      <c r="B200" t="s">
        <v>203</v>
      </c>
      <c r="C200" t="s">
        <v>18</v>
      </c>
      <c r="D200" t="s">
        <v>4</v>
      </c>
      <c r="E200" t="s">
        <v>204</v>
      </c>
      <c r="F200">
        <v>1</v>
      </c>
      <c r="G200">
        <v>1</v>
      </c>
      <c r="H200">
        <v>0</v>
      </c>
      <c r="I200">
        <v>4</v>
      </c>
      <c r="J200">
        <v>0.5302</v>
      </c>
      <c r="K200" s="1">
        <v>0.23799999999999999</v>
      </c>
      <c r="L200" s="1">
        <v>8.3099999999999993E-2</v>
      </c>
      <c r="M200" s="1">
        <v>0.14860000000000001</v>
      </c>
    </row>
    <row r="201" spans="1:13" x14ac:dyDescent="0.25">
      <c r="A201">
        <v>200</v>
      </c>
      <c r="B201" t="s">
        <v>182</v>
      </c>
      <c r="C201" t="s">
        <v>38</v>
      </c>
      <c r="D201" t="s">
        <v>7</v>
      </c>
      <c r="E201" t="s">
        <v>166</v>
      </c>
      <c r="F201">
        <v>1</v>
      </c>
      <c r="G201">
        <v>1</v>
      </c>
      <c r="H201">
        <v>0</v>
      </c>
      <c r="I201">
        <v>3</v>
      </c>
      <c r="J201">
        <v>0.11990000000000001</v>
      </c>
      <c r="K201" s="1">
        <v>0.60799999999999998</v>
      </c>
      <c r="L201" s="1">
        <v>0.27210000000000001</v>
      </c>
    </row>
    <row r="202" spans="1:13" x14ac:dyDescent="0.25">
      <c r="A202">
        <v>201</v>
      </c>
      <c r="B202" t="s">
        <v>398</v>
      </c>
      <c r="C202" t="s">
        <v>33</v>
      </c>
      <c r="D202" t="s">
        <v>5</v>
      </c>
      <c r="E202" t="s">
        <v>399</v>
      </c>
      <c r="F202">
        <v>1</v>
      </c>
      <c r="G202">
        <v>1</v>
      </c>
      <c r="H202">
        <v>0</v>
      </c>
      <c r="I202">
        <v>4</v>
      </c>
      <c r="J202">
        <v>0.2752</v>
      </c>
      <c r="K202" s="1">
        <v>0.1062</v>
      </c>
      <c r="L202" s="1">
        <v>0.1515</v>
      </c>
      <c r="M202" s="1">
        <v>0.46710000000000002</v>
      </c>
    </row>
    <row r="203" spans="1:13" x14ac:dyDescent="0.25">
      <c r="A203">
        <v>202</v>
      </c>
      <c r="B203" t="s">
        <v>400</v>
      </c>
      <c r="C203" t="s">
        <v>48</v>
      </c>
      <c r="D203" t="s">
        <v>3</v>
      </c>
      <c r="E203" t="s">
        <v>401</v>
      </c>
      <c r="F203">
        <v>1</v>
      </c>
      <c r="G203">
        <v>1</v>
      </c>
      <c r="H203">
        <v>0</v>
      </c>
      <c r="I203">
        <v>4</v>
      </c>
      <c r="J203">
        <v>0.36209999999999998</v>
      </c>
      <c r="K203" s="1">
        <v>0.3024</v>
      </c>
      <c r="L203" s="1">
        <v>0.1231</v>
      </c>
      <c r="M203" s="1">
        <v>0.21240000000000001</v>
      </c>
    </row>
    <row r="204" spans="1:13" x14ac:dyDescent="0.25">
      <c r="A204">
        <v>203</v>
      </c>
      <c r="B204" t="s">
        <v>402</v>
      </c>
      <c r="C204" t="s">
        <v>47</v>
      </c>
      <c r="D204" t="s">
        <v>3</v>
      </c>
      <c r="E204" t="s">
        <v>403</v>
      </c>
      <c r="F204">
        <v>0</v>
      </c>
      <c r="G204">
        <v>1</v>
      </c>
      <c r="H204">
        <v>1</v>
      </c>
      <c r="I204">
        <v>4</v>
      </c>
      <c r="J204">
        <v>0.32990000000000003</v>
      </c>
      <c r="K204" s="1">
        <v>0.2326</v>
      </c>
      <c r="L204" s="1">
        <v>0.24129999999999999</v>
      </c>
      <c r="M204" s="1">
        <v>0.19620000000000001</v>
      </c>
    </row>
    <row r="205" spans="1:13" x14ac:dyDescent="0.25">
      <c r="A205">
        <v>204</v>
      </c>
      <c r="B205" t="s">
        <v>404</v>
      </c>
      <c r="C205" t="s">
        <v>46</v>
      </c>
      <c r="D205" t="s">
        <v>6</v>
      </c>
      <c r="E205" t="s">
        <v>405</v>
      </c>
      <c r="F205">
        <v>0</v>
      </c>
      <c r="G205">
        <v>1</v>
      </c>
      <c r="H205">
        <v>1</v>
      </c>
      <c r="I205">
        <v>3</v>
      </c>
      <c r="J205">
        <v>0.46479999999999999</v>
      </c>
      <c r="K205" s="1">
        <v>0.29949999999999999</v>
      </c>
      <c r="L205" s="1">
        <v>0.2356</v>
      </c>
    </row>
    <row r="206" spans="1:13" x14ac:dyDescent="0.25">
      <c r="A206">
        <v>205</v>
      </c>
      <c r="B206" t="s">
        <v>406</v>
      </c>
      <c r="C206" t="s">
        <v>56</v>
      </c>
      <c r="D206" t="s">
        <v>6</v>
      </c>
      <c r="E206" t="s">
        <v>349</v>
      </c>
      <c r="F206">
        <v>0</v>
      </c>
      <c r="G206">
        <v>1</v>
      </c>
      <c r="H206">
        <v>1</v>
      </c>
      <c r="I206">
        <v>3</v>
      </c>
      <c r="J206">
        <v>0.44030000000000002</v>
      </c>
      <c r="K206" s="1">
        <v>0.32450000000000001</v>
      </c>
      <c r="L206" s="1">
        <v>0.23519999999999999</v>
      </c>
    </row>
    <row r="207" spans="1:13" x14ac:dyDescent="0.25">
      <c r="A207">
        <v>206</v>
      </c>
      <c r="B207" t="s">
        <v>308</v>
      </c>
      <c r="C207" t="s">
        <v>15</v>
      </c>
      <c r="D207" t="s">
        <v>6</v>
      </c>
      <c r="E207" t="s">
        <v>238</v>
      </c>
      <c r="F207">
        <v>1</v>
      </c>
      <c r="G207">
        <v>1</v>
      </c>
      <c r="H207">
        <v>0</v>
      </c>
      <c r="I207">
        <v>3</v>
      </c>
      <c r="J207">
        <v>0.31190000000000001</v>
      </c>
      <c r="K207" s="1">
        <v>0.1976</v>
      </c>
      <c r="L207" s="1">
        <v>0.49049999999999999</v>
      </c>
    </row>
    <row r="208" spans="1:13" x14ac:dyDescent="0.25">
      <c r="A208">
        <v>207</v>
      </c>
      <c r="B208" t="s">
        <v>253</v>
      </c>
      <c r="C208" t="s">
        <v>53</v>
      </c>
      <c r="D208" t="s">
        <v>4</v>
      </c>
      <c r="E208" t="s">
        <v>179</v>
      </c>
      <c r="F208">
        <v>1</v>
      </c>
      <c r="G208">
        <v>1</v>
      </c>
      <c r="H208">
        <v>1</v>
      </c>
      <c r="I208">
        <v>4</v>
      </c>
      <c r="J208">
        <v>0.25</v>
      </c>
      <c r="K208" s="1">
        <v>0.25</v>
      </c>
      <c r="L208" s="1">
        <v>0.25</v>
      </c>
      <c r="M208" s="1">
        <v>0.25</v>
      </c>
    </row>
    <row r="209" spans="1:13" x14ac:dyDescent="0.25">
      <c r="A209">
        <v>208</v>
      </c>
      <c r="B209" t="s">
        <v>326</v>
      </c>
      <c r="C209" t="s">
        <v>33</v>
      </c>
      <c r="D209" t="s">
        <v>6</v>
      </c>
      <c r="E209" t="s">
        <v>327</v>
      </c>
      <c r="F209">
        <v>1</v>
      </c>
      <c r="G209">
        <v>1</v>
      </c>
      <c r="H209">
        <v>0</v>
      </c>
      <c r="I209">
        <v>3</v>
      </c>
      <c r="J209">
        <v>0.62429999999999997</v>
      </c>
      <c r="K209" s="1">
        <v>0.1085</v>
      </c>
      <c r="L209" s="1">
        <v>0.26719999999999999</v>
      </c>
    </row>
    <row r="210" spans="1:13" x14ac:dyDescent="0.25">
      <c r="A210">
        <v>209</v>
      </c>
      <c r="B210" t="s">
        <v>407</v>
      </c>
      <c r="C210" t="s">
        <v>35</v>
      </c>
      <c r="D210" t="s">
        <v>5</v>
      </c>
      <c r="E210" t="s">
        <v>408</v>
      </c>
      <c r="F210">
        <v>1</v>
      </c>
      <c r="G210">
        <v>1</v>
      </c>
      <c r="H210">
        <v>0</v>
      </c>
      <c r="I210">
        <v>4</v>
      </c>
      <c r="J210">
        <v>0.52949999999999997</v>
      </c>
      <c r="K210" s="1">
        <v>0.1019</v>
      </c>
      <c r="L210" s="1">
        <v>0.2082</v>
      </c>
      <c r="M210" s="1">
        <v>0.1603</v>
      </c>
    </row>
    <row r="211" spans="1:13" x14ac:dyDescent="0.25">
      <c r="A211">
        <v>210</v>
      </c>
      <c r="B211" t="s">
        <v>409</v>
      </c>
      <c r="C211" t="s">
        <v>33</v>
      </c>
      <c r="D211" t="s">
        <v>7</v>
      </c>
      <c r="E211" t="s">
        <v>327</v>
      </c>
      <c r="F211">
        <v>1</v>
      </c>
      <c r="G211">
        <v>1</v>
      </c>
      <c r="H211">
        <v>0</v>
      </c>
      <c r="I211">
        <v>3</v>
      </c>
      <c r="J211">
        <v>0.1085</v>
      </c>
      <c r="K211" s="1">
        <v>0.26719999999999999</v>
      </c>
      <c r="L211" s="1">
        <v>0.62429999999999997</v>
      </c>
    </row>
    <row r="212" spans="1:13" x14ac:dyDescent="0.25">
      <c r="A212">
        <v>211</v>
      </c>
      <c r="B212" t="s">
        <v>410</v>
      </c>
      <c r="C212" t="s">
        <v>15</v>
      </c>
      <c r="D212" t="s">
        <v>7</v>
      </c>
      <c r="E212" t="s">
        <v>238</v>
      </c>
      <c r="F212">
        <v>1</v>
      </c>
      <c r="G212">
        <v>1</v>
      </c>
      <c r="H212">
        <v>0</v>
      </c>
      <c r="I212">
        <v>3</v>
      </c>
      <c r="J212">
        <v>0.31190000000000001</v>
      </c>
      <c r="K212" s="1">
        <v>0.49049999999999999</v>
      </c>
      <c r="L212" s="1">
        <v>0.1976</v>
      </c>
    </row>
    <row r="213" spans="1:13" x14ac:dyDescent="0.25">
      <c r="A213">
        <v>212</v>
      </c>
      <c r="B213" t="s">
        <v>411</v>
      </c>
      <c r="C213" t="s">
        <v>46</v>
      </c>
      <c r="D213" t="s">
        <v>7</v>
      </c>
      <c r="E213" t="s">
        <v>179</v>
      </c>
      <c r="F213">
        <v>1</v>
      </c>
      <c r="G213">
        <v>1</v>
      </c>
      <c r="H213">
        <v>0</v>
      </c>
      <c r="I213">
        <v>3</v>
      </c>
      <c r="J213">
        <v>0.33329999999999999</v>
      </c>
      <c r="K213" s="1">
        <v>0.33329999999999999</v>
      </c>
      <c r="L213" s="1">
        <v>0.33329999999999999</v>
      </c>
    </row>
    <row r="214" spans="1:13" x14ac:dyDescent="0.25">
      <c r="A214">
        <v>213</v>
      </c>
      <c r="B214" t="s">
        <v>412</v>
      </c>
      <c r="C214" t="s">
        <v>56</v>
      </c>
      <c r="D214" t="s">
        <v>7</v>
      </c>
      <c r="E214" t="s">
        <v>413</v>
      </c>
      <c r="F214">
        <v>1</v>
      </c>
      <c r="G214">
        <v>1</v>
      </c>
      <c r="H214">
        <v>0</v>
      </c>
      <c r="I214">
        <v>3</v>
      </c>
      <c r="J214">
        <v>0.60340000000000005</v>
      </c>
      <c r="K214" s="1">
        <v>0.25800000000000001</v>
      </c>
      <c r="L214" s="1">
        <v>0.1386</v>
      </c>
    </row>
    <row r="215" spans="1:13" x14ac:dyDescent="0.25">
      <c r="A215">
        <v>214</v>
      </c>
      <c r="B215" t="s">
        <v>414</v>
      </c>
      <c r="C215" t="s">
        <v>48</v>
      </c>
      <c r="D215" t="s">
        <v>4</v>
      </c>
      <c r="E215" t="s">
        <v>179</v>
      </c>
      <c r="F215">
        <v>1</v>
      </c>
      <c r="G215">
        <v>1</v>
      </c>
      <c r="H215">
        <v>0</v>
      </c>
      <c r="I215">
        <v>4</v>
      </c>
      <c r="J215">
        <v>0.4</v>
      </c>
      <c r="K215" s="1">
        <v>0.1</v>
      </c>
      <c r="L215" s="1">
        <v>0.1</v>
      </c>
      <c r="M215" s="1">
        <v>0.4</v>
      </c>
    </row>
    <row r="216" spans="1:13" x14ac:dyDescent="0.25">
      <c r="A216">
        <v>215</v>
      </c>
      <c r="B216" t="s">
        <v>415</v>
      </c>
      <c r="C216" t="s">
        <v>47</v>
      </c>
      <c r="D216" t="s">
        <v>4</v>
      </c>
      <c r="E216" t="s">
        <v>416</v>
      </c>
      <c r="F216">
        <v>1</v>
      </c>
      <c r="G216">
        <v>1</v>
      </c>
      <c r="H216">
        <v>0</v>
      </c>
      <c r="I216">
        <v>4</v>
      </c>
      <c r="J216">
        <v>0.33179999999999998</v>
      </c>
      <c r="K216" s="1">
        <v>0.1363</v>
      </c>
      <c r="L216" s="1">
        <v>0.35270000000000001</v>
      </c>
      <c r="M216" s="1">
        <v>0.17929999999999999</v>
      </c>
    </row>
    <row r="217" spans="1:13" x14ac:dyDescent="0.25">
      <c r="A217">
        <v>216</v>
      </c>
      <c r="B217" t="s">
        <v>417</v>
      </c>
      <c r="C217" t="s">
        <v>35</v>
      </c>
      <c r="D217" t="s">
        <v>6</v>
      </c>
      <c r="E217" t="s">
        <v>238</v>
      </c>
      <c r="F217">
        <v>1</v>
      </c>
      <c r="G217">
        <v>1</v>
      </c>
      <c r="H217">
        <v>0</v>
      </c>
      <c r="I217">
        <v>3</v>
      </c>
      <c r="J217">
        <v>0.49049999999999999</v>
      </c>
      <c r="K217" s="1">
        <v>0.31190000000000001</v>
      </c>
      <c r="L217" s="1">
        <v>0.1976</v>
      </c>
    </row>
    <row r="218" spans="1:13" x14ac:dyDescent="0.25">
      <c r="A218">
        <v>217</v>
      </c>
      <c r="B218" t="s">
        <v>319</v>
      </c>
      <c r="C218" t="s">
        <v>55</v>
      </c>
      <c r="D218" t="s">
        <v>3</v>
      </c>
      <c r="E218" t="s">
        <v>72</v>
      </c>
      <c r="F218">
        <v>1</v>
      </c>
      <c r="G218">
        <v>1</v>
      </c>
      <c r="H218">
        <v>1</v>
      </c>
      <c r="I218">
        <v>4</v>
      </c>
      <c r="J218">
        <v>0.27250000000000002</v>
      </c>
      <c r="K218" s="1">
        <v>0.46300000000000002</v>
      </c>
      <c r="L218" s="1">
        <v>0.1686</v>
      </c>
      <c r="M218" s="1">
        <v>9.5899999999999999E-2</v>
      </c>
    </row>
    <row r="219" spans="1:13" x14ac:dyDescent="0.25">
      <c r="A219">
        <v>218</v>
      </c>
      <c r="B219" t="s">
        <v>418</v>
      </c>
      <c r="C219" t="s">
        <v>48</v>
      </c>
      <c r="D219" t="s">
        <v>5</v>
      </c>
      <c r="E219" t="s">
        <v>219</v>
      </c>
      <c r="F219">
        <v>1</v>
      </c>
      <c r="G219">
        <v>1</v>
      </c>
      <c r="H219">
        <v>0</v>
      </c>
      <c r="I219">
        <v>4</v>
      </c>
      <c r="J219">
        <v>0.40620000000000001</v>
      </c>
      <c r="K219" s="1">
        <v>0.17710000000000001</v>
      </c>
      <c r="L219" s="1">
        <v>0.17710000000000001</v>
      </c>
      <c r="M219" s="1">
        <v>0.23960000000000001</v>
      </c>
    </row>
    <row r="220" spans="1:13" x14ac:dyDescent="0.25">
      <c r="A220">
        <v>219</v>
      </c>
      <c r="B220" t="s">
        <v>419</v>
      </c>
      <c r="C220" t="s">
        <v>44</v>
      </c>
      <c r="D220" t="s">
        <v>3</v>
      </c>
      <c r="E220" t="s">
        <v>420</v>
      </c>
      <c r="F220">
        <v>0</v>
      </c>
      <c r="G220">
        <v>1</v>
      </c>
      <c r="H220">
        <v>1</v>
      </c>
      <c r="I220">
        <v>4</v>
      </c>
      <c r="J220">
        <v>0.30709999999999998</v>
      </c>
      <c r="K220" s="1">
        <v>0.30709999999999998</v>
      </c>
      <c r="L220" s="1">
        <v>0.30709999999999998</v>
      </c>
      <c r="M220" s="1">
        <v>7.8600000000000003E-2</v>
      </c>
    </row>
    <row r="221" spans="1:13" x14ac:dyDescent="0.25">
      <c r="A221">
        <v>220</v>
      </c>
      <c r="B221" t="s">
        <v>234</v>
      </c>
      <c r="C221" t="s">
        <v>19</v>
      </c>
      <c r="D221" t="s">
        <v>3</v>
      </c>
      <c r="E221" t="s">
        <v>114</v>
      </c>
      <c r="F221">
        <v>1</v>
      </c>
      <c r="G221">
        <v>1</v>
      </c>
      <c r="H221">
        <v>1</v>
      </c>
      <c r="I221">
        <v>4</v>
      </c>
      <c r="J221">
        <v>0.38729999999999998</v>
      </c>
      <c r="K221" s="1">
        <v>0.13969999999999999</v>
      </c>
      <c r="L221" s="1">
        <v>0.1981</v>
      </c>
      <c r="M221" s="1">
        <v>0.27479999999999999</v>
      </c>
    </row>
    <row r="222" spans="1:13" x14ac:dyDescent="0.25">
      <c r="A222">
        <v>221</v>
      </c>
      <c r="B222" t="s">
        <v>421</v>
      </c>
      <c r="C222" t="s">
        <v>53</v>
      </c>
      <c r="D222" t="s">
        <v>5</v>
      </c>
      <c r="E222" t="s">
        <v>422</v>
      </c>
      <c r="F222">
        <v>1</v>
      </c>
      <c r="G222">
        <v>1</v>
      </c>
      <c r="H222">
        <v>1</v>
      </c>
      <c r="I222">
        <v>4</v>
      </c>
      <c r="J222">
        <v>0.52580000000000005</v>
      </c>
      <c r="K222" s="1">
        <v>8.5599999999999996E-2</v>
      </c>
      <c r="L222" s="1">
        <v>0.2</v>
      </c>
      <c r="M222" s="1">
        <v>0.18859999999999999</v>
      </c>
    </row>
    <row r="223" spans="1:13" x14ac:dyDescent="0.25">
      <c r="A223">
        <v>222</v>
      </c>
      <c r="B223" t="s">
        <v>423</v>
      </c>
      <c r="C223" t="s">
        <v>47</v>
      </c>
      <c r="D223" t="s">
        <v>5</v>
      </c>
      <c r="E223" t="s">
        <v>424</v>
      </c>
      <c r="F223">
        <v>1</v>
      </c>
      <c r="G223">
        <v>1</v>
      </c>
      <c r="H223">
        <v>0</v>
      </c>
      <c r="I223">
        <v>4</v>
      </c>
      <c r="J223">
        <v>0.31159999999999999</v>
      </c>
      <c r="K223" s="1">
        <v>0.12770000000000001</v>
      </c>
      <c r="L223" s="1">
        <v>0.28039999999999998</v>
      </c>
      <c r="M223" s="1">
        <v>0.28039999999999998</v>
      </c>
    </row>
    <row r="224" spans="1:13" x14ac:dyDescent="0.25">
      <c r="A224">
        <v>223</v>
      </c>
      <c r="B224" t="s">
        <v>417</v>
      </c>
      <c r="C224" t="s">
        <v>35</v>
      </c>
      <c r="D224" t="s">
        <v>7</v>
      </c>
      <c r="E224" t="s">
        <v>238</v>
      </c>
      <c r="F224">
        <v>1</v>
      </c>
      <c r="G224">
        <v>1</v>
      </c>
      <c r="H224">
        <v>0</v>
      </c>
      <c r="I224">
        <v>3</v>
      </c>
      <c r="J224">
        <v>0.49049999999999999</v>
      </c>
      <c r="K224" s="1">
        <v>0.31190000000000001</v>
      </c>
      <c r="L224" s="1">
        <v>0.1976</v>
      </c>
    </row>
    <row r="225" spans="1:14" x14ac:dyDescent="0.25">
      <c r="A225">
        <v>224</v>
      </c>
      <c r="B225" t="s">
        <v>425</v>
      </c>
      <c r="C225" t="s">
        <v>23</v>
      </c>
      <c r="E225" t="s">
        <v>426</v>
      </c>
      <c r="F225">
        <v>1</v>
      </c>
      <c r="G225">
        <v>1</v>
      </c>
      <c r="H225">
        <v>0</v>
      </c>
      <c r="I225">
        <v>5</v>
      </c>
      <c r="J225">
        <v>0.37559999999999999</v>
      </c>
      <c r="K225" s="1">
        <v>0.1678</v>
      </c>
      <c r="L225" s="1">
        <v>0.2036</v>
      </c>
      <c r="M225" s="1">
        <v>6.8099999999999994E-2</v>
      </c>
      <c r="N225" s="1">
        <v>0.18490000000000001</v>
      </c>
    </row>
    <row r="226" spans="1:14" x14ac:dyDescent="0.25">
      <c r="A226">
        <v>225</v>
      </c>
      <c r="B226" t="s">
        <v>427</v>
      </c>
      <c r="C226" t="s">
        <v>48</v>
      </c>
      <c r="D226" t="s">
        <v>6</v>
      </c>
      <c r="E226" t="s">
        <v>212</v>
      </c>
      <c r="F226">
        <v>1</v>
      </c>
      <c r="G226">
        <v>1</v>
      </c>
      <c r="H226">
        <v>0</v>
      </c>
      <c r="I226">
        <v>3</v>
      </c>
      <c r="J226">
        <v>0.45400000000000001</v>
      </c>
      <c r="K226" s="1">
        <v>0.3206</v>
      </c>
      <c r="L226" s="1">
        <v>0.22539999999999999</v>
      </c>
    </row>
    <row r="227" spans="1:14" x14ac:dyDescent="0.25">
      <c r="A227">
        <v>226</v>
      </c>
      <c r="B227" t="s">
        <v>428</v>
      </c>
      <c r="C227" t="s">
        <v>51</v>
      </c>
      <c r="D227" t="s">
        <v>3</v>
      </c>
      <c r="E227" t="s">
        <v>429</v>
      </c>
      <c r="F227">
        <v>0</v>
      </c>
      <c r="G227">
        <v>1</v>
      </c>
      <c r="H227">
        <v>1</v>
      </c>
      <c r="I227">
        <v>4</v>
      </c>
      <c r="J227">
        <v>0.2898</v>
      </c>
      <c r="K227" s="1">
        <v>0.26750000000000002</v>
      </c>
      <c r="L227" s="1">
        <v>0.15759999999999999</v>
      </c>
      <c r="M227" s="1">
        <v>0.28499999999999998</v>
      </c>
    </row>
    <row r="228" spans="1:14" x14ac:dyDescent="0.25">
      <c r="A228">
        <v>227</v>
      </c>
      <c r="B228" t="s">
        <v>330</v>
      </c>
      <c r="C228" t="s">
        <v>48</v>
      </c>
      <c r="D228" t="s">
        <v>7</v>
      </c>
      <c r="E228" t="s">
        <v>179</v>
      </c>
      <c r="F228">
        <v>1</v>
      </c>
      <c r="G228">
        <v>1</v>
      </c>
      <c r="H228">
        <v>0</v>
      </c>
      <c r="I228">
        <v>3</v>
      </c>
      <c r="J228">
        <v>0.4</v>
      </c>
      <c r="K228" s="1">
        <v>0.4</v>
      </c>
      <c r="L228" s="1">
        <v>0.2</v>
      </c>
    </row>
    <row r="229" spans="1:14" x14ac:dyDescent="0.25">
      <c r="A229">
        <v>228</v>
      </c>
      <c r="B229" t="s">
        <v>430</v>
      </c>
      <c r="C229" t="s">
        <v>47</v>
      </c>
      <c r="D229" t="s">
        <v>6</v>
      </c>
      <c r="E229" t="s">
        <v>294</v>
      </c>
      <c r="F229">
        <v>1</v>
      </c>
      <c r="G229">
        <v>1</v>
      </c>
      <c r="H229">
        <v>0</v>
      </c>
      <c r="I229">
        <v>3</v>
      </c>
      <c r="J229">
        <v>0.5736</v>
      </c>
      <c r="K229" s="1">
        <v>0.28639999999999999</v>
      </c>
      <c r="L229" s="1">
        <v>0.1399</v>
      </c>
    </row>
    <row r="230" spans="1:14" x14ac:dyDescent="0.25">
      <c r="A230">
        <v>229</v>
      </c>
      <c r="B230" t="s">
        <v>427</v>
      </c>
      <c r="C230" t="s">
        <v>53</v>
      </c>
      <c r="D230" t="s">
        <v>6</v>
      </c>
      <c r="E230" t="s">
        <v>212</v>
      </c>
      <c r="F230">
        <v>1</v>
      </c>
      <c r="G230">
        <v>1</v>
      </c>
      <c r="H230">
        <v>0</v>
      </c>
      <c r="I230">
        <v>3</v>
      </c>
      <c r="J230">
        <v>0.45400000000000001</v>
      </c>
      <c r="K230" s="1">
        <v>0.3206</v>
      </c>
      <c r="L230" s="1">
        <v>0.22539999999999999</v>
      </c>
    </row>
    <row r="231" spans="1:14" x14ac:dyDescent="0.25">
      <c r="A231">
        <v>230</v>
      </c>
      <c r="B231" t="s">
        <v>431</v>
      </c>
      <c r="C231" t="s">
        <v>55</v>
      </c>
      <c r="D231" t="s">
        <v>4</v>
      </c>
      <c r="E231" t="s">
        <v>345</v>
      </c>
      <c r="F231">
        <v>0</v>
      </c>
      <c r="G231">
        <v>1</v>
      </c>
      <c r="H231">
        <v>1</v>
      </c>
      <c r="I231">
        <v>4</v>
      </c>
      <c r="J231">
        <v>0.50970000000000004</v>
      </c>
      <c r="K231" s="1">
        <v>0.151</v>
      </c>
      <c r="L231" s="1">
        <v>7.3099999999999998E-2</v>
      </c>
      <c r="M231" s="1">
        <v>0.26619999999999999</v>
      </c>
    </row>
    <row r="232" spans="1:14" x14ac:dyDescent="0.25">
      <c r="A232">
        <v>231</v>
      </c>
      <c r="B232" t="s">
        <v>432</v>
      </c>
      <c r="C232" t="s">
        <v>43</v>
      </c>
      <c r="D232" t="s">
        <v>2</v>
      </c>
      <c r="E232" t="s">
        <v>433</v>
      </c>
      <c r="F232">
        <v>0</v>
      </c>
      <c r="G232">
        <v>1</v>
      </c>
      <c r="H232">
        <v>2</v>
      </c>
      <c r="I232">
        <v>5</v>
      </c>
      <c r="J232">
        <v>0.2059</v>
      </c>
      <c r="K232" s="1">
        <v>0.1227</v>
      </c>
      <c r="L232" s="1">
        <v>0.1588</v>
      </c>
      <c r="M232" s="1">
        <v>0.20039999999999999</v>
      </c>
      <c r="N232" s="1">
        <v>0.31230000000000002</v>
      </c>
    </row>
    <row r="233" spans="1:14" x14ac:dyDescent="0.25">
      <c r="A233">
        <v>232</v>
      </c>
      <c r="B233" t="s">
        <v>278</v>
      </c>
      <c r="C233" t="s">
        <v>47</v>
      </c>
      <c r="D233" t="s">
        <v>7</v>
      </c>
      <c r="E233" t="s">
        <v>179</v>
      </c>
      <c r="F233">
        <v>1</v>
      </c>
      <c r="G233">
        <v>1</v>
      </c>
      <c r="H233">
        <v>0</v>
      </c>
      <c r="I233">
        <v>3</v>
      </c>
      <c r="J233">
        <v>0.25</v>
      </c>
      <c r="K233" s="1">
        <v>0.25</v>
      </c>
      <c r="L233" s="1">
        <v>0.5</v>
      </c>
    </row>
    <row r="234" spans="1:14" x14ac:dyDescent="0.25">
      <c r="A234">
        <v>233</v>
      </c>
      <c r="B234" t="s">
        <v>434</v>
      </c>
      <c r="C234" t="s">
        <v>53</v>
      </c>
      <c r="D234" t="s">
        <v>7</v>
      </c>
      <c r="E234" t="s">
        <v>212</v>
      </c>
      <c r="F234">
        <v>1</v>
      </c>
      <c r="G234">
        <v>1</v>
      </c>
      <c r="H234">
        <v>0</v>
      </c>
      <c r="I234">
        <v>3</v>
      </c>
      <c r="J234">
        <v>0.3206</v>
      </c>
      <c r="K234" s="1">
        <v>0.22539999999999999</v>
      </c>
      <c r="L234" s="1">
        <v>0.45400000000000001</v>
      </c>
    </row>
    <row r="235" spans="1:14" x14ac:dyDescent="0.25">
      <c r="A235">
        <v>234</v>
      </c>
      <c r="B235" t="s">
        <v>435</v>
      </c>
      <c r="C235" t="s">
        <v>20</v>
      </c>
      <c r="D235" t="s">
        <v>3</v>
      </c>
      <c r="E235" t="s">
        <v>289</v>
      </c>
      <c r="F235">
        <v>1</v>
      </c>
      <c r="G235">
        <v>1</v>
      </c>
      <c r="H235">
        <v>1</v>
      </c>
      <c r="I235">
        <v>4</v>
      </c>
      <c r="J235">
        <v>0.24199999999999999</v>
      </c>
      <c r="K235" s="1">
        <v>0.15540000000000001</v>
      </c>
      <c r="L235" s="1">
        <v>0.36899999999999999</v>
      </c>
      <c r="M235" s="1">
        <v>0.2336</v>
      </c>
    </row>
    <row r="236" spans="1:14" x14ac:dyDescent="0.25">
      <c r="A236">
        <v>235</v>
      </c>
      <c r="B236" t="s">
        <v>436</v>
      </c>
      <c r="C236" t="s">
        <v>44</v>
      </c>
      <c r="D236" t="s">
        <v>4</v>
      </c>
      <c r="E236" t="s">
        <v>179</v>
      </c>
      <c r="F236">
        <v>1</v>
      </c>
      <c r="G236">
        <v>1</v>
      </c>
      <c r="H236">
        <v>0</v>
      </c>
      <c r="I236">
        <v>4</v>
      </c>
      <c r="J236">
        <v>0.25</v>
      </c>
      <c r="K236" s="1">
        <v>0.25</v>
      </c>
      <c r="L236" s="1">
        <v>0.25</v>
      </c>
      <c r="M236" s="1">
        <v>0.25</v>
      </c>
    </row>
    <row r="237" spans="1:14" x14ac:dyDescent="0.25">
      <c r="A237">
        <v>236</v>
      </c>
      <c r="B237" t="s">
        <v>437</v>
      </c>
      <c r="C237" t="s">
        <v>41</v>
      </c>
      <c r="E237" t="s">
        <v>438</v>
      </c>
      <c r="F237">
        <v>1</v>
      </c>
      <c r="G237">
        <v>1</v>
      </c>
      <c r="H237">
        <v>1</v>
      </c>
      <c r="I237">
        <v>5</v>
      </c>
      <c r="J237">
        <v>0.23799999999999999</v>
      </c>
      <c r="K237" s="1">
        <v>0.19589999999999999</v>
      </c>
      <c r="L237" s="1">
        <v>0.1072</v>
      </c>
      <c r="M237" s="1">
        <v>0.13070000000000001</v>
      </c>
      <c r="N237" s="1">
        <v>0.32819999999999999</v>
      </c>
    </row>
    <row r="238" spans="1:14" x14ac:dyDescent="0.25">
      <c r="A238">
        <v>237</v>
      </c>
      <c r="B238" t="s">
        <v>439</v>
      </c>
      <c r="C238" t="s">
        <v>19</v>
      </c>
      <c r="D238" t="s">
        <v>4</v>
      </c>
      <c r="E238" t="s">
        <v>440</v>
      </c>
      <c r="F238">
        <v>1</v>
      </c>
      <c r="G238">
        <v>1</v>
      </c>
      <c r="H238">
        <v>0</v>
      </c>
      <c r="I238">
        <v>4</v>
      </c>
      <c r="J238">
        <v>0.40239999999999998</v>
      </c>
      <c r="K238" s="1">
        <v>0.20200000000000001</v>
      </c>
      <c r="L238" s="1">
        <v>0.3049</v>
      </c>
      <c r="M238" s="1">
        <v>9.0700000000000003E-2</v>
      </c>
    </row>
    <row r="239" spans="1:14" x14ac:dyDescent="0.25">
      <c r="A239">
        <v>238</v>
      </c>
      <c r="B239" t="s">
        <v>441</v>
      </c>
      <c r="C239" t="s">
        <v>18</v>
      </c>
      <c r="D239" t="s">
        <v>5</v>
      </c>
      <c r="E239" t="s">
        <v>442</v>
      </c>
      <c r="F239">
        <v>1</v>
      </c>
      <c r="G239">
        <v>1</v>
      </c>
      <c r="H239">
        <v>0</v>
      </c>
      <c r="I239">
        <v>4</v>
      </c>
      <c r="J239">
        <v>0.50229999999999997</v>
      </c>
      <c r="K239" s="1">
        <v>0.1474</v>
      </c>
      <c r="L239" s="1">
        <v>0.2452</v>
      </c>
      <c r="M239" s="1">
        <v>0.1052</v>
      </c>
    </row>
    <row r="240" spans="1:14" x14ac:dyDescent="0.25">
      <c r="A240">
        <v>239</v>
      </c>
      <c r="B240" t="s">
        <v>443</v>
      </c>
      <c r="C240" t="s">
        <v>55</v>
      </c>
      <c r="D240" t="s">
        <v>5</v>
      </c>
      <c r="E240" t="s">
        <v>444</v>
      </c>
      <c r="F240">
        <v>1</v>
      </c>
      <c r="G240">
        <v>1</v>
      </c>
      <c r="H240">
        <v>0</v>
      </c>
      <c r="I240">
        <v>4</v>
      </c>
      <c r="J240">
        <v>0.23319999999999999</v>
      </c>
      <c r="K240" s="1">
        <v>7.8799999999999995E-2</v>
      </c>
      <c r="L240" s="1">
        <v>0.1641</v>
      </c>
      <c r="M240" s="1">
        <v>0.52390000000000003</v>
      </c>
    </row>
    <row r="241" spans="1:14" x14ac:dyDescent="0.25">
      <c r="A241">
        <v>240</v>
      </c>
      <c r="B241" t="s">
        <v>445</v>
      </c>
      <c r="C241" t="s">
        <v>9</v>
      </c>
      <c r="D241" t="s">
        <v>3</v>
      </c>
      <c r="E241" t="s">
        <v>150</v>
      </c>
      <c r="F241">
        <v>1</v>
      </c>
      <c r="G241">
        <v>1</v>
      </c>
      <c r="H241">
        <v>0</v>
      </c>
      <c r="I241">
        <v>4</v>
      </c>
      <c r="J241">
        <v>0.17069999999999999</v>
      </c>
      <c r="K241" s="1">
        <v>0.1202</v>
      </c>
      <c r="L241" s="1">
        <v>0.44950000000000001</v>
      </c>
      <c r="M241" s="1">
        <v>0.2596</v>
      </c>
    </row>
    <row r="242" spans="1:14" x14ac:dyDescent="0.25">
      <c r="A242">
        <v>241</v>
      </c>
      <c r="B242" t="s">
        <v>446</v>
      </c>
      <c r="C242" t="s">
        <v>44</v>
      </c>
      <c r="D242" t="s">
        <v>5</v>
      </c>
      <c r="E242" t="s">
        <v>447</v>
      </c>
      <c r="F242">
        <v>1</v>
      </c>
      <c r="G242">
        <v>1</v>
      </c>
      <c r="H242">
        <v>0</v>
      </c>
      <c r="I242">
        <v>4</v>
      </c>
      <c r="J242">
        <v>0.122</v>
      </c>
      <c r="K242" s="1">
        <v>0.122</v>
      </c>
      <c r="L242" s="1">
        <v>0.47320000000000001</v>
      </c>
      <c r="M242" s="1">
        <v>0.28270000000000001</v>
      </c>
    </row>
    <row r="243" spans="1:14" x14ac:dyDescent="0.25">
      <c r="A243">
        <v>242</v>
      </c>
      <c r="B243" t="s">
        <v>448</v>
      </c>
      <c r="C243" t="s">
        <v>45</v>
      </c>
      <c r="D243" t="s">
        <v>3</v>
      </c>
      <c r="E243" t="s">
        <v>179</v>
      </c>
      <c r="F243">
        <v>1</v>
      </c>
      <c r="G243">
        <v>1</v>
      </c>
      <c r="H243">
        <v>0</v>
      </c>
      <c r="I243">
        <v>4</v>
      </c>
      <c r="J243">
        <v>0.33329999999999999</v>
      </c>
      <c r="K243" s="1">
        <v>0.33329999999999999</v>
      </c>
      <c r="L243" s="1">
        <v>0.16669999999999999</v>
      </c>
      <c r="M243" s="1">
        <v>0.16669999999999999</v>
      </c>
    </row>
    <row r="244" spans="1:14" x14ac:dyDescent="0.25">
      <c r="A244">
        <v>243</v>
      </c>
      <c r="B244" t="s">
        <v>449</v>
      </c>
      <c r="C244" t="s">
        <v>55</v>
      </c>
      <c r="D244" t="s">
        <v>6</v>
      </c>
      <c r="E244" t="s">
        <v>327</v>
      </c>
      <c r="F244">
        <v>1</v>
      </c>
      <c r="G244">
        <v>1</v>
      </c>
      <c r="H244">
        <v>0</v>
      </c>
      <c r="I244">
        <v>3</v>
      </c>
      <c r="J244">
        <v>0.62429999999999997</v>
      </c>
      <c r="K244" s="1">
        <v>0.26719999999999999</v>
      </c>
      <c r="L244" s="1">
        <v>0.1085</v>
      </c>
    </row>
    <row r="245" spans="1:14" x14ac:dyDescent="0.25">
      <c r="A245">
        <v>244</v>
      </c>
      <c r="B245" t="s">
        <v>450</v>
      </c>
      <c r="C245" t="s">
        <v>44</v>
      </c>
      <c r="D245" t="s">
        <v>6</v>
      </c>
      <c r="E245" t="s">
        <v>294</v>
      </c>
      <c r="F245">
        <v>1</v>
      </c>
      <c r="G245">
        <v>1</v>
      </c>
      <c r="H245">
        <v>0</v>
      </c>
      <c r="I245">
        <v>3</v>
      </c>
      <c r="J245">
        <v>0.28639999999999999</v>
      </c>
      <c r="K245" s="1">
        <v>0.5736</v>
      </c>
      <c r="L245" s="1">
        <v>0.1399</v>
      </c>
    </row>
    <row r="246" spans="1:14" x14ac:dyDescent="0.25">
      <c r="A246">
        <v>245</v>
      </c>
      <c r="B246" t="s">
        <v>346</v>
      </c>
      <c r="C246" t="s">
        <v>55</v>
      </c>
      <c r="D246" t="s">
        <v>7</v>
      </c>
      <c r="E246" t="s">
        <v>327</v>
      </c>
      <c r="F246">
        <v>1</v>
      </c>
      <c r="G246">
        <v>1</v>
      </c>
      <c r="H246">
        <v>0</v>
      </c>
      <c r="I246">
        <v>3</v>
      </c>
      <c r="J246">
        <v>0.26719999999999999</v>
      </c>
      <c r="K246" s="1">
        <v>0.62429999999999997</v>
      </c>
      <c r="L246" s="1">
        <v>0.1085</v>
      </c>
    </row>
    <row r="247" spans="1:14" x14ac:dyDescent="0.25">
      <c r="A247">
        <v>246</v>
      </c>
      <c r="B247" t="s">
        <v>451</v>
      </c>
      <c r="C247" t="s">
        <v>18</v>
      </c>
      <c r="D247" t="s">
        <v>6</v>
      </c>
      <c r="E247" t="s">
        <v>452</v>
      </c>
      <c r="F247">
        <v>1</v>
      </c>
      <c r="G247">
        <v>1</v>
      </c>
      <c r="H247">
        <v>0</v>
      </c>
      <c r="I247">
        <v>3</v>
      </c>
      <c r="J247">
        <v>0.62319999999999998</v>
      </c>
      <c r="K247" s="1">
        <v>0.13730000000000001</v>
      </c>
      <c r="L247" s="1">
        <v>0.23949999999999999</v>
      </c>
    </row>
    <row r="248" spans="1:14" x14ac:dyDescent="0.25">
      <c r="A248">
        <v>247</v>
      </c>
      <c r="B248" t="s">
        <v>453</v>
      </c>
      <c r="C248" t="s">
        <v>19</v>
      </c>
      <c r="D248" t="s">
        <v>5</v>
      </c>
      <c r="E248" t="s">
        <v>106</v>
      </c>
      <c r="F248">
        <v>1</v>
      </c>
      <c r="G248">
        <v>1</v>
      </c>
      <c r="H248">
        <v>0</v>
      </c>
      <c r="I248">
        <v>4</v>
      </c>
      <c r="J248">
        <v>0.20810000000000001</v>
      </c>
      <c r="K248" s="1">
        <v>0.28749999999999998</v>
      </c>
      <c r="L248" s="1">
        <v>0.40629999999999999</v>
      </c>
      <c r="M248" s="1">
        <v>9.8100000000000007E-2</v>
      </c>
    </row>
    <row r="249" spans="1:14" x14ac:dyDescent="0.25">
      <c r="A249">
        <v>248</v>
      </c>
      <c r="B249" t="s">
        <v>454</v>
      </c>
      <c r="C249" t="s">
        <v>41</v>
      </c>
      <c r="D249" t="s">
        <v>3</v>
      </c>
      <c r="E249" t="s">
        <v>455</v>
      </c>
      <c r="F249">
        <v>1</v>
      </c>
      <c r="G249">
        <v>1</v>
      </c>
      <c r="H249">
        <v>1</v>
      </c>
      <c r="I249">
        <v>4</v>
      </c>
      <c r="J249">
        <v>0.3206</v>
      </c>
      <c r="K249" s="1">
        <v>8.2900000000000001E-2</v>
      </c>
      <c r="L249" s="1">
        <v>0.29720000000000002</v>
      </c>
      <c r="M249" s="1">
        <v>0.29930000000000001</v>
      </c>
    </row>
    <row r="250" spans="1:14" x14ac:dyDescent="0.25">
      <c r="A250">
        <v>249</v>
      </c>
      <c r="B250" t="s">
        <v>430</v>
      </c>
      <c r="C250" t="s">
        <v>44</v>
      </c>
      <c r="D250" t="s">
        <v>7</v>
      </c>
      <c r="E250" t="s">
        <v>294</v>
      </c>
      <c r="F250">
        <v>1</v>
      </c>
      <c r="G250">
        <v>1</v>
      </c>
      <c r="H250">
        <v>0</v>
      </c>
      <c r="I250">
        <v>3</v>
      </c>
      <c r="J250">
        <v>0.5736</v>
      </c>
      <c r="K250" s="1">
        <v>0.28639999999999999</v>
      </c>
      <c r="L250" s="1">
        <v>0.1399</v>
      </c>
    </row>
    <row r="251" spans="1:14" x14ac:dyDescent="0.25">
      <c r="A251">
        <v>250</v>
      </c>
      <c r="B251" t="s">
        <v>456</v>
      </c>
      <c r="C251" t="s">
        <v>19</v>
      </c>
      <c r="D251" t="s">
        <v>6</v>
      </c>
      <c r="E251" t="s">
        <v>216</v>
      </c>
      <c r="F251">
        <v>1</v>
      </c>
      <c r="G251">
        <v>1</v>
      </c>
      <c r="H251">
        <v>0</v>
      </c>
      <c r="I251">
        <v>3</v>
      </c>
      <c r="J251">
        <v>0.1416</v>
      </c>
      <c r="K251" s="1">
        <v>0.52470000000000006</v>
      </c>
      <c r="L251" s="1">
        <v>0.33379999999999999</v>
      </c>
    </row>
    <row r="252" spans="1:14" x14ac:dyDescent="0.25">
      <c r="A252">
        <v>251</v>
      </c>
      <c r="B252" t="s">
        <v>293</v>
      </c>
      <c r="C252" t="s">
        <v>18</v>
      </c>
      <c r="D252" t="s">
        <v>7</v>
      </c>
      <c r="E252" t="s">
        <v>294</v>
      </c>
      <c r="F252">
        <v>1</v>
      </c>
      <c r="G252">
        <v>1</v>
      </c>
      <c r="H252">
        <v>0</v>
      </c>
      <c r="I252">
        <v>3</v>
      </c>
      <c r="J252">
        <v>0.5736</v>
      </c>
      <c r="K252" s="1">
        <v>0.1399</v>
      </c>
      <c r="L252" s="1">
        <v>0.28639999999999999</v>
      </c>
    </row>
    <row r="253" spans="1:14" x14ac:dyDescent="0.25">
      <c r="A253">
        <v>252</v>
      </c>
      <c r="B253" t="s">
        <v>457</v>
      </c>
      <c r="C253" t="s">
        <v>51</v>
      </c>
      <c r="D253" t="s">
        <v>4</v>
      </c>
      <c r="E253" t="s">
        <v>458</v>
      </c>
      <c r="F253">
        <v>1</v>
      </c>
      <c r="G253">
        <v>1</v>
      </c>
      <c r="H253">
        <v>0</v>
      </c>
      <c r="I253">
        <v>4</v>
      </c>
      <c r="J253">
        <v>0.23200000000000001</v>
      </c>
      <c r="K253" s="1">
        <v>0.1067</v>
      </c>
      <c r="L253" s="1">
        <v>0.30380000000000001</v>
      </c>
      <c r="M253" s="1">
        <v>0.35759999999999997</v>
      </c>
    </row>
    <row r="254" spans="1:14" x14ac:dyDescent="0.25">
      <c r="A254">
        <v>253</v>
      </c>
      <c r="B254" t="s">
        <v>459</v>
      </c>
      <c r="C254" t="s">
        <v>37</v>
      </c>
      <c r="D254" t="s">
        <v>2</v>
      </c>
      <c r="E254" t="s">
        <v>460</v>
      </c>
      <c r="F254">
        <v>1</v>
      </c>
      <c r="G254">
        <v>1</v>
      </c>
      <c r="H254">
        <v>0</v>
      </c>
      <c r="I254">
        <v>5</v>
      </c>
      <c r="J254">
        <v>0.2412</v>
      </c>
      <c r="K254" s="1">
        <v>9.0899999999999995E-2</v>
      </c>
      <c r="L254" s="1">
        <v>0.31559999999999999</v>
      </c>
      <c r="M254" s="1">
        <v>0.25269999999999998</v>
      </c>
      <c r="N254" s="1">
        <v>9.9599999999999994E-2</v>
      </c>
    </row>
    <row r="255" spans="1:14" x14ac:dyDescent="0.25">
      <c r="A255">
        <v>254</v>
      </c>
      <c r="B255" t="s">
        <v>461</v>
      </c>
      <c r="C255" t="s">
        <v>23</v>
      </c>
      <c r="D255" t="s">
        <v>3</v>
      </c>
      <c r="E255" t="s">
        <v>351</v>
      </c>
      <c r="F255">
        <v>1</v>
      </c>
      <c r="G255">
        <v>1</v>
      </c>
      <c r="H255">
        <v>0</v>
      </c>
      <c r="I255">
        <v>4</v>
      </c>
      <c r="J255">
        <v>0.24579999999999999</v>
      </c>
      <c r="K255" s="1">
        <v>0.20419999999999999</v>
      </c>
      <c r="L255" s="1">
        <v>0.20419999999999999</v>
      </c>
      <c r="M255" s="1">
        <v>0.3458</v>
      </c>
    </row>
    <row r="256" spans="1:14" x14ac:dyDescent="0.25">
      <c r="A256">
        <v>255</v>
      </c>
      <c r="B256" t="s">
        <v>307</v>
      </c>
      <c r="C256" t="s">
        <v>19</v>
      </c>
      <c r="D256" t="s">
        <v>7</v>
      </c>
      <c r="E256" t="s">
        <v>238</v>
      </c>
      <c r="F256">
        <v>1</v>
      </c>
      <c r="G256">
        <v>1</v>
      </c>
      <c r="H256">
        <v>0</v>
      </c>
      <c r="I256">
        <v>3</v>
      </c>
      <c r="J256">
        <v>0.1976</v>
      </c>
      <c r="K256" s="1">
        <v>0.31190000000000001</v>
      </c>
      <c r="L256" s="1">
        <v>0.49049999999999999</v>
      </c>
    </row>
    <row r="257" spans="1:13" x14ac:dyDescent="0.25">
      <c r="A257">
        <v>256</v>
      </c>
      <c r="B257" t="s">
        <v>462</v>
      </c>
      <c r="C257" t="s">
        <v>41</v>
      </c>
      <c r="D257" t="s">
        <v>4</v>
      </c>
      <c r="E257" t="s">
        <v>356</v>
      </c>
      <c r="F257">
        <v>1</v>
      </c>
      <c r="G257">
        <v>1</v>
      </c>
      <c r="H257">
        <v>0</v>
      </c>
      <c r="I257">
        <v>4</v>
      </c>
      <c r="J257">
        <v>8.7900000000000006E-2</v>
      </c>
      <c r="K257" s="1">
        <v>0.42620000000000002</v>
      </c>
      <c r="L257" s="1">
        <v>0.28270000000000001</v>
      </c>
      <c r="M257" s="1">
        <v>0.20319999999999999</v>
      </c>
    </row>
    <row r="258" spans="1:13" x14ac:dyDescent="0.25">
      <c r="A258">
        <v>257</v>
      </c>
      <c r="B258" t="s">
        <v>463</v>
      </c>
      <c r="C258" t="s">
        <v>20</v>
      </c>
      <c r="D258" t="s">
        <v>4</v>
      </c>
      <c r="E258" t="s">
        <v>272</v>
      </c>
      <c r="F258">
        <v>0</v>
      </c>
      <c r="G258">
        <v>1</v>
      </c>
      <c r="H258">
        <v>1</v>
      </c>
      <c r="I258">
        <v>4</v>
      </c>
      <c r="J258">
        <v>0.2107</v>
      </c>
      <c r="K258" s="1">
        <v>0.2964</v>
      </c>
      <c r="L258" s="1">
        <v>0.24640000000000001</v>
      </c>
      <c r="M258" s="1">
        <v>0.24640000000000001</v>
      </c>
    </row>
    <row r="259" spans="1:13" x14ac:dyDescent="0.25">
      <c r="A259">
        <v>258</v>
      </c>
      <c r="B259" t="s">
        <v>464</v>
      </c>
      <c r="C259" t="s">
        <v>23</v>
      </c>
      <c r="D259" t="s">
        <v>4</v>
      </c>
      <c r="E259" t="s">
        <v>465</v>
      </c>
      <c r="F259">
        <v>1</v>
      </c>
      <c r="G259">
        <v>1</v>
      </c>
      <c r="H259">
        <v>0</v>
      </c>
      <c r="I259">
        <v>4</v>
      </c>
      <c r="J259">
        <v>0.23250000000000001</v>
      </c>
      <c r="K259" s="1">
        <v>0.39369999999999999</v>
      </c>
      <c r="L259" s="1">
        <v>0.23250000000000001</v>
      </c>
      <c r="M259" s="1">
        <v>0.14130000000000001</v>
      </c>
    </row>
    <row r="260" spans="1:13" x14ac:dyDescent="0.25">
      <c r="A260">
        <v>259</v>
      </c>
      <c r="B260" t="s">
        <v>466</v>
      </c>
      <c r="C260" t="s">
        <v>41</v>
      </c>
      <c r="D260" t="s">
        <v>5</v>
      </c>
      <c r="E260" t="s">
        <v>467</v>
      </c>
      <c r="F260">
        <v>1</v>
      </c>
      <c r="G260">
        <v>1</v>
      </c>
      <c r="H260">
        <v>0</v>
      </c>
      <c r="I260">
        <v>4</v>
      </c>
      <c r="J260">
        <v>0.40129999999999999</v>
      </c>
      <c r="K260" s="1">
        <v>0.30740000000000001</v>
      </c>
      <c r="L260" s="1">
        <v>0.1759</v>
      </c>
      <c r="M260" s="1">
        <v>0.1154</v>
      </c>
    </row>
    <row r="261" spans="1:13" x14ac:dyDescent="0.25">
      <c r="A261">
        <v>260</v>
      </c>
      <c r="B261" t="s">
        <v>417</v>
      </c>
      <c r="C261" t="s">
        <v>41</v>
      </c>
      <c r="D261" t="s">
        <v>6</v>
      </c>
      <c r="E261" t="s">
        <v>238</v>
      </c>
      <c r="F261">
        <v>1</v>
      </c>
      <c r="G261">
        <v>1</v>
      </c>
      <c r="H261">
        <v>0</v>
      </c>
      <c r="I261">
        <v>3</v>
      </c>
      <c r="J261">
        <v>0.49049999999999999</v>
      </c>
      <c r="K261" s="1">
        <v>0.31190000000000001</v>
      </c>
      <c r="L261" s="1">
        <v>0.1976</v>
      </c>
    </row>
    <row r="262" spans="1:13" x14ac:dyDescent="0.25">
      <c r="A262">
        <v>261</v>
      </c>
      <c r="B262" t="s">
        <v>468</v>
      </c>
      <c r="C262" t="s">
        <v>23</v>
      </c>
      <c r="D262" t="s">
        <v>5</v>
      </c>
      <c r="E262" t="s">
        <v>179</v>
      </c>
      <c r="F262">
        <v>1</v>
      </c>
      <c r="G262">
        <v>1</v>
      </c>
      <c r="H262">
        <v>0</v>
      </c>
      <c r="I262">
        <v>4</v>
      </c>
      <c r="J262">
        <v>0.28570000000000001</v>
      </c>
      <c r="K262" s="1">
        <v>0.1429</v>
      </c>
      <c r="L262" s="1">
        <v>0.28570000000000001</v>
      </c>
      <c r="M262" s="1">
        <v>0.28570000000000001</v>
      </c>
    </row>
    <row r="263" spans="1:13" x14ac:dyDescent="0.25">
      <c r="A263">
        <v>262</v>
      </c>
      <c r="B263" t="s">
        <v>307</v>
      </c>
      <c r="C263" t="s">
        <v>41</v>
      </c>
      <c r="D263" t="s">
        <v>7</v>
      </c>
      <c r="E263" t="s">
        <v>238</v>
      </c>
      <c r="F263">
        <v>1</v>
      </c>
      <c r="G263">
        <v>1</v>
      </c>
      <c r="H263">
        <v>0</v>
      </c>
      <c r="I263">
        <v>3</v>
      </c>
      <c r="J263">
        <v>0.1976</v>
      </c>
      <c r="K263" s="1">
        <v>0.31190000000000001</v>
      </c>
      <c r="L263" s="1">
        <v>0.49049999999999999</v>
      </c>
    </row>
    <row r="264" spans="1:13" x14ac:dyDescent="0.25">
      <c r="A264">
        <v>263</v>
      </c>
      <c r="B264" t="s">
        <v>469</v>
      </c>
      <c r="C264" t="s">
        <v>37</v>
      </c>
      <c r="D264" t="s">
        <v>3</v>
      </c>
      <c r="E264" t="s">
        <v>199</v>
      </c>
      <c r="F264">
        <v>1</v>
      </c>
      <c r="G264">
        <v>1</v>
      </c>
      <c r="H264">
        <v>0</v>
      </c>
      <c r="I264">
        <v>4</v>
      </c>
      <c r="J264">
        <v>0.33729999999999999</v>
      </c>
      <c r="K264" s="1">
        <v>0.24010000000000001</v>
      </c>
      <c r="L264" s="1">
        <v>0.28170000000000001</v>
      </c>
      <c r="M264" s="1">
        <v>0.1409</v>
      </c>
    </row>
    <row r="265" spans="1:13" x14ac:dyDescent="0.25">
      <c r="A265">
        <v>264</v>
      </c>
      <c r="B265" t="s">
        <v>470</v>
      </c>
      <c r="C265" t="s">
        <v>23</v>
      </c>
      <c r="D265" t="s">
        <v>6</v>
      </c>
      <c r="E265" t="s">
        <v>216</v>
      </c>
      <c r="F265">
        <v>1</v>
      </c>
      <c r="G265">
        <v>1</v>
      </c>
      <c r="H265">
        <v>0</v>
      </c>
      <c r="I265">
        <v>3</v>
      </c>
      <c r="J265">
        <v>0.52470000000000006</v>
      </c>
      <c r="K265" s="1">
        <v>0.1416</v>
      </c>
      <c r="L265" s="1">
        <v>0.33379999999999999</v>
      </c>
    </row>
    <row r="266" spans="1:13" x14ac:dyDescent="0.25">
      <c r="A266">
        <v>265</v>
      </c>
      <c r="B266" t="s">
        <v>278</v>
      </c>
      <c r="C266" t="s">
        <v>23</v>
      </c>
      <c r="D266" t="s">
        <v>7</v>
      </c>
      <c r="E266" t="s">
        <v>179</v>
      </c>
      <c r="F266">
        <v>1</v>
      </c>
      <c r="G266">
        <v>1</v>
      </c>
      <c r="H266">
        <v>0</v>
      </c>
      <c r="I266">
        <v>3</v>
      </c>
      <c r="J266">
        <v>0.25</v>
      </c>
      <c r="K266" s="1">
        <v>0.25</v>
      </c>
      <c r="L266" s="1">
        <v>0.5</v>
      </c>
    </row>
    <row r="267" spans="1:13" x14ac:dyDescent="0.25">
      <c r="A267">
        <v>266</v>
      </c>
      <c r="B267" t="s">
        <v>471</v>
      </c>
      <c r="C267" t="s">
        <v>51</v>
      </c>
      <c r="D267" t="s">
        <v>5</v>
      </c>
      <c r="E267" t="s">
        <v>472</v>
      </c>
      <c r="F267">
        <v>1</v>
      </c>
      <c r="G267">
        <v>1</v>
      </c>
      <c r="H267">
        <v>0</v>
      </c>
      <c r="I267">
        <v>4</v>
      </c>
      <c r="J267">
        <v>0.23680000000000001</v>
      </c>
      <c r="K267" s="1">
        <v>0.1153</v>
      </c>
      <c r="L267" s="1">
        <v>0.3931</v>
      </c>
      <c r="M267" s="1">
        <v>0.25490000000000002</v>
      </c>
    </row>
    <row r="268" spans="1:13" x14ac:dyDescent="0.25">
      <c r="A268">
        <v>267</v>
      </c>
      <c r="B268" t="s">
        <v>473</v>
      </c>
      <c r="C268" t="s">
        <v>37</v>
      </c>
      <c r="D268" t="s">
        <v>4</v>
      </c>
      <c r="E268" t="s">
        <v>474</v>
      </c>
      <c r="F268">
        <v>1</v>
      </c>
      <c r="G268">
        <v>1</v>
      </c>
      <c r="H268">
        <v>0</v>
      </c>
      <c r="I268">
        <v>4</v>
      </c>
      <c r="J268">
        <v>0.32900000000000001</v>
      </c>
      <c r="K268" s="1">
        <v>0.32900000000000001</v>
      </c>
      <c r="L268" s="1">
        <v>0.20019999999999999</v>
      </c>
      <c r="M268" s="1">
        <v>0.14180000000000001</v>
      </c>
    </row>
    <row r="269" spans="1:13" x14ac:dyDescent="0.25">
      <c r="A269">
        <v>268</v>
      </c>
      <c r="B269" t="s">
        <v>475</v>
      </c>
      <c r="C269" t="s">
        <v>20</v>
      </c>
      <c r="D269" t="s">
        <v>5</v>
      </c>
      <c r="E269" t="s">
        <v>146</v>
      </c>
      <c r="F269">
        <v>1</v>
      </c>
      <c r="G269">
        <v>1</v>
      </c>
      <c r="H269">
        <v>1</v>
      </c>
      <c r="I269">
        <v>4</v>
      </c>
      <c r="J269">
        <v>0.16900000000000001</v>
      </c>
      <c r="K269" s="1">
        <v>0.20480000000000001</v>
      </c>
      <c r="L269" s="1">
        <v>0.28810000000000002</v>
      </c>
      <c r="M269" s="1">
        <v>0.33810000000000001</v>
      </c>
    </row>
    <row r="270" spans="1:13" x14ac:dyDescent="0.25">
      <c r="A270">
        <v>269</v>
      </c>
      <c r="B270" t="s">
        <v>476</v>
      </c>
      <c r="C270" t="s">
        <v>9</v>
      </c>
      <c r="D270" t="s">
        <v>4</v>
      </c>
      <c r="E270" t="s">
        <v>477</v>
      </c>
      <c r="F270">
        <v>1</v>
      </c>
      <c r="G270">
        <v>1</v>
      </c>
      <c r="H270">
        <v>0</v>
      </c>
      <c r="I270">
        <v>4</v>
      </c>
      <c r="J270">
        <v>0.35620000000000002</v>
      </c>
      <c r="K270" s="1">
        <v>0.12509999999999999</v>
      </c>
      <c r="L270" s="1">
        <v>0.32500000000000001</v>
      </c>
      <c r="M270" s="1">
        <v>0.19370000000000001</v>
      </c>
    </row>
    <row r="271" spans="1:13" x14ac:dyDescent="0.25">
      <c r="A271">
        <v>270</v>
      </c>
      <c r="B271" t="s">
        <v>478</v>
      </c>
      <c r="C271" t="s">
        <v>37</v>
      </c>
      <c r="D271" t="s">
        <v>5</v>
      </c>
      <c r="E271" t="s">
        <v>479</v>
      </c>
      <c r="F271">
        <v>1</v>
      </c>
      <c r="G271">
        <v>1</v>
      </c>
      <c r="H271">
        <v>0</v>
      </c>
      <c r="I271">
        <v>4</v>
      </c>
      <c r="J271">
        <v>0.34789999999999999</v>
      </c>
      <c r="K271" s="1">
        <v>0.1406</v>
      </c>
      <c r="L271" s="1">
        <v>0.1636</v>
      </c>
      <c r="M271" s="1">
        <v>0.34789999999999999</v>
      </c>
    </row>
    <row r="272" spans="1:13" x14ac:dyDescent="0.25">
      <c r="A272">
        <v>271</v>
      </c>
      <c r="B272" t="s">
        <v>165</v>
      </c>
      <c r="C272" t="s">
        <v>20</v>
      </c>
      <c r="D272" t="s">
        <v>6</v>
      </c>
      <c r="E272" t="s">
        <v>166</v>
      </c>
      <c r="F272">
        <v>1</v>
      </c>
      <c r="G272">
        <v>1</v>
      </c>
      <c r="H272">
        <v>0</v>
      </c>
      <c r="I272">
        <v>3</v>
      </c>
      <c r="J272">
        <v>0.60799999999999998</v>
      </c>
      <c r="K272" s="1">
        <v>0.11990000000000001</v>
      </c>
      <c r="L272" s="1">
        <v>0.27210000000000001</v>
      </c>
    </row>
    <row r="273" spans="1:13" x14ac:dyDescent="0.25">
      <c r="A273">
        <v>272</v>
      </c>
      <c r="B273" t="s">
        <v>363</v>
      </c>
      <c r="C273" t="s">
        <v>20</v>
      </c>
      <c r="D273" t="s">
        <v>7</v>
      </c>
      <c r="E273" t="s">
        <v>206</v>
      </c>
      <c r="F273">
        <v>1</v>
      </c>
      <c r="G273">
        <v>1</v>
      </c>
      <c r="H273">
        <v>0</v>
      </c>
      <c r="I273">
        <v>3</v>
      </c>
      <c r="J273">
        <v>0.41110000000000002</v>
      </c>
      <c r="K273" s="1">
        <v>0.2611</v>
      </c>
      <c r="L273" s="1">
        <v>0.32779999999999998</v>
      </c>
    </row>
    <row r="274" spans="1:13" x14ac:dyDescent="0.25">
      <c r="A274">
        <v>273</v>
      </c>
      <c r="B274" t="s">
        <v>480</v>
      </c>
      <c r="C274" t="s">
        <v>9</v>
      </c>
      <c r="D274" t="s">
        <v>5</v>
      </c>
      <c r="E274" t="s">
        <v>481</v>
      </c>
      <c r="F274">
        <v>1</v>
      </c>
      <c r="G274">
        <v>1</v>
      </c>
      <c r="H274">
        <v>0</v>
      </c>
      <c r="I274">
        <v>4</v>
      </c>
      <c r="J274">
        <v>0.46579999999999999</v>
      </c>
      <c r="K274" s="1">
        <v>9.6000000000000002E-2</v>
      </c>
      <c r="L274" s="1">
        <v>0.27710000000000001</v>
      </c>
      <c r="M274" s="1">
        <v>0.16109999999999999</v>
      </c>
    </row>
    <row r="275" spans="1:13" x14ac:dyDescent="0.25">
      <c r="A275">
        <v>274</v>
      </c>
      <c r="B275" t="s">
        <v>482</v>
      </c>
      <c r="C275" t="s">
        <v>51</v>
      </c>
      <c r="D275" t="s">
        <v>6</v>
      </c>
      <c r="E275" t="s">
        <v>334</v>
      </c>
      <c r="F275">
        <v>1</v>
      </c>
      <c r="G275">
        <v>1</v>
      </c>
      <c r="H275">
        <v>0</v>
      </c>
      <c r="I275">
        <v>3</v>
      </c>
      <c r="J275">
        <v>0.25190000000000001</v>
      </c>
      <c r="K275" s="1">
        <v>0.1593</v>
      </c>
      <c r="L275" s="1">
        <v>0.58889999999999998</v>
      </c>
    </row>
    <row r="276" spans="1:13" x14ac:dyDescent="0.25">
      <c r="A276">
        <v>275</v>
      </c>
      <c r="B276" t="s">
        <v>205</v>
      </c>
      <c r="C276" t="s">
        <v>37</v>
      </c>
      <c r="D276" t="s">
        <v>6</v>
      </c>
      <c r="E276" t="s">
        <v>206</v>
      </c>
      <c r="F276">
        <v>1</v>
      </c>
      <c r="G276">
        <v>1</v>
      </c>
      <c r="H276">
        <v>0</v>
      </c>
      <c r="I276">
        <v>3</v>
      </c>
      <c r="J276">
        <v>0.41110000000000002</v>
      </c>
      <c r="K276" s="1">
        <v>0.32779999999999998</v>
      </c>
      <c r="L276" s="1">
        <v>0.2611</v>
      </c>
    </row>
    <row r="277" spans="1:13" x14ac:dyDescent="0.25">
      <c r="A277">
        <v>276</v>
      </c>
      <c r="B277" t="s">
        <v>483</v>
      </c>
      <c r="C277" t="s">
        <v>9</v>
      </c>
      <c r="D277" t="s">
        <v>6</v>
      </c>
      <c r="E277" t="s">
        <v>334</v>
      </c>
      <c r="F277">
        <v>1</v>
      </c>
      <c r="G277">
        <v>1</v>
      </c>
      <c r="H277">
        <v>0</v>
      </c>
      <c r="I277">
        <v>3</v>
      </c>
      <c r="J277">
        <v>0.1593</v>
      </c>
      <c r="K277" s="1">
        <v>0.58889999999999998</v>
      </c>
      <c r="L277" s="1">
        <v>0.25190000000000001</v>
      </c>
    </row>
    <row r="278" spans="1:13" x14ac:dyDescent="0.25">
      <c r="A278">
        <v>277</v>
      </c>
      <c r="B278" t="s">
        <v>484</v>
      </c>
      <c r="C278" t="s">
        <v>37</v>
      </c>
      <c r="D278" t="s">
        <v>7</v>
      </c>
      <c r="E278" t="s">
        <v>485</v>
      </c>
      <c r="F278">
        <v>1</v>
      </c>
      <c r="G278">
        <v>1</v>
      </c>
      <c r="H278">
        <v>0</v>
      </c>
      <c r="I278">
        <v>3</v>
      </c>
      <c r="J278">
        <v>0.1946</v>
      </c>
      <c r="K278" s="1">
        <v>0.53739999999999999</v>
      </c>
      <c r="L278" s="1">
        <v>0.26800000000000002</v>
      </c>
    </row>
    <row r="279" spans="1:13" x14ac:dyDescent="0.25">
      <c r="A279">
        <v>278</v>
      </c>
      <c r="B279" t="s">
        <v>256</v>
      </c>
      <c r="C279" t="s">
        <v>9</v>
      </c>
      <c r="D279" t="s">
        <v>7</v>
      </c>
      <c r="E279" t="s">
        <v>179</v>
      </c>
      <c r="F279">
        <v>1</v>
      </c>
      <c r="G279">
        <v>1</v>
      </c>
      <c r="H279">
        <v>0</v>
      </c>
      <c r="I279">
        <v>3</v>
      </c>
      <c r="J279">
        <v>0.2</v>
      </c>
      <c r="K279" s="1">
        <v>0.2</v>
      </c>
      <c r="L279" s="1">
        <v>0.6</v>
      </c>
    </row>
    <row r="280" spans="1:13" x14ac:dyDescent="0.25">
      <c r="A280">
        <v>279</v>
      </c>
      <c r="B280" t="s">
        <v>486</v>
      </c>
      <c r="C280" t="s">
        <v>51</v>
      </c>
      <c r="D280" t="s">
        <v>7</v>
      </c>
      <c r="E280" t="s">
        <v>324</v>
      </c>
      <c r="F280">
        <v>1</v>
      </c>
      <c r="G280">
        <v>1</v>
      </c>
      <c r="H280">
        <v>0</v>
      </c>
      <c r="I280">
        <v>3</v>
      </c>
      <c r="J280">
        <v>0.38729999999999998</v>
      </c>
      <c r="K280" s="1">
        <v>0.44290000000000002</v>
      </c>
      <c r="L280" s="1">
        <v>0.16980000000000001</v>
      </c>
    </row>
    <row r="281" spans="1:13" x14ac:dyDescent="0.25">
      <c r="A281">
        <v>280</v>
      </c>
      <c r="B281" t="s">
        <v>487</v>
      </c>
      <c r="C281" t="s">
        <v>43</v>
      </c>
      <c r="D281" t="s">
        <v>3</v>
      </c>
      <c r="E281" t="s">
        <v>488</v>
      </c>
      <c r="F281">
        <v>1</v>
      </c>
      <c r="G281">
        <v>1</v>
      </c>
      <c r="H281">
        <v>0</v>
      </c>
      <c r="I281">
        <v>4</v>
      </c>
      <c r="J281">
        <v>0.43280000000000002</v>
      </c>
      <c r="K281" s="1">
        <v>0.23910000000000001</v>
      </c>
      <c r="L281" s="1">
        <v>0.23910000000000001</v>
      </c>
      <c r="M281" s="1">
        <v>8.8999999999999996E-2</v>
      </c>
    </row>
    <row r="282" spans="1:13" x14ac:dyDescent="0.25">
      <c r="A282">
        <v>281</v>
      </c>
      <c r="B282" t="s">
        <v>489</v>
      </c>
      <c r="C282" t="s">
        <v>45</v>
      </c>
      <c r="D282" t="s">
        <v>4</v>
      </c>
      <c r="E282" t="s">
        <v>490</v>
      </c>
      <c r="F282">
        <v>1</v>
      </c>
      <c r="G282">
        <v>1</v>
      </c>
      <c r="H282">
        <v>0</v>
      </c>
      <c r="I282">
        <v>4</v>
      </c>
      <c r="J282">
        <v>0.42380000000000001</v>
      </c>
      <c r="K282" s="1">
        <v>0.25240000000000001</v>
      </c>
      <c r="L282" s="1">
        <v>0.16189999999999999</v>
      </c>
      <c r="M282" s="1">
        <v>0.16189999999999999</v>
      </c>
    </row>
    <row r="283" spans="1:13" x14ac:dyDescent="0.25">
      <c r="A283">
        <v>282</v>
      </c>
      <c r="B283" t="s">
        <v>491</v>
      </c>
      <c r="C283" t="s">
        <v>43</v>
      </c>
      <c r="D283" t="s">
        <v>4</v>
      </c>
      <c r="E283" t="s">
        <v>492</v>
      </c>
      <c r="F283">
        <v>1</v>
      </c>
      <c r="G283">
        <v>1</v>
      </c>
      <c r="H283">
        <v>0</v>
      </c>
      <c r="I283">
        <v>4</v>
      </c>
      <c r="J283">
        <v>0.27679999999999999</v>
      </c>
      <c r="K283" s="1">
        <v>0.47339999999999999</v>
      </c>
      <c r="L283" s="1">
        <v>0.13150000000000001</v>
      </c>
      <c r="M283" s="1">
        <v>0.1183</v>
      </c>
    </row>
    <row r="284" spans="1:13" x14ac:dyDescent="0.25">
      <c r="A284">
        <v>283</v>
      </c>
      <c r="B284" t="s">
        <v>448</v>
      </c>
      <c r="C284" t="s">
        <v>45</v>
      </c>
      <c r="D284" t="s">
        <v>5</v>
      </c>
      <c r="E284" t="s">
        <v>179</v>
      </c>
      <c r="F284">
        <v>1</v>
      </c>
      <c r="G284">
        <v>1</v>
      </c>
      <c r="H284">
        <v>0</v>
      </c>
      <c r="I284">
        <v>4</v>
      </c>
      <c r="J284">
        <v>0.33329999999999999</v>
      </c>
      <c r="K284" s="1">
        <v>0.33329999999999999</v>
      </c>
      <c r="L284" s="1">
        <v>0.16669999999999999</v>
      </c>
      <c r="M284" s="1">
        <v>0.16669999999999999</v>
      </c>
    </row>
    <row r="285" spans="1:13" x14ac:dyDescent="0.25">
      <c r="A285">
        <v>284</v>
      </c>
      <c r="B285" t="s">
        <v>335</v>
      </c>
      <c r="C285" t="s">
        <v>45</v>
      </c>
      <c r="D285" t="s">
        <v>6</v>
      </c>
      <c r="E285" t="s">
        <v>179</v>
      </c>
      <c r="F285">
        <v>1</v>
      </c>
      <c r="G285">
        <v>1</v>
      </c>
      <c r="H285">
        <v>0</v>
      </c>
      <c r="I285">
        <v>3</v>
      </c>
      <c r="J285">
        <v>0.5</v>
      </c>
      <c r="K285" s="1">
        <v>0.25</v>
      </c>
      <c r="L285" s="1">
        <v>0.25</v>
      </c>
    </row>
    <row r="286" spans="1:13" x14ac:dyDescent="0.25">
      <c r="A286">
        <v>285</v>
      </c>
      <c r="B286" t="s">
        <v>493</v>
      </c>
      <c r="C286" t="s">
        <v>43</v>
      </c>
      <c r="D286" t="s">
        <v>5</v>
      </c>
      <c r="E286" t="s">
        <v>494</v>
      </c>
      <c r="F286">
        <v>0</v>
      </c>
      <c r="G286">
        <v>1</v>
      </c>
      <c r="H286">
        <v>1</v>
      </c>
      <c r="I286">
        <v>4</v>
      </c>
      <c r="J286">
        <v>0.33879999999999999</v>
      </c>
      <c r="K286" s="1">
        <v>0.15190000000000001</v>
      </c>
      <c r="L286" s="1">
        <v>0.2944</v>
      </c>
      <c r="M286" s="1">
        <v>0.21490000000000001</v>
      </c>
    </row>
    <row r="287" spans="1:13" x14ac:dyDescent="0.25">
      <c r="A287">
        <v>286</v>
      </c>
      <c r="B287" t="s">
        <v>231</v>
      </c>
      <c r="C287" t="s">
        <v>45</v>
      </c>
      <c r="D287" t="s">
        <v>7</v>
      </c>
      <c r="E287" t="s">
        <v>179</v>
      </c>
      <c r="F287">
        <v>1</v>
      </c>
      <c r="G287">
        <v>1</v>
      </c>
      <c r="H287">
        <v>0</v>
      </c>
      <c r="I287">
        <v>3</v>
      </c>
      <c r="J287">
        <v>0.33329999999999999</v>
      </c>
      <c r="K287" s="1">
        <v>0.33329999999999999</v>
      </c>
      <c r="L287" s="1">
        <v>0.33329999999999999</v>
      </c>
    </row>
    <row r="288" spans="1:13" x14ac:dyDescent="0.25">
      <c r="A288">
        <v>287</v>
      </c>
      <c r="B288" t="s">
        <v>495</v>
      </c>
      <c r="C288" t="s">
        <v>43</v>
      </c>
      <c r="D288" t="s">
        <v>6</v>
      </c>
      <c r="E288" t="s">
        <v>179</v>
      </c>
      <c r="F288">
        <v>1</v>
      </c>
      <c r="G288">
        <v>1</v>
      </c>
      <c r="H288">
        <v>0</v>
      </c>
      <c r="I288">
        <v>3</v>
      </c>
      <c r="J288">
        <v>0.2</v>
      </c>
      <c r="K288" s="1">
        <v>0.4</v>
      </c>
      <c r="L288" s="1">
        <v>0.4</v>
      </c>
    </row>
    <row r="289" spans="1:14" x14ac:dyDescent="0.25">
      <c r="A289">
        <v>288</v>
      </c>
      <c r="B289" t="s">
        <v>496</v>
      </c>
      <c r="C289" t="s">
        <v>43</v>
      </c>
      <c r="D289" t="s">
        <v>7</v>
      </c>
      <c r="E289" t="s">
        <v>497</v>
      </c>
      <c r="F289">
        <v>1</v>
      </c>
      <c r="G289">
        <v>1</v>
      </c>
      <c r="H289">
        <v>0</v>
      </c>
      <c r="I289">
        <v>3</v>
      </c>
      <c r="J289">
        <v>0.48149999999999998</v>
      </c>
      <c r="K289" s="1">
        <v>0.31480000000000002</v>
      </c>
      <c r="L289" s="1">
        <v>0.20369999999999999</v>
      </c>
    </row>
    <row r="290" spans="1:14" x14ac:dyDescent="0.25">
      <c r="A290">
        <v>289</v>
      </c>
      <c r="B290" t="s">
        <v>498</v>
      </c>
      <c r="C290" t="s">
        <v>57</v>
      </c>
      <c r="D290" t="s">
        <v>2</v>
      </c>
      <c r="E290" t="s">
        <v>499</v>
      </c>
      <c r="F290">
        <v>1</v>
      </c>
      <c r="G290">
        <v>1</v>
      </c>
      <c r="H290">
        <v>1</v>
      </c>
      <c r="I290">
        <v>5</v>
      </c>
      <c r="J290">
        <v>0.1091</v>
      </c>
      <c r="K290" s="1">
        <v>0.21629999999999999</v>
      </c>
      <c r="L290" s="1">
        <v>0.24490000000000001</v>
      </c>
      <c r="M290" s="1">
        <v>0.1447</v>
      </c>
      <c r="N290" s="1">
        <v>0.28489999999999999</v>
      </c>
    </row>
    <row r="291" spans="1:14" x14ac:dyDescent="0.25">
      <c r="A291">
        <v>290</v>
      </c>
      <c r="B291" t="s">
        <v>500</v>
      </c>
      <c r="C291" t="s">
        <v>57</v>
      </c>
      <c r="D291" t="s">
        <v>3</v>
      </c>
      <c r="E291" t="s">
        <v>501</v>
      </c>
      <c r="F291">
        <v>1</v>
      </c>
      <c r="G291">
        <v>1</v>
      </c>
      <c r="H291">
        <v>0</v>
      </c>
      <c r="I291">
        <v>4</v>
      </c>
      <c r="J291">
        <v>0.45469999999999999</v>
      </c>
      <c r="K291" s="1">
        <v>0.1411</v>
      </c>
      <c r="L291" s="1">
        <v>0.1411</v>
      </c>
      <c r="M291" s="1">
        <v>0.26300000000000001</v>
      </c>
    </row>
    <row r="292" spans="1:14" x14ac:dyDescent="0.25">
      <c r="A292">
        <v>291</v>
      </c>
      <c r="B292" t="s">
        <v>502</v>
      </c>
      <c r="C292" t="s">
        <v>57</v>
      </c>
      <c r="D292" t="s">
        <v>4</v>
      </c>
      <c r="E292" t="s">
        <v>98</v>
      </c>
      <c r="F292">
        <v>1</v>
      </c>
      <c r="G292">
        <v>1</v>
      </c>
      <c r="H292">
        <v>0</v>
      </c>
      <c r="I292">
        <v>4</v>
      </c>
      <c r="J292">
        <v>0.13639999999999999</v>
      </c>
      <c r="K292" s="1">
        <v>0.33529999999999999</v>
      </c>
      <c r="L292" s="1">
        <v>0.28670000000000001</v>
      </c>
      <c r="M292" s="1">
        <v>0.24160000000000001</v>
      </c>
    </row>
    <row r="293" spans="1:14" x14ac:dyDescent="0.25">
      <c r="A293">
        <v>292</v>
      </c>
      <c r="B293" t="s">
        <v>503</v>
      </c>
      <c r="C293" t="s">
        <v>57</v>
      </c>
      <c r="D293" t="s">
        <v>5</v>
      </c>
      <c r="E293" t="s">
        <v>504</v>
      </c>
      <c r="F293">
        <v>1</v>
      </c>
      <c r="G293">
        <v>1</v>
      </c>
      <c r="H293">
        <v>1</v>
      </c>
      <c r="I293">
        <v>4</v>
      </c>
      <c r="J293">
        <v>0.1676</v>
      </c>
      <c r="K293" s="1">
        <v>0.48409999999999997</v>
      </c>
      <c r="L293" s="1">
        <v>0.1171</v>
      </c>
      <c r="M293" s="1">
        <v>0.2311</v>
      </c>
    </row>
    <row r="294" spans="1:14" x14ac:dyDescent="0.25">
      <c r="A294">
        <v>293</v>
      </c>
      <c r="B294" t="s">
        <v>505</v>
      </c>
      <c r="C294" t="s">
        <v>57</v>
      </c>
      <c r="D294" t="s">
        <v>6</v>
      </c>
      <c r="E294" t="s">
        <v>334</v>
      </c>
      <c r="F294">
        <v>1</v>
      </c>
      <c r="G294">
        <v>1</v>
      </c>
      <c r="H294">
        <v>0</v>
      </c>
      <c r="I294">
        <v>3</v>
      </c>
      <c r="J294">
        <v>0.58889999999999998</v>
      </c>
      <c r="K294" s="1">
        <v>0.1593</v>
      </c>
      <c r="L294" s="1">
        <v>0.25190000000000001</v>
      </c>
    </row>
    <row r="295" spans="1:14" x14ac:dyDescent="0.25">
      <c r="A295">
        <v>294</v>
      </c>
      <c r="B295" t="s">
        <v>430</v>
      </c>
      <c r="C295" t="s">
        <v>57</v>
      </c>
      <c r="D295" t="s">
        <v>7</v>
      </c>
      <c r="E295" t="s">
        <v>294</v>
      </c>
      <c r="F295">
        <v>1</v>
      </c>
      <c r="G295">
        <v>1</v>
      </c>
      <c r="H295">
        <v>0</v>
      </c>
      <c r="I295">
        <v>3</v>
      </c>
      <c r="J295">
        <v>0.5736</v>
      </c>
      <c r="K295" s="1">
        <v>0.28639999999999999</v>
      </c>
      <c r="L295" s="1">
        <v>0.1399</v>
      </c>
    </row>
    <row r="296" spans="1:14" x14ac:dyDescent="0.25">
      <c r="F296" s="2">
        <f>ABS(SUM(F2:F295)/COUNT(F2:F295)-1)</f>
        <v>0.1462585034013606</v>
      </c>
      <c r="G296" s="2"/>
      <c r="H296" s="2">
        <f>COUNTIF(H2:H295,"&lt;&gt;0")/COUNT(H2:H295)</f>
        <v>0.27891156462585032</v>
      </c>
    </row>
  </sheetData>
  <pageMargins left="0.70000000000000007" right="0.70000000000000007" top="0.75" bottom="0.75" header="0.30000000000000004" footer="0.3000000000000000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BA223"/>
  <sheetViews>
    <sheetView topLeftCell="A183" zoomScale="85" zoomScaleNormal="85" workbookViewId="0">
      <selection activeCell="M220" sqref="M220"/>
    </sheetView>
  </sheetViews>
  <sheetFormatPr defaultRowHeight="15" outlineLevelRow="1" x14ac:dyDescent="0.25"/>
  <cols>
    <col min="1" max="2" width="2.85546875" style="3" customWidth="1"/>
    <col min="3" max="3" width="30.5703125" style="5" customWidth="1"/>
    <col min="4" max="21" width="5.5703125" style="5" customWidth="1"/>
    <col min="22" max="22" width="11" style="4" customWidth="1"/>
    <col min="23" max="23" width="10" style="5" customWidth="1"/>
    <col min="24" max="24" width="25.28515625" style="5" customWidth="1"/>
    <col min="25" max="25" width="9.140625" style="5" customWidth="1"/>
    <col min="26" max="31" width="9.140625" style="5"/>
    <col min="32" max="32" width="8.85546875" style="5" customWidth="1"/>
    <col min="33" max="16384" width="9.140625" style="5"/>
  </cols>
  <sheetData>
    <row r="1" spans="2:24" s="3" customFormat="1" ht="7.5" customHeight="1" thickBot="1" x14ac:dyDescent="0.3">
      <c r="V1" s="4"/>
      <c r="W1" s="5"/>
    </row>
    <row r="2" spans="2:24" ht="13.5" customHeight="1" thickBot="1" x14ac:dyDescent="0.3">
      <c r="C2" s="134" t="s">
        <v>509</v>
      </c>
      <c r="D2" s="6"/>
      <c r="E2" s="6"/>
      <c r="F2" s="6"/>
      <c r="G2" s="6"/>
      <c r="H2" s="7" t="s">
        <v>510</v>
      </c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8"/>
      <c r="W2" s="8"/>
    </row>
    <row r="3" spans="2:24" ht="15.75" thickBot="1" x14ac:dyDescent="0.3">
      <c r="C3" s="134"/>
      <c r="D3" s="135" t="s">
        <v>511</v>
      </c>
      <c r="E3" s="135"/>
      <c r="F3" s="135"/>
      <c r="G3" s="135"/>
      <c r="H3" s="136" t="s">
        <v>507</v>
      </c>
      <c r="I3" s="136"/>
      <c r="J3" s="136"/>
      <c r="K3" s="136"/>
      <c r="L3" s="137" t="s">
        <v>512</v>
      </c>
      <c r="M3" s="137"/>
      <c r="N3" s="137"/>
      <c r="O3" s="137"/>
      <c r="P3" s="138" t="s">
        <v>508</v>
      </c>
      <c r="Q3" s="138"/>
      <c r="R3" s="138"/>
      <c r="S3" s="133" t="s">
        <v>513</v>
      </c>
      <c r="T3" s="133"/>
      <c r="U3" s="133"/>
      <c r="V3" s="9"/>
      <c r="W3" s="10"/>
    </row>
    <row r="4" spans="2:24" ht="68.25" customHeight="1" thickBot="1" x14ac:dyDescent="0.3">
      <c r="C4" s="134"/>
      <c r="D4" s="11" t="s">
        <v>514</v>
      </c>
      <c r="E4" s="12" t="s">
        <v>515</v>
      </c>
      <c r="F4" s="13" t="s">
        <v>516</v>
      </c>
      <c r="G4" s="14" t="s">
        <v>517</v>
      </c>
      <c r="H4" s="15" t="s">
        <v>518</v>
      </c>
      <c r="I4" s="16" t="s">
        <v>519</v>
      </c>
      <c r="J4" s="16" t="s">
        <v>520</v>
      </c>
      <c r="K4" s="17" t="s">
        <v>521</v>
      </c>
      <c r="L4" s="18" t="s">
        <v>522</v>
      </c>
      <c r="M4" s="19" t="s">
        <v>523</v>
      </c>
      <c r="N4" s="20" t="s">
        <v>524</v>
      </c>
      <c r="O4" s="21" t="s">
        <v>525</v>
      </c>
      <c r="P4" s="22" t="s">
        <v>526</v>
      </c>
      <c r="Q4" s="23" t="s">
        <v>527</v>
      </c>
      <c r="R4" s="24" t="s">
        <v>528</v>
      </c>
      <c r="S4" s="23" t="s">
        <v>529</v>
      </c>
      <c r="T4" s="23" t="s">
        <v>530</v>
      </c>
      <c r="U4" s="24" t="s">
        <v>531</v>
      </c>
      <c r="V4" s="25"/>
      <c r="W4" s="25"/>
    </row>
    <row r="5" spans="2:24" s="3" customFormat="1" x14ac:dyDescent="0.25">
      <c r="C5" s="26" t="s">
        <v>532</v>
      </c>
      <c r="D5" s="27">
        <f>+AVERAGE(D6,D9,D12,D15,D18,D21,D24,D27,D30,D33,D36,D39,D42,D45,D48,D51)</f>
        <v>0.875</v>
      </c>
      <c r="E5" s="27">
        <f t="shared" ref="E5:U5" si="0">+AVERAGE(E6,E9,E12,E15,E18,E21,E24,E27,E30,E33,E36,E39,E42,E45,E48,E51)</f>
        <v>6.25E-2</v>
      </c>
      <c r="F5" s="27">
        <f t="shared" si="0"/>
        <v>0.5625</v>
      </c>
      <c r="G5" s="27">
        <f t="shared" si="0"/>
        <v>0.5</v>
      </c>
      <c r="H5" s="27">
        <f t="shared" si="0"/>
        <v>0.125</v>
      </c>
      <c r="I5" s="27">
        <f t="shared" si="0"/>
        <v>0.4375</v>
      </c>
      <c r="J5" s="27">
        <f t="shared" si="0"/>
        <v>0.5</v>
      </c>
      <c r="K5" s="27">
        <f t="shared" si="0"/>
        <v>0.625</v>
      </c>
      <c r="L5" s="27">
        <f t="shared" si="0"/>
        <v>1.1875</v>
      </c>
      <c r="M5" s="27">
        <f t="shared" si="0"/>
        <v>1.625</v>
      </c>
      <c r="N5" s="27">
        <f t="shared" si="0"/>
        <v>2.0625</v>
      </c>
      <c r="O5" s="27">
        <f t="shared" si="0"/>
        <v>2.8125</v>
      </c>
      <c r="P5" s="27">
        <f t="shared" si="0"/>
        <v>0.625</v>
      </c>
      <c r="Q5" s="27">
        <f t="shared" si="0"/>
        <v>1.0625</v>
      </c>
      <c r="R5" s="27">
        <f t="shared" si="0"/>
        <v>0.3125</v>
      </c>
      <c r="S5" s="27">
        <f t="shared" si="0"/>
        <v>1.8125</v>
      </c>
      <c r="T5" s="27">
        <f t="shared" si="0"/>
        <v>1.1875</v>
      </c>
      <c r="U5" s="27">
        <f t="shared" si="0"/>
        <v>0.75</v>
      </c>
      <c r="V5" s="28">
        <f t="shared" ref="V5:V36" si="1">SUM(D5:U5)</f>
        <v>17.125</v>
      </c>
      <c r="W5" s="29">
        <f>V5/$V$150</f>
        <v>0.6357308584686775</v>
      </c>
      <c r="X5" s="30"/>
    </row>
    <row r="6" spans="2:24" s="3" customFormat="1" ht="60" hidden="1" outlineLevel="1" x14ac:dyDescent="0.25">
      <c r="B6" s="3">
        <v>1</v>
      </c>
      <c r="C6" s="31" t="s">
        <v>533</v>
      </c>
      <c r="D6" s="32">
        <f t="shared" ref="D6:U6" si="2">+D7*D8</f>
        <v>1</v>
      </c>
      <c r="E6" s="33">
        <f t="shared" si="2"/>
        <v>0</v>
      </c>
      <c r="F6" s="34">
        <f t="shared" si="2"/>
        <v>1</v>
      </c>
      <c r="G6" s="35">
        <f t="shared" si="2"/>
        <v>0</v>
      </c>
      <c r="H6" s="33">
        <f t="shared" si="2"/>
        <v>0</v>
      </c>
      <c r="I6" s="32">
        <f t="shared" si="2"/>
        <v>0</v>
      </c>
      <c r="J6" s="32">
        <f t="shared" si="2"/>
        <v>0</v>
      </c>
      <c r="K6" s="35">
        <f t="shared" si="2"/>
        <v>1</v>
      </c>
      <c r="L6" s="33">
        <f t="shared" si="2"/>
        <v>0</v>
      </c>
      <c r="M6" s="32">
        <f t="shared" si="2"/>
        <v>1</v>
      </c>
      <c r="N6" s="33">
        <f t="shared" si="2"/>
        <v>6</v>
      </c>
      <c r="O6" s="35">
        <f t="shared" si="2"/>
        <v>6</v>
      </c>
      <c r="P6" s="36">
        <f t="shared" si="2"/>
        <v>0</v>
      </c>
      <c r="Q6" s="32">
        <f t="shared" si="2"/>
        <v>2</v>
      </c>
      <c r="R6" s="35">
        <f t="shared" si="2"/>
        <v>0</v>
      </c>
      <c r="S6" s="32">
        <f t="shared" si="2"/>
        <v>1</v>
      </c>
      <c r="T6" s="32">
        <f t="shared" si="2"/>
        <v>1</v>
      </c>
      <c r="U6" s="35">
        <f t="shared" si="2"/>
        <v>1</v>
      </c>
      <c r="V6" s="28">
        <f t="shared" si="1"/>
        <v>21</v>
      </c>
      <c r="W6" s="37">
        <f>V6/$V$150</f>
        <v>0.77958236658932711</v>
      </c>
      <c r="X6" s="38"/>
    </row>
    <row r="7" spans="2:24" s="3" customFormat="1" hidden="1" outlineLevel="1" x14ac:dyDescent="0.25">
      <c r="C7" s="39" t="s">
        <v>534</v>
      </c>
      <c r="D7" s="40">
        <v>1</v>
      </c>
      <c r="E7" s="41"/>
      <c r="F7" s="42">
        <v>1</v>
      </c>
      <c r="G7" s="43"/>
      <c r="H7" s="41"/>
      <c r="I7" s="44"/>
      <c r="J7" s="45"/>
      <c r="K7" s="43">
        <v>1</v>
      </c>
      <c r="L7" s="46"/>
      <c r="M7" s="47">
        <v>1</v>
      </c>
      <c r="N7" s="46">
        <v>2</v>
      </c>
      <c r="O7" s="43">
        <v>2</v>
      </c>
      <c r="P7" s="48"/>
      <c r="Q7" s="47">
        <v>2</v>
      </c>
      <c r="R7" s="49"/>
      <c r="S7" s="40">
        <v>1</v>
      </c>
      <c r="T7" s="40">
        <v>1</v>
      </c>
      <c r="U7" s="50">
        <v>1</v>
      </c>
      <c r="V7" s="28">
        <f t="shared" si="1"/>
        <v>13</v>
      </c>
      <c r="W7" s="37"/>
      <c r="X7" s="38"/>
    </row>
    <row r="8" spans="2:24" s="3" customFormat="1" hidden="1" outlineLevel="1" x14ac:dyDescent="0.25">
      <c r="C8" s="39" t="s">
        <v>535</v>
      </c>
      <c r="D8" s="40">
        <v>1</v>
      </c>
      <c r="E8" s="41"/>
      <c r="F8" s="42">
        <v>1</v>
      </c>
      <c r="G8" s="43"/>
      <c r="H8" s="41"/>
      <c r="I8" s="44"/>
      <c r="J8" s="45"/>
      <c r="K8" s="43">
        <v>1</v>
      </c>
      <c r="L8" s="46"/>
      <c r="M8" s="47">
        <v>1</v>
      </c>
      <c r="N8" s="46">
        <v>3</v>
      </c>
      <c r="O8" s="43">
        <v>3</v>
      </c>
      <c r="P8" s="48"/>
      <c r="Q8" s="45">
        <v>1</v>
      </c>
      <c r="R8" s="49"/>
      <c r="S8" s="40">
        <v>1</v>
      </c>
      <c r="T8" s="40">
        <v>1</v>
      </c>
      <c r="U8" s="50">
        <v>1</v>
      </c>
      <c r="V8" s="28">
        <f t="shared" si="1"/>
        <v>14</v>
      </c>
      <c r="W8" s="37"/>
      <c r="X8" s="38"/>
    </row>
    <row r="9" spans="2:24" s="3" customFormat="1" ht="90" hidden="1" outlineLevel="1" x14ac:dyDescent="0.25">
      <c r="B9" s="3">
        <v>2</v>
      </c>
      <c r="C9" s="51" t="s">
        <v>536</v>
      </c>
      <c r="D9" s="32">
        <f t="shared" ref="D9:U9" si="3">+D10*D11</f>
        <v>2</v>
      </c>
      <c r="E9" s="33">
        <f t="shared" si="3"/>
        <v>0</v>
      </c>
      <c r="F9" s="34">
        <f t="shared" si="3"/>
        <v>1</v>
      </c>
      <c r="G9" s="35">
        <f t="shared" si="3"/>
        <v>2</v>
      </c>
      <c r="H9" s="33">
        <f t="shared" si="3"/>
        <v>0</v>
      </c>
      <c r="I9" s="32">
        <f t="shared" si="3"/>
        <v>0</v>
      </c>
      <c r="J9" s="32">
        <f t="shared" si="3"/>
        <v>0</v>
      </c>
      <c r="K9" s="35">
        <f t="shared" si="3"/>
        <v>0</v>
      </c>
      <c r="L9" s="33">
        <f t="shared" si="3"/>
        <v>2</v>
      </c>
      <c r="M9" s="32">
        <f t="shared" si="3"/>
        <v>1</v>
      </c>
      <c r="N9" s="33">
        <f t="shared" si="3"/>
        <v>4</v>
      </c>
      <c r="O9" s="35">
        <f t="shared" si="3"/>
        <v>4</v>
      </c>
      <c r="P9" s="36">
        <f t="shared" si="3"/>
        <v>0</v>
      </c>
      <c r="Q9" s="32">
        <f t="shared" si="3"/>
        <v>1</v>
      </c>
      <c r="R9" s="35">
        <f t="shared" si="3"/>
        <v>0</v>
      </c>
      <c r="S9" s="32">
        <f t="shared" si="3"/>
        <v>1</v>
      </c>
      <c r="T9" s="32">
        <f t="shared" si="3"/>
        <v>1</v>
      </c>
      <c r="U9" s="35">
        <f t="shared" si="3"/>
        <v>0</v>
      </c>
      <c r="V9" s="28">
        <f t="shared" si="1"/>
        <v>19</v>
      </c>
      <c r="W9" s="37">
        <f>V9/$V$150</f>
        <v>0.7053364269141531</v>
      </c>
      <c r="X9" s="38"/>
    </row>
    <row r="10" spans="2:24" s="3" customFormat="1" hidden="1" outlineLevel="1" x14ac:dyDescent="0.25">
      <c r="C10" s="39" t="s">
        <v>534</v>
      </c>
      <c r="D10" s="45">
        <v>1</v>
      </c>
      <c r="E10" s="52"/>
      <c r="F10" s="45">
        <v>1</v>
      </c>
      <c r="G10" s="50">
        <v>1</v>
      </c>
      <c r="H10" s="41"/>
      <c r="I10" s="44"/>
      <c r="J10" s="45"/>
      <c r="K10" s="43"/>
      <c r="L10" s="46">
        <v>1</v>
      </c>
      <c r="M10" s="45">
        <v>1</v>
      </c>
      <c r="N10" s="46">
        <v>2</v>
      </c>
      <c r="O10" s="43">
        <v>2</v>
      </c>
      <c r="P10" s="48"/>
      <c r="Q10" s="47">
        <v>1</v>
      </c>
      <c r="R10" s="49"/>
      <c r="S10" s="45">
        <v>1</v>
      </c>
      <c r="T10" s="45">
        <v>1</v>
      </c>
      <c r="U10" s="49"/>
      <c r="V10" s="28">
        <f t="shared" si="1"/>
        <v>12</v>
      </c>
      <c r="W10" s="37"/>
      <c r="X10" s="38"/>
    </row>
    <row r="11" spans="2:24" s="3" customFormat="1" hidden="1" outlineLevel="1" x14ac:dyDescent="0.25">
      <c r="C11" s="39" t="s">
        <v>535</v>
      </c>
      <c r="D11" s="45">
        <v>2</v>
      </c>
      <c r="E11" s="52"/>
      <c r="F11" s="45">
        <v>1</v>
      </c>
      <c r="G11" s="50">
        <v>2</v>
      </c>
      <c r="H11" s="41"/>
      <c r="I11" s="44"/>
      <c r="J11" s="45"/>
      <c r="K11" s="43"/>
      <c r="L11" s="46">
        <v>2</v>
      </c>
      <c r="M11" s="44">
        <v>1</v>
      </c>
      <c r="N11" s="46">
        <v>2</v>
      </c>
      <c r="O11" s="43">
        <v>2</v>
      </c>
      <c r="P11" s="48"/>
      <c r="Q11" s="47">
        <v>1</v>
      </c>
      <c r="R11" s="49"/>
      <c r="S11" s="45">
        <v>1</v>
      </c>
      <c r="T11" s="45">
        <v>1</v>
      </c>
      <c r="U11" s="49"/>
      <c r="V11" s="28">
        <f t="shared" si="1"/>
        <v>15</v>
      </c>
      <c r="W11" s="37"/>
      <c r="X11" s="38"/>
    </row>
    <row r="12" spans="2:24" s="3" customFormat="1" ht="45" hidden="1" outlineLevel="1" x14ac:dyDescent="0.25">
      <c r="B12" s="3">
        <v>3</v>
      </c>
      <c r="C12" s="51" t="s">
        <v>537</v>
      </c>
      <c r="D12" s="32">
        <f t="shared" ref="D12:U12" si="4">+D13*D14</f>
        <v>2</v>
      </c>
      <c r="E12" s="33">
        <f t="shared" si="4"/>
        <v>1</v>
      </c>
      <c r="F12" s="34">
        <f t="shared" si="4"/>
        <v>1</v>
      </c>
      <c r="G12" s="35">
        <f t="shared" si="4"/>
        <v>0</v>
      </c>
      <c r="H12" s="33">
        <f t="shared" si="4"/>
        <v>0</v>
      </c>
      <c r="I12" s="32">
        <f t="shared" si="4"/>
        <v>0</v>
      </c>
      <c r="J12" s="32">
        <f t="shared" si="4"/>
        <v>1</v>
      </c>
      <c r="K12" s="35">
        <f t="shared" si="4"/>
        <v>0</v>
      </c>
      <c r="L12" s="33">
        <f t="shared" si="4"/>
        <v>0</v>
      </c>
      <c r="M12" s="32">
        <f t="shared" si="4"/>
        <v>6</v>
      </c>
      <c r="N12" s="33">
        <f t="shared" si="4"/>
        <v>6</v>
      </c>
      <c r="O12" s="35">
        <f t="shared" si="4"/>
        <v>1</v>
      </c>
      <c r="P12" s="36">
        <f t="shared" si="4"/>
        <v>1</v>
      </c>
      <c r="Q12" s="32">
        <f t="shared" si="4"/>
        <v>4</v>
      </c>
      <c r="R12" s="35">
        <f t="shared" si="4"/>
        <v>1</v>
      </c>
      <c r="S12" s="32">
        <f t="shared" si="4"/>
        <v>2</v>
      </c>
      <c r="T12" s="32">
        <f t="shared" si="4"/>
        <v>4</v>
      </c>
      <c r="U12" s="35">
        <f t="shared" si="4"/>
        <v>0</v>
      </c>
      <c r="V12" s="28">
        <f t="shared" si="1"/>
        <v>30</v>
      </c>
      <c r="W12" s="37">
        <f>V12/$V$150</f>
        <v>1.1136890951276102</v>
      </c>
      <c r="X12" s="38"/>
    </row>
    <row r="13" spans="2:24" s="3" customFormat="1" hidden="1" outlineLevel="1" x14ac:dyDescent="0.25">
      <c r="C13" s="39" t="s">
        <v>534</v>
      </c>
      <c r="D13" s="40">
        <v>1</v>
      </c>
      <c r="E13" s="53">
        <v>1</v>
      </c>
      <c r="F13" s="42">
        <v>1</v>
      </c>
      <c r="G13" s="43"/>
      <c r="H13" s="41"/>
      <c r="I13" s="45"/>
      <c r="J13" s="47">
        <v>1</v>
      </c>
      <c r="K13" s="49"/>
      <c r="L13" s="41"/>
      <c r="M13" s="45">
        <v>2</v>
      </c>
      <c r="N13" s="46">
        <v>2</v>
      </c>
      <c r="O13" s="43">
        <v>1</v>
      </c>
      <c r="P13" s="54">
        <v>1</v>
      </c>
      <c r="Q13" s="45">
        <v>2</v>
      </c>
      <c r="R13" s="50">
        <v>1</v>
      </c>
      <c r="S13" s="45">
        <v>1</v>
      </c>
      <c r="T13" s="45">
        <v>2</v>
      </c>
      <c r="U13" s="49"/>
      <c r="V13" s="28">
        <f t="shared" si="1"/>
        <v>16</v>
      </c>
      <c r="W13" s="37"/>
      <c r="X13" s="38"/>
    </row>
    <row r="14" spans="2:24" s="3" customFormat="1" hidden="1" outlineLevel="1" x14ac:dyDescent="0.25">
      <c r="C14" s="39" t="s">
        <v>535</v>
      </c>
      <c r="D14" s="40">
        <v>2</v>
      </c>
      <c r="E14" s="53">
        <v>1</v>
      </c>
      <c r="F14" s="42">
        <v>1</v>
      </c>
      <c r="G14" s="43"/>
      <c r="H14" s="41"/>
      <c r="I14" s="45"/>
      <c r="J14" s="47">
        <v>1</v>
      </c>
      <c r="K14" s="49"/>
      <c r="L14" s="41"/>
      <c r="M14" s="45">
        <v>3</v>
      </c>
      <c r="N14" s="46">
        <v>3</v>
      </c>
      <c r="O14" s="43">
        <v>1</v>
      </c>
      <c r="P14" s="54">
        <v>1</v>
      </c>
      <c r="Q14" s="45">
        <v>2</v>
      </c>
      <c r="R14" s="50">
        <v>1</v>
      </c>
      <c r="S14" s="45">
        <v>2</v>
      </c>
      <c r="T14" s="45">
        <v>2</v>
      </c>
      <c r="U14" s="49"/>
      <c r="V14" s="28">
        <f t="shared" si="1"/>
        <v>20</v>
      </c>
      <c r="W14" s="37"/>
      <c r="X14" s="38"/>
    </row>
    <row r="15" spans="2:24" s="3" customFormat="1" ht="30" hidden="1" outlineLevel="1" x14ac:dyDescent="0.25">
      <c r="B15" s="3">
        <v>4</v>
      </c>
      <c r="C15" s="51" t="s">
        <v>538</v>
      </c>
      <c r="D15" s="32">
        <f t="shared" ref="D15:U15" si="5">+D16*D17</f>
        <v>0</v>
      </c>
      <c r="E15" s="33">
        <f t="shared" si="5"/>
        <v>0</v>
      </c>
      <c r="F15" s="34">
        <f t="shared" si="5"/>
        <v>0</v>
      </c>
      <c r="G15" s="35">
        <f t="shared" si="5"/>
        <v>0</v>
      </c>
      <c r="H15" s="33">
        <f t="shared" si="5"/>
        <v>0</v>
      </c>
      <c r="I15" s="32">
        <f t="shared" si="5"/>
        <v>1</v>
      </c>
      <c r="J15" s="32">
        <f t="shared" si="5"/>
        <v>1</v>
      </c>
      <c r="K15" s="35">
        <f t="shared" si="5"/>
        <v>1</v>
      </c>
      <c r="L15" s="33">
        <f t="shared" si="5"/>
        <v>6</v>
      </c>
      <c r="M15" s="32">
        <f t="shared" si="5"/>
        <v>4</v>
      </c>
      <c r="N15" s="33">
        <f t="shared" si="5"/>
        <v>2</v>
      </c>
      <c r="O15" s="35">
        <f t="shared" si="5"/>
        <v>6</v>
      </c>
      <c r="P15" s="36">
        <f t="shared" si="5"/>
        <v>2</v>
      </c>
      <c r="Q15" s="32">
        <f t="shared" si="5"/>
        <v>6</v>
      </c>
      <c r="R15" s="35">
        <f t="shared" si="5"/>
        <v>0</v>
      </c>
      <c r="S15" s="32">
        <f t="shared" si="5"/>
        <v>4</v>
      </c>
      <c r="T15" s="32">
        <f t="shared" si="5"/>
        <v>2</v>
      </c>
      <c r="U15" s="35">
        <f t="shared" si="5"/>
        <v>1</v>
      </c>
      <c r="V15" s="28">
        <f t="shared" si="1"/>
        <v>36</v>
      </c>
      <c r="W15" s="37">
        <f>V15/$V$150</f>
        <v>1.3364269141531322</v>
      </c>
      <c r="X15" s="38"/>
    </row>
    <row r="16" spans="2:24" s="3" customFormat="1" hidden="1" outlineLevel="1" x14ac:dyDescent="0.25">
      <c r="C16" s="39" t="s">
        <v>534</v>
      </c>
      <c r="D16" s="44"/>
      <c r="E16" s="41"/>
      <c r="F16" s="53"/>
      <c r="G16" s="43"/>
      <c r="H16" s="41"/>
      <c r="I16" s="45">
        <v>1</v>
      </c>
      <c r="J16" s="45">
        <v>1</v>
      </c>
      <c r="K16" s="43">
        <v>1</v>
      </c>
      <c r="L16" s="46">
        <v>2</v>
      </c>
      <c r="M16" s="45">
        <v>2</v>
      </c>
      <c r="N16" s="46">
        <v>1</v>
      </c>
      <c r="O16" s="43">
        <v>2</v>
      </c>
      <c r="P16" s="55">
        <v>1</v>
      </c>
      <c r="Q16" s="45">
        <v>2</v>
      </c>
      <c r="R16" s="49"/>
      <c r="S16" s="45">
        <v>2</v>
      </c>
      <c r="T16" s="45">
        <v>1</v>
      </c>
      <c r="U16" s="43">
        <v>1</v>
      </c>
      <c r="V16" s="28">
        <f t="shared" si="1"/>
        <v>17</v>
      </c>
      <c r="W16" s="37"/>
      <c r="X16" s="38"/>
    </row>
    <row r="17" spans="2:24" s="3" customFormat="1" hidden="1" outlineLevel="1" x14ac:dyDescent="0.25">
      <c r="C17" s="39" t="s">
        <v>535</v>
      </c>
      <c r="D17" s="44"/>
      <c r="E17" s="41"/>
      <c r="F17" s="53"/>
      <c r="G17" s="43"/>
      <c r="H17" s="41"/>
      <c r="I17" s="45">
        <v>1</v>
      </c>
      <c r="J17" s="45">
        <v>1</v>
      </c>
      <c r="K17" s="43">
        <v>1</v>
      </c>
      <c r="L17" s="46">
        <v>3</v>
      </c>
      <c r="M17" s="45">
        <v>2</v>
      </c>
      <c r="N17" s="46">
        <v>2</v>
      </c>
      <c r="O17" s="43">
        <v>3</v>
      </c>
      <c r="P17" s="55">
        <v>2</v>
      </c>
      <c r="Q17" s="47">
        <v>3</v>
      </c>
      <c r="R17" s="49"/>
      <c r="S17" s="45">
        <v>2</v>
      </c>
      <c r="T17" s="45">
        <v>2</v>
      </c>
      <c r="U17" s="43">
        <v>1</v>
      </c>
      <c r="V17" s="28">
        <f t="shared" si="1"/>
        <v>23</v>
      </c>
      <c r="W17" s="37"/>
      <c r="X17" s="38"/>
    </row>
    <row r="18" spans="2:24" s="3" customFormat="1" ht="60" hidden="1" outlineLevel="1" x14ac:dyDescent="0.25">
      <c r="B18" s="3">
        <v>5</v>
      </c>
      <c r="C18" s="51" t="s">
        <v>539</v>
      </c>
      <c r="D18" s="32">
        <f t="shared" ref="D18:U18" si="6">+D19*D20</f>
        <v>0</v>
      </c>
      <c r="E18" s="33">
        <f t="shared" si="6"/>
        <v>0</v>
      </c>
      <c r="F18" s="34">
        <f t="shared" si="6"/>
        <v>0</v>
      </c>
      <c r="G18" s="35">
        <f t="shared" si="6"/>
        <v>0</v>
      </c>
      <c r="H18" s="33">
        <f t="shared" si="6"/>
        <v>0</v>
      </c>
      <c r="I18" s="32">
        <f t="shared" si="6"/>
        <v>0</v>
      </c>
      <c r="J18" s="32">
        <f t="shared" si="6"/>
        <v>0</v>
      </c>
      <c r="K18" s="35">
        <f t="shared" si="6"/>
        <v>0</v>
      </c>
      <c r="L18" s="33">
        <f t="shared" si="6"/>
        <v>1</v>
      </c>
      <c r="M18" s="32">
        <f t="shared" si="6"/>
        <v>6</v>
      </c>
      <c r="N18" s="33">
        <f t="shared" si="6"/>
        <v>1</v>
      </c>
      <c r="O18" s="35">
        <f t="shared" si="6"/>
        <v>4</v>
      </c>
      <c r="P18" s="36">
        <f t="shared" si="6"/>
        <v>2</v>
      </c>
      <c r="Q18" s="32">
        <f t="shared" si="6"/>
        <v>2</v>
      </c>
      <c r="R18" s="35">
        <f t="shared" si="6"/>
        <v>1</v>
      </c>
      <c r="S18" s="32">
        <f t="shared" si="6"/>
        <v>4</v>
      </c>
      <c r="T18" s="32">
        <f t="shared" si="6"/>
        <v>4</v>
      </c>
      <c r="U18" s="35">
        <f t="shared" si="6"/>
        <v>4</v>
      </c>
      <c r="V18" s="28">
        <f t="shared" si="1"/>
        <v>29</v>
      </c>
      <c r="W18" s="37">
        <f>V18/$V$150</f>
        <v>1.0765661252900232</v>
      </c>
      <c r="X18" s="38"/>
    </row>
    <row r="19" spans="2:24" s="3" customFormat="1" hidden="1" outlineLevel="1" x14ac:dyDescent="0.25">
      <c r="C19" s="39" t="s">
        <v>534</v>
      </c>
      <c r="D19" s="44"/>
      <c r="E19" s="41"/>
      <c r="F19" s="53"/>
      <c r="G19" s="43"/>
      <c r="H19" s="41"/>
      <c r="I19" s="44"/>
      <c r="J19" s="45"/>
      <c r="K19" s="49"/>
      <c r="L19" s="56">
        <v>1</v>
      </c>
      <c r="M19" s="45">
        <v>2</v>
      </c>
      <c r="N19" s="46">
        <v>1</v>
      </c>
      <c r="O19" s="43">
        <v>2</v>
      </c>
      <c r="P19" s="55">
        <v>1</v>
      </c>
      <c r="Q19" s="40">
        <v>1</v>
      </c>
      <c r="R19" s="57">
        <v>1</v>
      </c>
      <c r="S19" s="45">
        <v>2</v>
      </c>
      <c r="T19" s="45">
        <v>2</v>
      </c>
      <c r="U19" s="43">
        <v>2</v>
      </c>
      <c r="V19" s="28">
        <f t="shared" si="1"/>
        <v>15</v>
      </c>
      <c r="W19" s="37"/>
      <c r="X19" s="38"/>
    </row>
    <row r="20" spans="2:24" s="3" customFormat="1" hidden="1" outlineLevel="1" x14ac:dyDescent="0.25">
      <c r="C20" s="39" t="s">
        <v>535</v>
      </c>
      <c r="D20" s="44"/>
      <c r="E20" s="41"/>
      <c r="F20" s="53"/>
      <c r="G20" s="43"/>
      <c r="H20" s="41"/>
      <c r="I20" s="44"/>
      <c r="J20" s="45"/>
      <c r="K20" s="49"/>
      <c r="L20" s="56">
        <v>1</v>
      </c>
      <c r="M20" s="45">
        <v>3</v>
      </c>
      <c r="N20" s="46">
        <v>1</v>
      </c>
      <c r="O20" s="43">
        <v>2</v>
      </c>
      <c r="P20" s="55">
        <v>2</v>
      </c>
      <c r="Q20" s="40">
        <v>2</v>
      </c>
      <c r="R20" s="57">
        <v>1</v>
      </c>
      <c r="S20" s="45">
        <v>2</v>
      </c>
      <c r="T20" s="45">
        <v>2</v>
      </c>
      <c r="U20" s="43">
        <v>2</v>
      </c>
      <c r="V20" s="28">
        <f t="shared" si="1"/>
        <v>18</v>
      </c>
      <c r="W20" s="37"/>
      <c r="X20" s="38"/>
    </row>
    <row r="21" spans="2:24" s="3" customFormat="1" ht="60" hidden="1" outlineLevel="1" x14ac:dyDescent="0.25">
      <c r="B21" s="3">
        <v>6</v>
      </c>
      <c r="C21" s="51" t="s">
        <v>540</v>
      </c>
      <c r="D21" s="32">
        <f t="shared" ref="D21:U21" si="7">+D22*D23</f>
        <v>0</v>
      </c>
      <c r="E21" s="33">
        <f t="shared" si="7"/>
        <v>0</v>
      </c>
      <c r="F21" s="34">
        <f t="shared" si="7"/>
        <v>0</v>
      </c>
      <c r="G21" s="35">
        <f t="shared" si="7"/>
        <v>0</v>
      </c>
      <c r="H21" s="33">
        <f t="shared" si="7"/>
        <v>2</v>
      </c>
      <c r="I21" s="32">
        <f t="shared" si="7"/>
        <v>0</v>
      </c>
      <c r="J21" s="32">
        <f t="shared" si="7"/>
        <v>0</v>
      </c>
      <c r="K21" s="35">
        <f t="shared" si="7"/>
        <v>2</v>
      </c>
      <c r="L21" s="33">
        <f t="shared" si="7"/>
        <v>0</v>
      </c>
      <c r="M21" s="32">
        <f t="shared" si="7"/>
        <v>0</v>
      </c>
      <c r="N21" s="33">
        <f t="shared" si="7"/>
        <v>2</v>
      </c>
      <c r="O21" s="35">
        <f t="shared" si="7"/>
        <v>2</v>
      </c>
      <c r="P21" s="36">
        <f t="shared" si="7"/>
        <v>1</v>
      </c>
      <c r="Q21" s="32">
        <f t="shared" si="7"/>
        <v>0</v>
      </c>
      <c r="R21" s="35">
        <f t="shared" si="7"/>
        <v>0</v>
      </c>
      <c r="S21" s="32">
        <f t="shared" si="7"/>
        <v>0</v>
      </c>
      <c r="T21" s="32">
        <f t="shared" si="7"/>
        <v>0</v>
      </c>
      <c r="U21" s="35">
        <f t="shared" si="7"/>
        <v>0</v>
      </c>
      <c r="V21" s="28">
        <f t="shared" si="1"/>
        <v>9</v>
      </c>
      <c r="W21" s="37">
        <f>V21/$V$150</f>
        <v>0.33410672853828305</v>
      </c>
      <c r="X21" s="38"/>
    </row>
    <row r="22" spans="2:24" s="3" customFormat="1" hidden="1" outlineLevel="1" x14ac:dyDescent="0.25">
      <c r="C22" s="39" t="s">
        <v>534</v>
      </c>
      <c r="D22" s="44"/>
      <c r="E22" s="41"/>
      <c r="F22" s="53"/>
      <c r="G22" s="43"/>
      <c r="H22" s="58">
        <v>2</v>
      </c>
      <c r="I22" s="44"/>
      <c r="J22" s="44"/>
      <c r="K22" s="43">
        <v>1</v>
      </c>
      <c r="L22" s="41"/>
      <c r="M22" s="44"/>
      <c r="N22" s="46">
        <v>2</v>
      </c>
      <c r="O22" s="43">
        <v>2</v>
      </c>
      <c r="P22" s="55">
        <v>1</v>
      </c>
      <c r="Q22" s="44"/>
      <c r="R22" s="49"/>
      <c r="S22" s="44"/>
      <c r="T22" s="44"/>
      <c r="U22" s="49"/>
      <c r="V22" s="28">
        <f t="shared" si="1"/>
        <v>8</v>
      </c>
      <c r="W22" s="37"/>
      <c r="X22" s="38"/>
    </row>
    <row r="23" spans="2:24" s="3" customFormat="1" hidden="1" outlineLevel="1" x14ac:dyDescent="0.25">
      <c r="C23" s="39" t="s">
        <v>535</v>
      </c>
      <c r="D23" s="44"/>
      <c r="E23" s="41"/>
      <c r="F23" s="53"/>
      <c r="G23" s="43"/>
      <c r="H23" s="58">
        <v>1</v>
      </c>
      <c r="I23" s="44"/>
      <c r="J23" s="44"/>
      <c r="K23" s="43">
        <v>2</v>
      </c>
      <c r="L23" s="41"/>
      <c r="M23" s="44"/>
      <c r="N23" s="46">
        <v>1</v>
      </c>
      <c r="O23" s="43">
        <v>1</v>
      </c>
      <c r="P23" s="55">
        <v>1</v>
      </c>
      <c r="Q23" s="44"/>
      <c r="R23" s="49"/>
      <c r="S23" s="44"/>
      <c r="T23" s="44"/>
      <c r="U23" s="49"/>
      <c r="V23" s="28">
        <f t="shared" si="1"/>
        <v>6</v>
      </c>
      <c r="W23" s="37"/>
      <c r="X23" s="38"/>
    </row>
    <row r="24" spans="2:24" s="3" customFormat="1" ht="45" hidden="1" outlineLevel="1" x14ac:dyDescent="0.25">
      <c r="B24" s="3">
        <v>7</v>
      </c>
      <c r="C24" s="51" t="s">
        <v>541</v>
      </c>
      <c r="D24" s="32">
        <f t="shared" ref="D24:U24" si="8">+D25*D26</f>
        <v>2</v>
      </c>
      <c r="E24" s="33">
        <f t="shared" si="8"/>
        <v>0</v>
      </c>
      <c r="F24" s="34">
        <f t="shared" si="8"/>
        <v>1</v>
      </c>
      <c r="G24" s="35">
        <f t="shared" si="8"/>
        <v>2</v>
      </c>
      <c r="H24" s="33">
        <f t="shared" si="8"/>
        <v>0</v>
      </c>
      <c r="I24" s="32">
        <f t="shared" si="8"/>
        <v>0</v>
      </c>
      <c r="J24" s="32">
        <f t="shared" si="8"/>
        <v>0</v>
      </c>
      <c r="K24" s="35">
        <f t="shared" si="8"/>
        <v>2</v>
      </c>
      <c r="L24" s="33">
        <f t="shared" si="8"/>
        <v>0</v>
      </c>
      <c r="M24" s="32">
        <f t="shared" si="8"/>
        <v>0</v>
      </c>
      <c r="N24" s="33">
        <f t="shared" si="8"/>
        <v>0</v>
      </c>
      <c r="O24" s="35">
        <f t="shared" si="8"/>
        <v>0</v>
      </c>
      <c r="P24" s="36">
        <f t="shared" si="8"/>
        <v>1</v>
      </c>
      <c r="Q24" s="32">
        <f t="shared" si="8"/>
        <v>0</v>
      </c>
      <c r="R24" s="35">
        <f t="shared" si="8"/>
        <v>0</v>
      </c>
      <c r="S24" s="32">
        <f t="shared" si="8"/>
        <v>0</v>
      </c>
      <c r="T24" s="32">
        <f t="shared" si="8"/>
        <v>0</v>
      </c>
      <c r="U24" s="35">
        <f t="shared" si="8"/>
        <v>0</v>
      </c>
      <c r="V24" s="28">
        <f t="shared" si="1"/>
        <v>8</v>
      </c>
      <c r="W24" s="37">
        <f>V24/$V$150</f>
        <v>0.29698375870069604</v>
      </c>
      <c r="X24" s="38"/>
    </row>
    <row r="25" spans="2:24" s="3" customFormat="1" hidden="1" outlineLevel="1" x14ac:dyDescent="0.25">
      <c r="C25" s="39" t="s">
        <v>534</v>
      </c>
      <c r="D25" s="47">
        <v>1</v>
      </c>
      <c r="E25" s="41"/>
      <c r="F25" s="42">
        <v>1</v>
      </c>
      <c r="G25" s="57">
        <v>2</v>
      </c>
      <c r="H25" s="41"/>
      <c r="I25" s="44"/>
      <c r="J25" s="44"/>
      <c r="K25" s="43">
        <v>2</v>
      </c>
      <c r="L25" s="41"/>
      <c r="M25" s="44"/>
      <c r="N25" s="41"/>
      <c r="O25" s="49"/>
      <c r="P25" s="48">
        <v>1</v>
      </c>
      <c r="Q25" s="44"/>
      <c r="R25" s="49"/>
      <c r="S25" s="44"/>
      <c r="T25" s="44"/>
      <c r="U25" s="43"/>
      <c r="V25" s="28">
        <f t="shared" si="1"/>
        <v>7</v>
      </c>
      <c r="W25" s="37"/>
      <c r="X25" s="38"/>
    </row>
    <row r="26" spans="2:24" s="3" customFormat="1" hidden="1" outlineLevel="1" x14ac:dyDescent="0.25">
      <c r="C26" s="39" t="s">
        <v>535</v>
      </c>
      <c r="D26" s="47">
        <v>2</v>
      </c>
      <c r="E26" s="41"/>
      <c r="F26" s="42">
        <v>1</v>
      </c>
      <c r="G26" s="57">
        <v>1</v>
      </c>
      <c r="H26" s="41"/>
      <c r="I26" s="44"/>
      <c r="J26" s="44"/>
      <c r="K26" s="43">
        <v>1</v>
      </c>
      <c r="L26" s="41"/>
      <c r="M26" s="44"/>
      <c r="N26" s="41"/>
      <c r="O26" s="49"/>
      <c r="P26" s="48">
        <v>1</v>
      </c>
      <c r="Q26" s="44"/>
      <c r="R26" s="49"/>
      <c r="S26" s="44"/>
      <c r="T26" s="44"/>
      <c r="U26" s="43"/>
      <c r="V26" s="28">
        <f t="shared" si="1"/>
        <v>6</v>
      </c>
      <c r="W26" s="37"/>
      <c r="X26" s="38"/>
    </row>
    <row r="27" spans="2:24" s="3" customFormat="1" ht="45" hidden="1" outlineLevel="1" x14ac:dyDescent="0.25">
      <c r="B27" s="3">
        <v>8</v>
      </c>
      <c r="C27" s="59" t="s">
        <v>542</v>
      </c>
      <c r="D27" s="32">
        <f t="shared" ref="D27:U27" si="9">+D28*D29</f>
        <v>2</v>
      </c>
      <c r="E27" s="33">
        <f t="shared" si="9"/>
        <v>0</v>
      </c>
      <c r="F27" s="34">
        <f t="shared" si="9"/>
        <v>1</v>
      </c>
      <c r="G27" s="35">
        <f t="shared" si="9"/>
        <v>2</v>
      </c>
      <c r="H27" s="33">
        <f t="shared" si="9"/>
        <v>0</v>
      </c>
      <c r="I27" s="32">
        <f t="shared" si="9"/>
        <v>0</v>
      </c>
      <c r="J27" s="32">
        <f t="shared" si="9"/>
        <v>1</v>
      </c>
      <c r="K27" s="35">
        <f t="shared" si="9"/>
        <v>2</v>
      </c>
      <c r="L27" s="33">
        <f t="shared" si="9"/>
        <v>0</v>
      </c>
      <c r="M27" s="32">
        <f t="shared" si="9"/>
        <v>0</v>
      </c>
      <c r="N27" s="33">
        <f t="shared" si="9"/>
        <v>1</v>
      </c>
      <c r="O27" s="35">
        <f t="shared" si="9"/>
        <v>1</v>
      </c>
      <c r="P27" s="36">
        <f t="shared" si="9"/>
        <v>0</v>
      </c>
      <c r="Q27" s="32">
        <f t="shared" si="9"/>
        <v>0</v>
      </c>
      <c r="R27" s="35">
        <f t="shared" si="9"/>
        <v>0</v>
      </c>
      <c r="S27" s="32">
        <f t="shared" si="9"/>
        <v>0</v>
      </c>
      <c r="T27" s="32">
        <f t="shared" si="9"/>
        <v>0</v>
      </c>
      <c r="U27" s="35">
        <f t="shared" si="9"/>
        <v>0</v>
      </c>
      <c r="V27" s="28">
        <f t="shared" si="1"/>
        <v>10</v>
      </c>
      <c r="W27" s="37">
        <f>V27/$V$150</f>
        <v>0.37122969837587005</v>
      </c>
      <c r="X27" s="38"/>
    </row>
    <row r="28" spans="2:24" s="3" customFormat="1" hidden="1" outlineLevel="1" x14ac:dyDescent="0.25">
      <c r="C28" s="39" t="s">
        <v>534</v>
      </c>
      <c r="D28" s="40">
        <v>1</v>
      </c>
      <c r="E28" s="41"/>
      <c r="F28" s="42">
        <v>1</v>
      </c>
      <c r="G28" s="42">
        <v>2</v>
      </c>
      <c r="H28" s="41"/>
      <c r="I28" s="44"/>
      <c r="J28" s="47">
        <v>1</v>
      </c>
      <c r="K28" s="43">
        <v>2</v>
      </c>
      <c r="L28" s="41"/>
      <c r="M28" s="44"/>
      <c r="N28" s="46">
        <v>1</v>
      </c>
      <c r="O28" s="43">
        <v>1</v>
      </c>
      <c r="P28" s="48"/>
      <c r="Q28" s="44"/>
      <c r="R28" s="49"/>
      <c r="S28" s="44"/>
      <c r="T28" s="44"/>
      <c r="U28" s="49"/>
      <c r="V28" s="28">
        <f t="shared" si="1"/>
        <v>9</v>
      </c>
      <c r="W28" s="37"/>
      <c r="X28" s="38"/>
    </row>
    <row r="29" spans="2:24" s="3" customFormat="1" hidden="1" outlineLevel="1" x14ac:dyDescent="0.25">
      <c r="C29" s="39" t="s">
        <v>535</v>
      </c>
      <c r="D29" s="40">
        <v>2</v>
      </c>
      <c r="E29" s="41"/>
      <c r="F29" s="42">
        <v>1</v>
      </c>
      <c r="G29" s="42">
        <v>1</v>
      </c>
      <c r="H29" s="41"/>
      <c r="I29" s="44"/>
      <c r="J29" s="47">
        <v>1</v>
      </c>
      <c r="K29" s="43">
        <v>1</v>
      </c>
      <c r="L29" s="41"/>
      <c r="M29" s="44"/>
      <c r="N29" s="46">
        <v>1</v>
      </c>
      <c r="O29" s="43">
        <v>1</v>
      </c>
      <c r="P29" s="48"/>
      <c r="Q29" s="44"/>
      <c r="R29" s="49"/>
      <c r="S29" s="44"/>
      <c r="T29" s="44"/>
      <c r="U29" s="49"/>
      <c r="V29" s="28">
        <f t="shared" si="1"/>
        <v>8</v>
      </c>
      <c r="W29" s="37"/>
      <c r="X29" s="38"/>
    </row>
    <row r="30" spans="2:24" s="3" customFormat="1" ht="60" hidden="1" outlineLevel="1" x14ac:dyDescent="0.25">
      <c r="B30" s="3">
        <v>9</v>
      </c>
      <c r="C30" s="51" t="s">
        <v>543</v>
      </c>
      <c r="D30" s="32">
        <f t="shared" ref="D30:U30" si="10">+D31*D32</f>
        <v>0</v>
      </c>
      <c r="E30" s="33">
        <f t="shared" si="10"/>
        <v>0</v>
      </c>
      <c r="F30" s="34">
        <f t="shared" si="10"/>
        <v>0</v>
      </c>
      <c r="G30" s="35">
        <f t="shared" si="10"/>
        <v>0</v>
      </c>
      <c r="H30" s="33">
        <f t="shared" si="10"/>
        <v>0</v>
      </c>
      <c r="I30" s="32">
        <f t="shared" si="10"/>
        <v>0</v>
      </c>
      <c r="J30" s="32">
        <f t="shared" si="10"/>
        <v>0</v>
      </c>
      <c r="K30" s="35">
        <f t="shared" si="10"/>
        <v>0</v>
      </c>
      <c r="L30" s="33">
        <f t="shared" si="10"/>
        <v>0</v>
      </c>
      <c r="M30" s="32">
        <f t="shared" si="10"/>
        <v>2</v>
      </c>
      <c r="N30" s="33">
        <f t="shared" si="10"/>
        <v>1</v>
      </c>
      <c r="O30" s="35">
        <f t="shared" si="10"/>
        <v>2</v>
      </c>
      <c r="P30" s="36">
        <f t="shared" si="10"/>
        <v>1</v>
      </c>
      <c r="Q30" s="32">
        <f t="shared" si="10"/>
        <v>1</v>
      </c>
      <c r="R30" s="35">
        <f t="shared" si="10"/>
        <v>1</v>
      </c>
      <c r="S30" s="32">
        <f t="shared" si="10"/>
        <v>4</v>
      </c>
      <c r="T30" s="32">
        <f t="shared" si="10"/>
        <v>2</v>
      </c>
      <c r="U30" s="35">
        <f t="shared" si="10"/>
        <v>4</v>
      </c>
      <c r="V30" s="28">
        <f t="shared" si="1"/>
        <v>18</v>
      </c>
      <c r="W30" s="37">
        <f>V30/$V$150</f>
        <v>0.6682134570765661</v>
      </c>
      <c r="X30" s="38"/>
    </row>
    <row r="31" spans="2:24" s="3" customFormat="1" hidden="1" outlineLevel="1" x14ac:dyDescent="0.25">
      <c r="C31" s="39" t="s">
        <v>534</v>
      </c>
      <c r="D31" s="44"/>
      <c r="E31" s="41"/>
      <c r="F31" s="53"/>
      <c r="G31" s="43"/>
      <c r="H31" s="41"/>
      <c r="I31" s="44"/>
      <c r="J31" s="44"/>
      <c r="K31" s="49"/>
      <c r="L31" s="41"/>
      <c r="M31" s="45">
        <v>2</v>
      </c>
      <c r="N31" s="46">
        <v>1</v>
      </c>
      <c r="O31" s="43">
        <v>2</v>
      </c>
      <c r="P31" s="55">
        <v>1</v>
      </c>
      <c r="Q31" s="47">
        <v>1</v>
      </c>
      <c r="R31" s="50">
        <v>1</v>
      </c>
      <c r="S31" s="45">
        <v>2</v>
      </c>
      <c r="T31" s="45">
        <v>2</v>
      </c>
      <c r="U31" s="50">
        <v>2</v>
      </c>
      <c r="V31" s="28">
        <f t="shared" si="1"/>
        <v>14</v>
      </c>
      <c r="W31" s="37"/>
      <c r="X31" s="38"/>
    </row>
    <row r="32" spans="2:24" s="3" customFormat="1" hidden="1" outlineLevel="1" x14ac:dyDescent="0.25">
      <c r="C32" s="39" t="s">
        <v>535</v>
      </c>
      <c r="D32" s="44"/>
      <c r="E32" s="41"/>
      <c r="F32" s="53"/>
      <c r="G32" s="43"/>
      <c r="H32" s="41"/>
      <c r="I32" s="44"/>
      <c r="J32" s="44"/>
      <c r="K32" s="49"/>
      <c r="L32" s="41"/>
      <c r="M32" s="45">
        <v>1</v>
      </c>
      <c r="N32" s="46">
        <v>1</v>
      </c>
      <c r="O32" s="43">
        <v>1</v>
      </c>
      <c r="P32" s="55">
        <v>1</v>
      </c>
      <c r="Q32" s="47">
        <v>1</v>
      </c>
      <c r="R32" s="50">
        <v>1</v>
      </c>
      <c r="S32" s="45">
        <v>2</v>
      </c>
      <c r="T32" s="45">
        <v>1</v>
      </c>
      <c r="U32" s="50">
        <v>2</v>
      </c>
      <c r="V32" s="28">
        <f t="shared" si="1"/>
        <v>11</v>
      </c>
      <c r="W32" s="37"/>
      <c r="X32" s="38"/>
    </row>
    <row r="33" spans="2:24" s="3" customFormat="1" ht="120" hidden="1" outlineLevel="1" x14ac:dyDescent="0.25">
      <c r="B33" s="3">
        <v>10</v>
      </c>
      <c r="C33" s="51" t="s">
        <v>544</v>
      </c>
      <c r="D33" s="32">
        <f t="shared" ref="D33:U33" si="11">+D34*D35</f>
        <v>2</v>
      </c>
      <c r="E33" s="33">
        <f t="shared" si="11"/>
        <v>0</v>
      </c>
      <c r="F33" s="34">
        <f t="shared" si="11"/>
        <v>1</v>
      </c>
      <c r="G33" s="35">
        <f t="shared" si="11"/>
        <v>0</v>
      </c>
      <c r="H33" s="33">
        <f t="shared" si="11"/>
        <v>0</v>
      </c>
      <c r="I33" s="32">
        <f t="shared" si="11"/>
        <v>0</v>
      </c>
      <c r="J33" s="32">
        <f t="shared" si="11"/>
        <v>1</v>
      </c>
      <c r="K33" s="35">
        <f t="shared" si="11"/>
        <v>0</v>
      </c>
      <c r="L33" s="33">
        <f t="shared" si="11"/>
        <v>0</v>
      </c>
      <c r="M33" s="32">
        <f t="shared" si="11"/>
        <v>4</v>
      </c>
      <c r="N33" s="33">
        <f t="shared" si="11"/>
        <v>4</v>
      </c>
      <c r="O33" s="35">
        <f t="shared" si="11"/>
        <v>4</v>
      </c>
      <c r="P33" s="36">
        <f t="shared" si="11"/>
        <v>0</v>
      </c>
      <c r="Q33" s="32">
        <f t="shared" si="11"/>
        <v>0</v>
      </c>
      <c r="R33" s="35">
        <f t="shared" si="11"/>
        <v>0</v>
      </c>
      <c r="S33" s="32">
        <f t="shared" si="11"/>
        <v>2</v>
      </c>
      <c r="T33" s="32">
        <f t="shared" si="11"/>
        <v>4</v>
      </c>
      <c r="U33" s="35">
        <f t="shared" si="11"/>
        <v>0</v>
      </c>
      <c r="V33" s="28">
        <f t="shared" si="1"/>
        <v>22</v>
      </c>
      <c r="W33" s="37">
        <f>V33/$V$150</f>
        <v>0.81670533642691412</v>
      </c>
      <c r="X33" s="38"/>
    </row>
    <row r="34" spans="2:24" s="3" customFormat="1" hidden="1" outlineLevel="1" x14ac:dyDescent="0.25">
      <c r="C34" s="39" t="s">
        <v>534</v>
      </c>
      <c r="D34" s="40">
        <v>1</v>
      </c>
      <c r="E34" s="46"/>
      <c r="F34" s="60">
        <v>1</v>
      </c>
      <c r="G34" s="49"/>
      <c r="H34" s="41"/>
      <c r="I34" s="44"/>
      <c r="J34" s="47">
        <v>1</v>
      </c>
      <c r="K34" s="49"/>
      <c r="L34" s="41"/>
      <c r="M34" s="45">
        <v>2</v>
      </c>
      <c r="N34" s="46">
        <v>2</v>
      </c>
      <c r="O34" s="43">
        <v>2</v>
      </c>
      <c r="P34" s="55"/>
      <c r="Q34" s="45"/>
      <c r="R34" s="43"/>
      <c r="S34" s="45">
        <v>1</v>
      </c>
      <c r="T34" s="45">
        <v>2</v>
      </c>
      <c r="U34" s="49"/>
      <c r="V34" s="28">
        <f t="shared" si="1"/>
        <v>12</v>
      </c>
      <c r="W34" s="37"/>
      <c r="X34" s="38"/>
    </row>
    <row r="35" spans="2:24" s="3" customFormat="1" hidden="1" outlineLevel="1" x14ac:dyDescent="0.25">
      <c r="C35" s="39" t="s">
        <v>535</v>
      </c>
      <c r="D35" s="40">
        <v>2</v>
      </c>
      <c r="E35" s="46"/>
      <c r="F35" s="60">
        <v>1</v>
      </c>
      <c r="G35" s="49"/>
      <c r="H35" s="41"/>
      <c r="I35" s="44"/>
      <c r="J35" s="47">
        <v>1</v>
      </c>
      <c r="K35" s="49"/>
      <c r="L35" s="41"/>
      <c r="M35" s="45">
        <v>2</v>
      </c>
      <c r="N35" s="46">
        <v>2</v>
      </c>
      <c r="O35" s="43">
        <v>2</v>
      </c>
      <c r="P35" s="55"/>
      <c r="Q35" s="45"/>
      <c r="R35" s="43"/>
      <c r="S35" s="45">
        <v>2</v>
      </c>
      <c r="T35" s="45">
        <v>2</v>
      </c>
      <c r="U35" s="49"/>
      <c r="V35" s="28">
        <f t="shared" si="1"/>
        <v>14</v>
      </c>
      <c r="W35" s="37"/>
      <c r="X35" s="38"/>
    </row>
    <row r="36" spans="2:24" s="3" customFormat="1" ht="90" hidden="1" outlineLevel="1" x14ac:dyDescent="0.25">
      <c r="B36" s="3">
        <v>11</v>
      </c>
      <c r="C36" s="51" t="s">
        <v>545</v>
      </c>
      <c r="D36" s="32">
        <f t="shared" ref="D36:U36" si="12">+D37*D38</f>
        <v>2</v>
      </c>
      <c r="E36" s="33">
        <f t="shared" si="12"/>
        <v>0</v>
      </c>
      <c r="F36" s="34">
        <f t="shared" si="12"/>
        <v>1</v>
      </c>
      <c r="G36" s="35">
        <f t="shared" si="12"/>
        <v>0</v>
      </c>
      <c r="H36" s="33">
        <f t="shared" si="12"/>
        <v>0</v>
      </c>
      <c r="I36" s="32">
        <f t="shared" si="12"/>
        <v>0</v>
      </c>
      <c r="J36" s="32">
        <f t="shared" si="12"/>
        <v>0</v>
      </c>
      <c r="K36" s="35">
        <f t="shared" si="12"/>
        <v>0</v>
      </c>
      <c r="L36" s="33">
        <f t="shared" si="12"/>
        <v>4</v>
      </c>
      <c r="M36" s="32">
        <f t="shared" si="12"/>
        <v>0</v>
      </c>
      <c r="N36" s="33">
        <f t="shared" si="12"/>
        <v>1</v>
      </c>
      <c r="O36" s="35">
        <f t="shared" si="12"/>
        <v>4</v>
      </c>
      <c r="P36" s="36">
        <f t="shared" si="12"/>
        <v>1</v>
      </c>
      <c r="Q36" s="32">
        <f t="shared" si="12"/>
        <v>0</v>
      </c>
      <c r="R36" s="35">
        <f t="shared" si="12"/>
        <v>0</v>
      </c>
      <c r="S36" s="32">
        <f t="shared" si="12"/>
        <v>2</v>
      </c>
      <c r="T36" s="32">
        <f t="shared" si="12"/>
        <v>0</v>
      </c>
      <c r="U36" s="35">
        <f t="shared" si="12"/>
        <v>0</v>
      </c>
      <c r="V36" s="28">
        <f t="shared" si="1"/>
        <v>15</v>
      </c>
      <c r="W36" s="37">
        <f>V36/$V$150</f>
        <v>0.55684454756380508</v>
      </c>
      <c r="X36" s="38"/>
    </row>
    <row r="37" spans="2:24" s="3" customFormat="1" hidden="1" outlineLevel="1" x14ac:dyDescent="0.25">
      <c r="C37" s="39" t="s">
        <v>534</v>
      </c>
      <c r="D37" s="40">
        <v>1</v>
      </c>
      <c r="E37" s="41"/>
      <c r="F37" s="60">
        <v>1</v>
      </c>
      <c r="G37" s="49"/>
      <c r="H37" s="41"/>
      <c r="I37" s="44"/>
      <c r="J37" s="45"/>
      <c r="K37" s="43"/>
      <c r="L37" s="46">
        <v>2</v>
      </c>
      <c r="M37" s="45"/>
      <c r="N37" s="46">
        <v>1</v>
      </c>
      <c r="O37" s="43">
        <v>2</v>
      </c>
      <c r="P37" s="55">
        <v>1</v>
      </c>
      <c r="Q37" s="44"/>
      <c r="R37" s="49"/>
      <c r="S37" s="45">
        <v>2</v>
      </c>
      <c r="T37" s="45"/>
      <c r="U37" s="49"/>
      <c r="V37" s="28">
        <f t="shared" ref="V37:V68" si="13">SUM(D37:U37)</f>
        <v>10</v>
      </c>
      <c r="W37" s="37"/>
      <c r="X37" s="38"/>
    </row>
    <row r="38" spans="2:24" s="3" customFormat="1" hidden="1" outlineLevel="1" x14ac:dyDescent="0.25">
      <c r="C38" s="39" t="s">
        <v>535</v>
      </c>
      <c r="D38" s="40">
        <v>2</v>
      </c>
      <c r="E38" s="41"/>
      <c r="F38" s="60">
        <v>1</v>
      </c>
      <c r="G38" s="49"/>
      <c r="H38" s="41"/>
      <c r="I38" s="44"/>
      <c r="J38" s="45"/>
      <c r="K38" s="43"/>
      <c r="L38" s="46">
        <v>2</v>
      </c>
      <c r="M38" s="45"/>
      <c r="N38" s="46">
        <v>1</v>
      </c>
      <c r="O38" s="43">
        <v>2</v>
      </c>
      <c r="P38" s="55">
        <v>1</v>
      </c>
      <c r="Q38" s="44"/>
      <c r="R38" s="49"/>
      <c r="S38" s="45">
        <v>1</v>
      </c>
      <c r="T38" s="45"/>
      <c r="U38" s="49"/>
      <c r="V38" s="28">
        <f t="shared" si="13"/>
        <v>10</v>
      </c>
      <c r="W38" s="37"/>
      <c r="X38" s="38"/>
    </row>
    <row r="39" spans="2:24" s="3" customFormat="1" ht="75" hidden="1" outlineLevel="1" x14ac:dyDescent="0.25">
      <c r="B39" s="3">
        <v>12</v>
      </c>
      <c r="C39" s="51" t="s">
        <v>546</v>
      </c>
      <c r="D39" s="32">
        <f t="shared" ref="D39:U39" si="14">+D40*D41</f>
        <v>0</v>
      </c>
      <c r="E39" s="33">
        <f t="shared" si="14"/>
        <v>0</v>
      </c>
      <c r="F39" s="34">
        <f t="shared" si="14"/>
        <v>0</v>
      </c>
      <c r="G39" s="35">
        <f t="shared" si="14"/>
        <v>0</v>
      </c>
      <c r="H39" s="33">
        <f t="shared" si="14"/>
        <v>0</v>
      </c>
      <c r="I39" s="32">
        <f t="shared" si="14"/>
        <v>4</v>
      </c>
      <c r="J39" s="32">
        <f t="shared" si="14"/>
        <v>4</v>
      </c>
      <c r="K39" s="35">
        <f t="shared" si="14"/>
        <v>2</v>
      </c>
      <c r="L39" s="33">
        <f t="shared" si="14"/>
        <v>4</v>
      </c>
      <c r="M39" s="32">
        <f t="shared" si="14"/>
        <v>1</v>
      </c>
      <c r="N39" s="33">
        <f t="shared" si="14"/>
        <v>0</v>
      </c>
      <c r="O39" s="35">
        <f t="shared" si="14"/>
        <v>4</v>
      </c>
      <c r="P39" s="36">
        <f t="shared" si="14"/>
        <v>1</v>
      </c>
      <c r="Q39" s="32">
        <f t="shared" si="14"/>
        <v>0</v>
      </c>
      <c r="R39" s="35">
        <f t="shared" si="14"/>
        <v>0</v>
      </c>
      <c r="S39" s="32">
        <f t="shared" si="14"/>
        <v>4</v>
      </c>
      <c r="T39" s="32">
        <f t="shared" si="14"/>
        <v>0</v>
      </c>
      <c r="U39" s="35">
        <f t="shared" si="14"/>
        <v>0</v>
      </c>
      <c r="V39" s="28">
        <f t="shared" si="13"/>
        <v>24</v>
      </c>
      <c r="W39" s="37">
        <f>V39/$V$150</f>
        <v>0.89095127610208813</v>
      </c>
      <c r="X39" s="38"/>
    </row>
    <row r="40" spans="2:24" s="3" customFormat="1" hidden="1" outlineLevel="1" x14ac:dyDescent="0.25">
      <c r="C40" s="39" t="s">
        <v>534</v>
      </c>
      <c r="D40" s="44"/>
      <c r="E40" s="41"/>
      <c r="F40" s="53"/>
      <c r="G40" s="49"/>
      <c r="H40" s="41"/>
      <c r="I40" s="44">
        <v>2</v>
      </c>
      <c r="J40" s="45">
        <v>2</v>
      </c>
      <c r="K40" s="43">
        <v>1</v>
      </c>
      <c r="L40" s="46">
        <v>2</v>
      </c>
      <c r="M40" s="46">
        <v>1</v>
      </c>
      <c r="N40" s="46"/>
      <c r="O40" s="43">
        <v>2</v>
      </c>
      <c r="P40" s="55">
        <v>1</v>
      </c>
      <c r="Q40" s="44"/>
      <c r="R40" s="49"/>
      <c r="S40" s="45">
        <v>2</v>
      </c>
      <c r="T40" s="45"/>
      <c r="U40" s="49"/>
      <c r="V40" s="28">
        <f t="shared" si="13"/>
        <v>13</v>
      </c>
      <c r="W40" s="37"/>
      <c r="X40" s="38"/>
    </row>
    <row r="41" spans="2:24" s="3" customFormat="1" hidden="1" outlineLevel="1" x14ac:dyDescent="0.25">
      <c r="C41" s="39" t="s">
        <v>535</v>
      </c>
      <c r="D41" s="44"/>
      <c r="E41" s="41"/>
      <c r="F41" s="53"/>
      <c r="G41" s="49"/>
      <c r="H41" s="41"/>
      <c r="I41" s="44">
        <v>2</v>
      </c>
      <c r="J41" s="45">
        <v>2</v>
      </c>
      <c r="K41" s="43">
        <v>2</v>
      </c>
      <c r="L41" s="46">
        <v>2</v>
      </c>
      <c r="M41" s="45">
        <v>1</v>
      </c>
      <c r="N41" s="46"/>
      <c r="O41" s="43">
        <v>2</v>
      </c>
      <c r="P41" s="55">
        <v>1</v>
      </c>
      <c r="Q41" s="44"/>
      <c r="R41" s="49"/>
      <c r="S41" s="45">
        <v>2</v>
      </c>
      <c r="T41" s="45"/>
      <c r="U41" s="49"/>
      <c r="V41" s="28">
        <f t="shared" si="13"/>
        <v>14</v>
      </c>
      <c r="W41" s="37"/>
      <c r="X41" s="38"/>
    </row>
    <row r="42" spans="2:24" s="3" customFormat="1" ht="165" hidden="1" outlineLevel="1" x14ac:dyDescent="0.25">
      <c r="B42" s="3">
        <v>13</v>
      </c>
      <c r="C42" s="51" t="s">
        <v>547</v>
      </c>
      <c r="D42" s="32">
        <f t="shared" ref="D42:U42" si="15">+D43*D44</f>
        <v>0</v>
      </c>
      <c r="E42" s="33">
        <f t="shared" si="15"/>
        <v>0</v>
      </c>
      <c r="F42" s="34">
        <f t="shared" si="15"/>
        <v>0</v>
      </c>
      <c r="G42" s="35">
        <f t="shared" si="15"/>
        <v>0</v>
      </c>
      <c r="H42" s="33">
        <f t="shared" si="15"/>
        <v>0</v>
      </c>
      <c r="I42" s="32">
        <f t="shared" si="15"/>
        <v>2</v>
      </c>
      <c r="J42" s="32">
        <f t="shared" si="15"/>
        <v>0</v>
      </c>
      <c r="K42" s="35">
        <f t="shared" si="15"/>
        <v>0</v>
      </c>
      <c r="L42" s="33">
        <f t="shared" si="15"/>
        <v>0</v>
      </c>
      <c r="M42" s="32">
        <f t="shared" si="15"/>
        <v>0</v>
      </c>
      <c r="N42" s="33">
        <f t="shared" si="15"/>
        <v>1</v>
      </c>
      <c r="O42" s="35">
        <f t="shared" si="15"/>
        <v>2</v>
      </c>
      <c r="P42" s="36">
        <f t="shared" si="15"/>
        <v>0</v>
      </c>
      <c r="Q42" s="32">
        <f t="shared" si="15"/>
        <v>0</v>
      </c>
      <c r="R42" s="35">
        <f t="shared" si="15"/>
        <v>0</v>
      </c>
      <c r="S42" s="32">
        <f t="shared" si="15"/>
        <v>2</v>
      </c>
      <c r="T42" s="32">
        <f t="shared" si="15"/>
        <v>0</v>
      </c>
      <c r="U42" s="35">
        <f t="shared" si="15"/>
        <v>0</v>
      </c>
      <c r="V42" s="28">
        <f t="shared" si="13"/>
        <v>7</v>
      </c>
      <c r="W42" s="37">
        <f>V42/$V$150</f>
        <v>0.25986078886310904</v>
      </c>
      <c r="X42" s="38"/>
    </row>
    <row r="43" spans="2:24" s="3" customFormat="1" hidden="1" outlineLevel="1" x14ac:dyDescent="0.25">
      <c r="C43" s="39" t="s">
        <v>534</v>
      </c>
      <c r="D43" s="44"/>
      <c r="E43" s="41"/>
      <c r="F43" s="53"/>
      <c r="G43" s="49"/>
      <c r="H43" s="41"/>
      <c r="I43" s="47">
        <v>1</v>
      </c>
      <c r="J43" s="45"/>
      <c r="K43" s="43"/>
      <c r="L43" s="46"/>
      <c r="M43" s="45"/>
      <c r="N43" s="46">
        <v>1</v>
      </c>
      <c r="O43" s="43">
        <v>2</v>
      </c>
      <c r="P43" s="48"/>
      <c r="Q43" s="44"/>
      <c r="R43" s="49"/>
      <c r="S43" s="45">
        <v>1</v>
      </c>
      <c r="T43" s="44"/>
      <c r="U43" s="49"/>
      <c r="V43" s="28">
        <f t="shared" si="13"/>
        <v>5</v>
      </c>
      <c r="W43" s="37"/>
      <c r="X43" s="38"/>
    </row>
    <row r="44" spans="2:24" s="3" customFormat="1" hidden="1" outlineLevel="1" x14ac:dyDescent="0.25">
      <c r="C44" s="39" t="s">
        <v>535</v>
      </c>
      <c r="D44" s="44"/>
      <c r="E44" s="41"/>
      <c r="F44" s="53"/>
      <c r="G44" s="49"/>
      <c r="H44" s="41"/>
      <c r="I44" s="47">
        <v>2</v>
      </c>
      <c r="J44" s="45"/>
      <c r="K44" s="43"/>
      <c r="L44" s="46"/>
      <c r="M44" s="45"/>
      <c r="N44" s="46">
        <v>1</v>
      </c>
      <c r="O44" s="43">
        <v>1</v>
      </c>
      <c r="P44" s="48"/>
      <c r="Q44" s="44"/>
      <c r="R44" s="49"/>
      <c r="S44" s="45">
        <v>2</v>
      </c>
      <c r="T44" s="44"/>
      <c r="U44" s="49"/>
      <c r="V44" s="28">
        <f t="shared" si="13"/>
        <v>6</v>
      </c>
      <c r="W44" s="37"/>
      <c r="X44" s="38"/>
    </row>
    <row r="45" spans="2:24" s="3" customFormat="1" ht="75" hidden="1" outlineLevel="1" x14ac:dyDescent="0.25">
      <c r="B45" s="3">
        <v>14</v>
      </c>
      <c r="C45" s="51" t="s">
        <v>548</v>
      </c>
      <c r="D45" s="32">
        <f t="shared" ref="D45:U45" si="16">+D46*D47</f>
        <v>1</v>
      </c>
      <c r="E45" s="33">
        <f t="shared" si="16"/>
        <v>0</v>
      </c>
      <c r="F45" s="34">
        <f t="shared" si="16"/>
        <v>2</v>
      </c>
      <c r="G45" s="35">
        <f t="shared" si="16"/>
        <v>2</v>
      </c>
      <c r="H45" s="33">
        <f t="shared" si="16"/>
        <v>0</v>
      </c>
      <c r="I45" s="32">
        <f t="shared" si="16"/>
        <v>0</v>
      </c>
      <c r="J45" s="32">
        <f t="shared" si="16"/>
        <v>0</v>
      </c>
      <c r="K45" s="35">
        <f t="shared" si="16"/>
        <v>0</v>
      </c>
      <c r="L45" s="33">
        <f t="shared" si="16"/>
        <v>0</v>
      </c>
      <c r="M45" s="32">
        <f t="shared" si="16"/>
        <v>1</v>
      </c>
      <c r="N45" s="33">
        <f t="shared" si="16"/>
        <v>2</v>
      </c>
      <c r="O45" s="35">
        <f t="shared" si="16"/>
        <v>1</v>
      </c>
      <c r="P45" s="36">
        <f t="shared" si="16"/>
        <v>0</v>
      </c>
      <c r="Q45" s="32">
        <f t="shared" si="16"/>
        <v>0</v>
      </c>
      <c r="R45" s="35">
        <f t="shared" si="16"/>
        <v>2</v>
      </c>
      <c r="S45" s="32">
        <f t="shared" si="16"/>
        <v>1</v>
      </c>
      <c r="T45" s="32">
        <f t="shared" si="16"/>
        <v>1</v>
      </c>
      <c r="U45" s="35">
        <f t="shared" si="16"/>
        <v>0</v>
      </c>
      <c r="V45" s="28">
        <f t="shared" si="13"/>
        <v>13</v>
      </c>
      <c r="W45" s="37">
        <f>V45/$V$150</f>
        <v>0.48259860788863107</v>
      </c>
      <c r="X45" s="38"/>
    </row>
    <row r="46" spans="2:24" s="3" customFormat="1" hidden="1" outlineLevel="1" x14ac:dyDescent="0.25">
      <c r="C46" s="39" t="s">
        <v>534</v>
      </c>
      <c r="D46" s="40">
        <v>1</v>
      </c>
      <c r="E46" s="41"/>
      <c r="F46" s="60">
        <v>1</v>
      </c>
      <c r="G46" s="50">
        <v>2</v>
      </c>
      <c r="H46" s="41"/>
      <c r="I46" s="44"/>
      <c r="J46" s="45"/>
      <c r="K46" s="43"/>
      <c r="L46" s="46"/>
      <c r="M46" s="45">
        <v>1</v>
      </c>
      <c r="N46" s="46">
        <v>2</v>
      </c>
      <c r="O46" s="43">
        <v>1</v>
      </c>
      <c r="P46" s="55"/>
      <c r="Q46" s="45"/>
      <c r="R46" s="50">
        <v>1</v>
      </c>
      <c r="S46" s="45">
        <v>1</v>
      </c>
      <c r="T46" s="45">
        <v>1</v>
      </c>
      <c r="U46" s="43"/>
      <c r="V46" s="28">
        <f t="shared" si="13"/>
        <v>11</v>
      </c>
      <c r="W46" s="37"/>
      <c r="X46" s="38"/>
    </row>
    <row r="47" spans="2:24" s="3" customFormat="1" hidden="1" outlineLevel="1" x14ac:dyDescent="0.25">
      <c r="C47" s="39" t="s">
        <v>535</v>
      </c>
      <c r="D47" s="40">
        <v>1</v>
      </c>
      <c r="E47" s="41"/>
      <c r="F47" s="60">
        <v>2</v>
      </c>
      <c r="G47" s="50">
        <v>1</v>
      </c>
      <c r="H47" s="41"/>
      <c r="I47" s="44"/>
      <c r="J47" s="45"/>
      <c r="K47" s="43"/>
      <c r="L47" s="46"/>
      <c r="M47" s="45">
        <v>1</v>
      </c>
      <c r="N47" s="46">
        <v>1</v>
      </c>
      <c r="O47" s="43">
        <v>1</v>
      </c>
      <c r="P47" s="55"/>
      <c r="Q47" s="45"/>
      <c r="R47" s="50">
        <v>2</v>
      </c>
      <c r="S47" s="45">
        <v>1</v>
      </c>
      <c r="T47" s="45">
        <v>1</v>
      </c>
      <c r="U47" s="43"/>
      <c r="V47" s="28">
        <f t="shared" si="13"/>
        <v>11</v>
      </c>
      <c r="W47" s="37"/>
      <c r="X47" s="38"/>
    </row>
    <row r="48" spans="2:24" s="3" customFormat="1" ht="60" hidden="1" outlineLevel="1" x14ac:dyDescent="0.25">
      <c r="B48" s="3">
        <v>15</v>
      </c>
      <c r="C48" s="51" t="s">
        <v>549</v>
      </c>
      <c r="D48" s="32">
        <f t="shared" ref="D48:U48" si="17">+D49*D50</f>
        <v>0</v>
      </c>
      <c r="E48" s="33">
        <f t="shared" si="17"/>
        <v>0</v>
      </c>
      <c r="F48" s="34">
        <f t="shared" si="17"/>
        <v>0</v>
      </c>
      <c r="G48" s="35">
        <f t="shared" si="17"/>
        <v>0</v>
      </c>
      <c r="H48" s="33">
        <f t="shared" si="17"/>
        <v>0</v>
      </c>
      <c r="I48" s="32">
        <f t="shared" si="17"/>
        <v>0</v>
      </c>
      <c r="J48" s="32">
        <f t="shared" si="17"/>
        <v>0</v>
      </c>
      <c r="K48" s="35">
        <f t="shared" si="17"/>
        <v>0</v>
      </c>
      <c r="L48" s="33">
        <f t="shared" si="17"/>
        <v>2</v>
      </c>
      <c r="M48" s="32">
        <f t="shared" si="17"/>
        <v>0</v>
      </c>
      <c r="N48" s="33">
        <f t="shared" si="17"/>
        <v>0</v>
      </c>
      <c r="O48" s="35">
        <f t="shared" si="17"/>
        <v>2</v>
      </c>
      <c r="P48" s="36">
        <f t="shared" si="17"/>
        <v>0</v>
      </c>
      <c r="Q48" s="32">
        <f t="shared" si="17"/>
        <v>0</v>
      </c>
      <c r="R48" s="35">
        <f t="shared" si="17"/>
        <v>0</v>
      </c>
      <c r="S48" s="32">
        <f t="shared" si="17"/>
        <v>2</v>
      </c>
      <c r="T48" s="32">
        <f t="shared" si="17"/>
        <v>0</v>
      </c>
      <c r="U48" s="35">
        <f t="shared" si="17"/>
        <v>0</v>
      </c>
      <c r="V48" s="28">
        <f t="shared" si="13"/>
        <v>6</v>
      </c>
      <c r="W48" s="37">
        <f>V48/$V$150</f>
        <v>0.22273781902552203</v>
      </c>
      <c r="X48" s="38"/>
    </row>
    <row r="49" spans="2:24" s="3" customFormat="1" hidden="1" outlineLevel="1" x14ac:dyDescent="0.25">
      <c r="C49" s="39" t="s">
        <v>534</v>
      </c>
      <c r="D49" s="44"/>
      <c r="E49" s="41"/>
      <c r="F49" s="53"/>
      <c r="G49" s="49"/>
      <c r="H49" s="41"/>
      <c r="I49" s="44"/>
      <c r="J49" s="45"/>
      <c r="K49" s="43"/>
      <c r="L49" s="46">
        <v>2</v>
      </c>
      <c r="M49" s="45"/>
      <c r="N49" s="46"/>
      <c r="O49" s="43">
        <v>2</v>
      </c>
      <c r="P49" s="55"/>
      <c r="Q49" s="45"/>
      <c r="R49" s="43"/>
      <c r="S49" s="45">
        <v>2</v>
      </c>
      <c r="T49" s="45"/>
      <c r="U49" s="43"/>
      <c r="V49" s="28">
        <f t="shared" si="13"/>
        <v>6</v>
      </c>
      <c r="W49" s="37"/>
      <c r="X49" s="38"/>
    </row>
    <row r="50" spans="2:24" s="3" customFormat="1" hidden="1" outlineLevel="1" x14ac:dyDescent="0.25">
      <c r="C50" s="39" t="s">
        <v>535</v>
      </c>
      <c r="D50" s="44"/>
      <c r="E50" s="41"/>
      <c r="F50" s="53"/>
      <c r="G50" s="49"/>
      <c r="H50" s="41"/>
      <c r="I50" s="44"/>
      <c r="J50" s="45"/>
      <c r="K50" s="43"/>
      <c r="L50" s="46">
        <v>1</v>
      </c>
      <c r="M50" s="45"/>
      <c r="N50" s="46"/>
      <c r="O50" s="43">
        <v>1</v>
      </c>
      <c r="P50" s="55"/>
      <c r="Q50" s="45"/>
      <c r="R50" s="43"/>
      <c r="S50" s="45">
        <v>1</v>
      </c>
      <c r="T50" s="45"/>
      <c r="U50" s="43"/>
      <c r="V50" s="28">
        <f t="shared" si="13"/>
        <v>3</v>
      </c>
      <c r="W50" s="37"/>
      <c r="X50" s="38"/>
    </row>
    <row r="51" spans="2:24" s="3" customFormat="1" ht="30" hidden="1" outlineLevel="1" x14ac:dyDescent="0.25">
      <c r="B51" s="3">
        <v>16</v>
      </c>
      <c r="C51" s="51" t="s">
        <v>550</v>
      </c>
      <c r="D51" s="32">
        <f t="shared" ref="D51:U51" si="18">+D52*D53</f>
        <v>0</v>
      </c>
      <c r="E51" s="33">
        <f t="shared" si="18"/>
        <v>0</v>
      </c>
      <c r="F51" s="34">
        <f t="shared" si="18"/>
        <v>0</v>
      </c>
      <c r="G51" s="35">
        <f t="shared" si="18"/>
        <v>0</v>
      </c>
      <c r="H51" s="33">
        <f t="shared" si="18"/>
        <v>0</v>
      </c>
      <c r="I51" s="32">
        <f t="shared" si="18"/>
        <v>0</v>
      </c>
      <c r="J51" s="32">
        <f t="shared" si="18"/>
        <v>0</v>
      </c>
      <c r="K51" s="35">
        <f t="shared" si="18"/>
        <v>0</v>
      </c>
      <c r="L51" s="33">
        <f t="shared" si="18"/>
        <v>0</v>
      </c>
      <c r="M51" s="32">
        <f t="shared" si="18"/>
        <v>0</v>
      </c>
      <c r="N51" s="33">
        <f t="shared" si="18"/>
        <v>2</v>
      </c>
      <c r="O51" s="35">
        <f t="shared" si="18"/>
        <v>2</v>
      </c>
      <c r="P51" s="36">
        <f t="shared" si="18"/>
        <v>0</v>
      </c>
      <c r="Q51" s="32">
        <f t="shared" si="18"/>
        <v>1</v>
      </c>
      <c r="R51" s="35">
        <f t="shared" si="18"/>
        <v>0</v>
      </c>
      <c r="S51" s="32">
        <f t="shared" si="18"/>
        <v>0</v>
      </c>
      <c r="T51" s="32">
        <f t="shared" si="18"/>
        <v>0</v>
      </c>
      <c r="U51" s="35">
        <f t="shared" si="18"/>
        <v>2</v>
      </c>
      <c r="V51" s="28">
        <f t="shared" si="13"/>
        <v>7</v>
      </c>
      <c r="W51" s="37">
        <f>V51/$V$150</f>
        <v>0.25986078886310904</v>
      </c>
      <c r="X51" s="38"/>
    </row>
    <row r="52" spans="2:24" s="3" customFormat="1" hidden="1" outlineLevel="1" x14ac:dyDescent="0.25">
      <c r="C52" s="39" t="s">
        <v>534</v>
      </c>
      <c r="D52" s="44"/>
      <c r="E52" s="41"/>
      <c r="F52" s="53"/>
      <c r="G52" s="49"/>
      <c r="H52" s="41"/>
      <c r="I52" s="44"/>
      <c r="J52" s="44"/>
      <c r="K52" s="49"/>
      <c r="L52" s="41"/>
      <c r="M52" s="44"/>
      <c r="N52" s="46">
        <v>2</v>
      </c>
      <c r="O52" s="43">
        <v>2</v>
      </c>
      <c r="P52" s="48"/>
      <c r="Q52" s="45">
        <v>1</v>
      </c>
      <c r="R52" s="49"/>
      <c r="S52" s="44"/>
      <c r="T52" s="44"/>
      <c r="U52" s="57">
        <v>1</v>
      </c>
      <c r="V52" s="28">
        <f t="shared" si="13"/>
        <v>6</v>
      </c>
      <c r="W52" s="37"/>
      <c r="X52" s="38"/>
    </row>
    <row r="53" spans="2:24" s="3" customFormat="1" hidden="1" outlineLevel="1" x14ac:dyDescent="0.25">
      <c r="C53" s="39" t="s">
        <v>535</v>
      </c>
      <c r="D53" s="44"/>
      <c r="E53" s="41"/>
      <c r="F53" s="53"/>
      <c r="G53" s="49"/>
      <c r="H53" s="41"/>
      <c r="I53" s="44"/>
      <c r="J53" s="44"/>
      <c r="K53" s="49"/>
      <c r="L53" s="41"/>
      <c r="M53" s="44"/>
      <c r="N53" s="46">
        <v>1</v>
      </c>
      <c r="O53" s="43">
        <v>1</v>
      </c>
      <c r="P53" s="48"/>
      <c r="Q53" s="45">
        <v>1</v>
      </c>
      <c r="R53" s="49"/>
      <c r="S53" s="44"/>
      <c r="T53" s="44"/>
      <c r="U53" s="57">
        <v>2</v>
      </c>
      <c r="V53" s="28">
        <f t="shared" si="13"/>
        <v>5</v>
      </c>
      <c r="W53" s="37"/>
      <c r="X53" s="38"/>
    </row>
    <row r="54" spans="2:24" s="3" customFormat="1" collapsed="1" x14ac:dyDescent="0.25">
      <c r="C54" s="61" t="s">
        <v>551</v>
      </c>
      <c r="D54" s="27">
        <f t="shared" ref="D54:U54" si="19">+AVERAGE(D55,D58,D61,D64)</f>
        <v>2</v>
      </c>
      <c r="E54" s="27">
        <f t="shared" si="19"/>
        <v>0.5</v>
      </c>
      <c r="F54" s="27">
        <f t="shared" si="19"/>
        <v>2</v>
      </c>
      <c r="G54" s="27">
        <f t="shared" si="19"/>
        <v>0.5</v>
      </c>
      <c r="H54" s="27">
        <f t="shared" si="19"/>
        <v>0</v>
      </c>
      <c r="I54" s="27">
        <f t="shared" si="19"/>
        <v>0.5</v>
      </c>
      <c r="J54" s="27">
        <f t="shared" si="19"/>
        <v>0.5</v>
      </c>
      <c r="K54" s="27">
        <f t="shared" si="19"/>
        <v>0</v>
      </c>
      <c r="L54" s="27">
        <f t="shared" si="19"/>
        <v>0</v>
      </c>
      <c r="M54" s="27">
        <f t="shared" si="19"/>
        <v>5</v>
      </c>
      <c r="N54" s="27">
        <f t="shared" si="19"/>
        <v>0.5</v>
      </c>
      <c r="O54" s="27">
        <f t="shared" si="19"/>
        <v>0.75</v>
      </c>
      <c r="P54" s="27">
        <f t="shared" si="19"/>
        <v>1.75</v>
      </c>
      <c r="Q54" s="27">
        <f t="shared" si="19"/>
        <v>0.75</v>
      </c>
      <c r="R54" s="27">
        <f t="shared" si="19"/>
        <v>0.75</v>
      </c>
      <c r="S54" s="27">
        <f t="shared" si="19"/>
        <v>2.5</v>
      </c>
      <c r="T54" s="27">
        <f t="shared" si="19"/>
        <v>5.5</v>
      </c>
      <c r="U54" s="27">
        <f t="shared" si="19"/>
        <v>4.5</v>
      </c>
      <c r="V54" s="28">
        <f t="shared" si="13"/>
        <v>28</v>
      </c>
      <c r="W54" s="37">
        <f>V54/$V$150</f>
        <v>1.0394431554524362</v>
      </c>
      <c r="X54" s="30"/>
    </row>
    <row r="55" spans="2:24" s="3" customFormat="1" ht="60" hidden="1" outlineLevel="1" x14ac:dyDescent="0.25">
      <c r="B55" s="3">
        <v>1</v>
      </c>
      <c r="C55" s="62" t="s">
        <v>552</v>
      </c>
      <c r="D55" s="63">
        <f t="shared" ref="D55:U55" si="20">+D56*D57</f>
        <v>1</v>
      </c>
      <c r="E55" s="64">
        <f t="shared" si="20"/>
        <v>0</v>
      </c>
      <c r="F55" s="65">
        <f t="shared" si="20"/>
        <v>1</v>
      </c>
      <c r="G55" s="66">
        <f t="shared" si="20"/>
        <v>0</v>
      </c>
      <c r="H55" s="64">
        <f t="shared" si="20"/>
        <v>0</v>
      </c>
      <c r="I55" s="63">
        <f t="shared" si="20"/>
        <v>0</v>
      </c>
      <c r="J55" s="63">
        <f t="shared" si="20"/>
        <v>0</v>
      </c>
      <c r="K55" s="66">
        <f t="shared" si="20"/>
        <v>0</v>
      </c>
      <c r="L55" s="64">
        <f t="shared" si="20"/>
        <v>0</v>
      </c>
      <c r="M55" s="63">
        <f t="shared" si="20"/>
        <v>4</v>
      </c>
      <c r="N55" s="64">
        <f t="shared" si="20"/>
        <v>0</v>
      </c>
      <c r="O55" s="66">
        <f t="shared" si="20"/>
        <v>0</v>
      </c>
      <c r="P55" s="67">
        <f t="shared" si="20"/>
        <v>1</v>
      </c>
      <c r="Q55" s="63">
        <f t="shared" si="20"/>
        <v>1</v>
      </c>
      <c r="R55" s="66">
        <f t="shared" si="20"/>
        <v>0</v>
      </c>
      <c r="S55" s="63">
        <f t="shared" si="20"/>
        <v>4</v>
      </c>
      <c r="T55" s="63">
        <f t="shared" si="20"/>
        <v>6</v>
      </c>
      <c r="U55" s="66">
        <f t="shared" si="20"/>
        <v>6</v>
      </c>
      <c r="V55" s="28">
        <f t="shared" si="13"/>
        <v>24</v>
      </c>
      <c r="W55" s="37">
        <f>V55/$V$150</f>
        <v>0.89095127610208813</v>
      </c>
      <c r="X55" s="38"/>
    </row>
    <row r="56" spans="2:24" s="3" customFormat="1" hidden="1" outlineLevel="1" x14ac:dyDescent="0.25">
      <c r="C56" s="39" t="s">
        <v>534</v>
      </c>
      <c r="D56" s="53">
        <v>1</v>
      </c>
      <c r="E56" s="53"/>
      <c r="F56" s="53">
        <v>1</v>
      </c>
      <c r="G56" s="43"/>
      <c r="H56" s="46"/>
      <c r="I56" s="45"/>
      <c r="J56" s="45"/>
      <c r="K56" s="43"/>
      <c r="L56" s="46"/>
      <c r="M56" s="45">
        <v>2</v>
      </c>
      <c r="N56" s="46"/>
      <c r="O56" s="43"/>
      <c r="P56" s="54">
        <v>1</v>
      </c>
      <c r="Q56" s="45">
        <v>1</v>
      </c>
      <c r="R56" s="43"/>
      <c r="S56" s="45">
        <v>2</v>
      </c>
      <c r="T56" s="45">
        <v>2</v>
      </c>
      <c r="U56" s="43">
        <v>2</v>
      </c>
      <c r="V56" s="28">
        <f t="shared" si="13"/>
        <v>12</v>
      </c>
      <c r="W56" s="37"/>
      <c r="X56" s="38"/>
    </row>
    <row r="57" spans="2:24" s="3" customFormat="1" hidden="1" outlineLevel="1" x14ac:dyDescent="0.25">
      <c r="C57" s="39" t="s">
        <v>535</v>
      </c>
      <c r="D57" s="53">
        <v>1</v>
      </c>
      <c r="E57" s="53"/>
      <c r="F57" s="53">
        <v>1</v>
      </c>
      <c r="G57" s="43"/>
      <c r="H57" s="46"/>
      <c r="I57" s="45"/>
      <c r="J57" s="45"/>
      <c r="K57" s="43"/>
      <c r="L57" s="46"/>
      <c r="M57" s="45">
        <v>2</v>
      </c>
      <c r="N57" s="46"/>
      <c r="O57" s="43"/>
      <c r="P57" s="54">
        <v>1</v>
      </c>
      <c r="Q57" s="45">
        <v>1</v>
      </c>
      <c r="R57" s="43"/>
      <c r="S57" s="45">
        <v>2</v>
      </c>
      <c r="T57" s="45">
        <v>3</v>
      </c>
      <c r="U57" s="43">
        <v>3</v>
      </c>
      <c r="V57" s="28">
        <f t="shared" si="13"/>
        <v>14</v>
      </c>
      <c r="W57" s="37"/>
      <c r="X57" s="38"/>
    </row>
    <row r="58" spans="2:24" s="3" customFormat="1" ht="45" hidden="1" outlineLevel="1" x14ac:dyDescent="0.25">
      <c r="B58" s="3">
        <v>2</v>
      </c>
      <c r="C58" s="68" t="s">
        <v>553</v>
      </c>
      <c r="D58" s="32">
        <f t="shared" ref="D58:U58" si="21">+D59*D60</f>
        <v>2</v>
      </c>
      <c r="E58" s="33">
        <f t="shared" si="21"/>
        <v>0</v>
      </c>
      <c r="F58" s="34">
        <f t="shared" si="21"/>
        <v>4</v>
      </c>
      <c r="G58" s="35">
        <f t="shared" si="21"/>
        <v>0</v>
      </c>
      <c r="H58" s="33">
        <f t="shared" si="21"/>
        <v>0</v>
      </c>
      <c r="I58" s="32">
        <f t="shared" si="21"/>
        <v>0</v>
      </c>
      <c r="J58" s="32">
        <f t="shared" si="21"/>
        <v>0</v>
      </c>
      <c r="K58" s="35">
        <f t="shared" si="21"/>
        <v>0</v>
      </c>
      <c r="L58" s="33">
        <f t="shared" si="21"/>
        <v>0</v>
      </c>
      <c r="M58" s="32">
        <f t="shared" si="21"/>
        <v>6</v>
      </c>
      <c r="N58" s="33">
        <f t="shared" si="21"/>
        <v>0</v>
      </c>
      <c r="O58" s="35">
        <f t="shared" si="21"/>
        <v>0</v>
      </c>
      <c r="P58" s="36">
        <f t="shared" si="21"/>
        <v>1</v>
      </c>
      <c r="Q58" s="32">
        <f t="shared" si="21"/>
        <v>0</v>
      </c>
      <c r="R58" s="35">
        <f t="shared" si="21"/>
        <v>0</v>
      </c>
      <c r="S58" s="32">
        <f t="shared" si="21"/>
        <v>2</v>
      </c>
      <c r="T58" s="32">
        <f t="shared" si="21"/>
        <v>4</v>
      </c>
      <c r="U58" s="35">
        <f t="shared" si="21"/>
        <v>4</v>
      </c>
      <c r="V58" s="28">
        <f t="shared" si="13"/>
        <v>23</v>
      </c>
      <c r="W58" s="37">
        <f>V58/$V$150</f>
        <v>0.85382830626450112</v>
      </c>
      <c r="X58" s="38"/>
    </row>
    <row r="59" spans="2:24" s="3" customFormat="1" hidden="1" outlineLevel="1" x14ac:dyDescent="0.25">
      <c r="C59" s="39" t="s">
        <v>534</v>
      </c>
      <c r="D59" s="53">
        <v>2</v>
      </c>
      <c r="E59" s="53"/>
      <c r="F59" s="53">
        <v>2</v>
      </c>
      <c r="G59" s="49"/>
      <c r="H59" s="41"/>
      <c r="I59" s="44"/>
      <c r="J59" s="44"/>
      <c r="K59" s="49"/>
      <c r="L59" s="41"/>
      <c r="M59" s="44">
        <v>2</v>
      </c>
      <c r="N59" s="41"/>
      <c r="O59" s="49"/>
      <c r="P59" s="69">
        <v>1</v>
      </c>
      <c r="Q59" s="44"/>
      <c r="R59" s="49"/>
      <c r="S59" s="45">
        <v>2</v>
      </c>
      <c r="T59" s="45">
        <v>2</v>
      </c>
      <c r="U59" s="43">
        <v>2</v>
      </c>
      <c r="V59" s="28">
        <f t="shared" si="13"/>
        <v>13</v>
      </c>
      <c r="W59" s="37"/>
      <c r="X59" s="38"/>
    </row>
    <row r="60" spans="2:24" s="3" customFormat="1" hidden="1" outlineLevel="1" x14ac:dyDescent="0.25">
      <c r="C60" s="39" t="s">
        <v>535</v>
      </c>
      <c r="D60" s="53">
        <v>1</v>
      </c>
      <c r="E60" s="53"/>
      <c r="F60" s="53">
        <v>2</v>
      </c>
      <c r="G60" s="49"/>
      <c r="H60" s="41"/>
      <c r="I60" s="44"/>
      <c r="J60" s="44"/>
      <c r="K60" s="49"/>
      <c r="L60" s="41"/>
      <c r="M60" s="44">
        <v>3</v>
      </c>
      <c r="N60" s="41"/>
      <c r="O60" s="49"/>
      <c r="P60" s="69">
        <v>1</v>
      </c>
      <c r="Q60" s="44"/>
      <c r="R60" s="49"/>
      <c r="S60" s="45">
        <v>1</v>
      </c>
      <c r="T60" s="45">
        <v>2</v>
      </c>
      <c r="U60" s="43">
        <v>2</v>
      </c>
      <c r="V60" s="28">
        <f t="shared" si="13"/>
        <v>12</v>
      </c>
      <c r="W60" s="37"/>
      <c r="X60" s="38"/>
    </row>
    <row r="61" spans="2:24" s="3" customFormat="1" ht="75" hidden="1" outlineLevel="1" x14ac:dyDescent="0.25">
      <c r="B61" s="3">
        <v>3</v>
      </c>
      <c r="C61" s="68" t="s">
        <v>554</v>
      </c>
      <c r="D61" s="32">
        <f t="shared" ref="D61:U61" si="22">+D62*D63</f>
        <v>1</v>
      </c>
      <c r="E61" s="33">
        <f t="shared" si="22"/>
        <v>0</v>
      </c>
      <c r="F61" s="34">
        <f t="shared" si="22"/>
        <v>2</v>
      </c>
      <c r="G61" s="35">
        <f t="shared" si="22"/>
        <v>0</v>
      </c>
      <c r="H61" s="33">
        <f t="shared" si="22"/>
        <v>0</v>
      </c>
      <c r="I61" s="32">
        <f t="shared" si="22"/>
        <v>2</v>
      </c>
      <c r="J61" s="32">
        <f t="shared" si="22"/>
        <v>2</v>
      </c>
      <c r="K61" s="35">
        <f t="shared" si="22"/>
        <v>0</v>
      </c>
      <c r="L61" s="33">
        <f t="shared" si="22"/>
        <v>0</v>
      </c>
      <c r="M61" s="32">
        <f t="shared" si="22"/>
        <v>6</v>
      </c>
      <c r="N61" s="33">
        <f t="shared" si="22"/>
        <v>2</v>
      </c>
      <c r="O61" s="35">
        <f t="shared" si="22"/>
        <v>3</v>
      </c>
      <c r="P61" s="36">
        <f t="shared" si="22"/>
        <v>1</v>
      </c>
      <c r="Q61" s="32">
        <f t="shared" si="22"/>
        <v>0</v>
      </c>
      <c r="R61" s="35">
        <f t="shared" si="22"/>
        <v>2</v>
      </c>
      <c r="S61" s="32">
        <f t="shared" si="22"/>
        <v>4</v>
      </c>
      <c r="T61" s="32">
        <f t="shared" si="22"/>
        <v>6</v>
      </c>
      <c r="U61" s="35">
        <f t="shared" si="22"/>
        <v>4</v>
      </c>
      <c r="V61" s="28">
        <f t="shared" si="13"/>
        <v>35</v>
      </c>
      <c r="W61" s="37">
        <f>V61/$V$150</f>
        <v>1.2993039443155452</v>
      </c>
      <c r="X61" s="38"/>
    </row>
    <row r="62" spans="2:24" s="3" customFormat="1" hidden="1" outlineLevel="1" x14ac:dyDescent="0.25">
      <c r="C62" s="39" t="s">
        <v>534</v>
      </c>
      <c r="D62" s="44">
        <v>1</v>
      </c>
      <c r="E62" s="41"/>
      <c r="F62" s="53">
        <v>1</v>
      </c>
      <c r="G62" s="49"/>
      <c r="H62" s="46"/>
      <c r="I62" s="45">
        <v>1</v>
      </c>
      <c r="J62" s="45">
        <v>1</v>
      </c>
      <c r="K62" s="43"/>
      <c r="L62" s="41"/>
      <c r="M62" s="44">
        <v>2</v>
      </c>
      <c r="N62" s="41">
        <v>1</v>
      </c>
      <c r="O62" s="49">
        <v>1</v>
      </c>
      <c r="P62" s="48">
        <v>1</v>
      </c>
      <c r="Q62" s="44"/>
      <c r="R62" s="57">
        <v>1</v>
      </c>
      <c r="S62" s="44">
        <v>2</v>
      </c>
      <c r="T62" s="44">
        <v>2</v>
      </c>
      <c r="U62" s="49">
        <v>2</v>
      </c>
      <c r="V62" s="28">
        <f t="shared" si="13"/>
        <v>16</v>
      </c>
      <c r="W62" s="37"/>
      <c r="X62" s="38"/>
    </row>
    <row r="63" spans="2:24" s="3" customFormat="1" hidden="1" outlineLevel="1" x14ac:dyDescent="0.25">
      <c r="C63" s="39" t="s">
        <v>535</v>
      </c>
      <c r="D63" s="44">
        <v>1</v>
      </c>
      <c r="E63" s="41"/>
      <c r="F63" s="53">
        <v>2</v>
      </c>
      <c r="G63" s="49"/>
      <c r="H63" s="46"/>
      <c r="I63" s="45">
        <v>2</v>
      </c>
      <c r="J63" s="45">
        <v>2</v>
      </c>
      <c r="K63" s="43"/>
      <c r="L63" s="41"/>
      <c r="M63" s="44">
        <v>3</v>
      </c>
      <c r="N63" s="41">
        <v>2</v>
      </c>
      <c r="O63" s="49">
        <v>3</v>
      </c>
      <c r="P63" s="48">
        <v>1</v>
      </c>
      <c r="Q63" s="44"/>
      <c r="R63" s="57">
        <v>2</v>
      </c>
      <c r="S63" s="44">
        <v>2</v>
      </c>
      <c r="T63" s="44">
        <v>3</v>
      </c>
      <c r="U63" s="49">
        <v>2</v>
      </c>
      <c r="V63" s="28">
        <f t="shared" si="13"/>
        <v>25</v>
      </c>
      <c r="W63" s="37"/>
      <c r="X63" s="38"/>
    </row>
    <row r="64" spans="2:24" s="3" customFormat="1" ht="90" hidden="1" outlineLevel="1" x14ac:dyDescent="0.25">
      <c r="B64" s="3">
        <v>4</v>
      </c>
      <c r="C64" s="70" t="s">
        <v>555</v>
      </c>
      <c r="D64" s="71">
        <f t="shared" ref="D64:U64" si="23">+D65*D66</f>
        <v>4</v>
      </c>
      <c r="E64" s="71">
        <f t="shared" si="23"/>
        <v>2</v>
      </c>
      <c r="F64" s="72">
        <f t="shared" si="23"/>
        <v>1</v>
      </c>
      <c r="G64" s="73">
        <f t="shared" si="23"/>
        <v>2</v>
      </c>
      <c r="H64" s="71">
        <f t="shared" si="23"/>
        <v>0</v>
      </c>
      <c r="I64" s="74">
        <f t="shared" si="23"/>
        <v>0</v>
      </c>
      <c r="J64" s="74">
        <f t="shared" si="23"/>
        <v>0</v>
      </c>
      <c r="K64" s="73">
        <f t="shared" si="23"/>
        <v>0</v>
      </c>
      <c r="L64" s="71">
        <f t="shared" si="23"/>
        <v>0</v>
      </c>
      <c r="M64" s="74">
        <f t="shared" si="23"/>
        <v>4</v>
      </c>
      <c r="N64" s="71">
        <f t="shared" si="23"/>
        <v>0</v>
      </c>
      <c r="O64" s="73">
        <f t="shared" si="23"/>
        <v>0</v>
      </c>
      <c r="P64" s="75">
        <f t="shared" si="23"/>
        <v>4</v>
      </c>
      <c r="Q64" s="74">
        <f t="shared" si="23"/>
        <v>2</v>
      </c>
      <c r="R64" s="73">
        <f t="shared" si="23"/>
        <v>1</v>
      </c>
      <c r="S64" s="74">
        <f t="shared" si="23"/>
        <v>0</v>
      </c>
      <c r="T64" s="74">
        <f t="shared" si="23"/>
        <v>6</v>
      </c>
      <c r="U64" s="73">
        <f t="shared" si="23"/>
        <v>4</v>
      </c>
      <c r="V64" s="28">
        <f t="shared" si="13"/>
        <v>30</v>
      </c>
      <c r="W64" s="37">
        <f>V64/$V$150</f>
        <v>1.1136890951276102</v>
      </c>
      <c r="X64" s="38"/>
    </row>
    <row r="65" spans="2:24" s="3" customFormat="1" hidden="1" outlineLevel="1" x14ac:dyDescent="0.25">
      <c r="C65" s="39" t="s">
        <v>534</v>
      </c>
      <c r="D65" s="42">
        <v>2</v>
      </c>
      <c r="E65" s="42">
        <v>2</v>
      </c>
      <c r="F65" s="42">
        <v>1</v>
      </c>
      <c r="G65" s="57">
        <v>2</v>
      </c>
      <c r="H65" s="41"/>
      <c r="I65" s="44"/>
      <c r="J65" s="44"/>
      <c r="K65" s="49"/>
      <c r="L65" s="41"/>
      <c r="M65" s="44">
        <v>2</v>
      </c>
      <c r="N65" s="41"/>
      <c r="O65" s="49"/>
      <c r="P65" s="48">
        <v>2</v>
      </c>
      <c r="Q65" s="44">
        <v>2</v>
      </c>
      <c r="R65" s="57">
        <v>1</v>
      </c>
      <c r="S65" s="44"/>
      <c r="T65" s="44">
        <v>2</v>
      </c>
      <c r="U65" s="49">
        <v>2</v>
      </c>
      <c r="V65" s="28">
        <f t="shared" si="13"/>
        <v>18</v>
      </c>
      <c r="W65" s="37"/>
      <c r="X65" s="38"/>
    </row>
    <row r="66" spans="2:24" s="3" customFormat="1" hidden="1" outlineLevel="1" x14ac:dyDescent="0.25">
      <c r="C66" s="39" t="s">
        <v>535</v>
      </c>
      <c r="D66" s="42">
        <v>2</v>
      </c>
      <c r="E66" s="42">
        <v>1</v>
      </c>
      <c r="F66" s="42">
        <v>1</v>
      </c>
      <c r="G66" s="57">
        <v>1</v>
      </c>
      <c r="H66" s="41"/>
      <c r="I66" s="44"/>
      <c r="J66" s="44"/>
      <c r="K66" s="49"/>
      <c r="L66" s="41"/>
      <c r="M66" s="44">
        <v>2</v>
      </c>
      <c r="N66" s="41"/>
      <c r="O66" s="49"/>
      <c r="P66" s="48">
        <v>2</v>
      </c>
      <c r="Q66" s="44">
        <v>1</v>
      </c>
      <c r="R66" s="57">
        <v>1</v>
      </c>
      <c r="S66" s="44"/>
      <c r="T66" s="44">
        <v>3</v>
      </c>
      <c r="U66" s="49">
        <v>2</v>
      </c>
      <c r="V66" s="28">
        <f t="shared" si="13"/>
        <v>16</v>
      </c>
      <c r="W66" s="37"/>
      <c r="X66" s="38"/>
    </row>
    <row r="67" spans="2:24" s="3" customFormat="1" collapsed="1" x14ac:dyDescent="0.25">
      <c r="C67" s="76" t="s">
        <v>556</v>
      </c>
      <c r="D67" s="27">
        <f t="shared" ref="D67:U67" si="24">+AVERAGE(D68,D71,D74,)</f>
        <v>1.5</v>
      </c>
      <c r="E67" s="27">
        <f t="shared" si="24"/>
        <v>0</v>
      </c>
      <c r="F67" s="27">
        <f t="shared" si="24"/>
        <v>1.5</v>
      </c>
      <c r="G67" s="27">
        <f t="shared" si="24"/>
        <v>0.5</v>
      </c>
      <c r="H67" s="27">
        <f t="shared" si="24"/>
        <v>0</v>
      </c>
      <c r="I67" s="27">
        <f t="shared" si="24"/>
        <v>0.5</v>
      </c>
      <c r="J67" s="27">
        <f t="shared" si="24"/>
        <v>0.5</v>
      </c>
      <c r="K67" s="27">
        <f t="shared" si="24"/>
        <v>0.25</v>
      </c>
      <c r="L67" s="27">
        <f t="shared" si="24"/>
        <v>2</v>
      </c>
      <c r="M67" s="27">
        <f t="shared" si="24"/>
        <v>1</v>
      </c>
      <c r="N67" s="27">
        <f t="shared" si="24"/>
        <v>0</v>
      </c>
      <c r="O67" s="27">
        <f t="shared" si="24"/>
        <v>0.25</v>
      </c>
      <c r="P67" s="27">
        <f t="shared" si="24"/>
        <v>2.5</v>
      </c>
      <c r="Q67" s="27">
        <f t="shared" si="24"/>
        <v>2.5</v>
      </c>
      <c r="R67" s="27">
        <f t="shared" si="24"/>
        <v>1</v>
      </c>
      <c r="S67" s="27">
        <f t="shared" si="24"/>
        <v>2.5</v>
      </c>
      <c r="T67" s="27">
        <f t="shared" si="24"/>
        <v>2.5</v>
      </c>
      <c r="U67" s="27">
        <f t="shared" si="24"/>
        <v>1.5</v>
      </c>
      <c r="V67" s="28">
        <f t="shared" si="13"/>
        <v>20.5</v>
      </c>
      <c r="W67" s="37">
        <f>V67/$V$150</f>
        <v>0.76102088167053361</v>
      </c>
      <c r="X67" s="30"/>
    </row>
    <row r="68" spans="2:24" s="3" customFormat="1" ht="120" hidden="1" outlineLevel="1" x14ac:dyDescent="0.25">
      <c r="B68" s="3">
        <v>1</v>
      </c>
      <c r="C68" s="62" t="s">
        <v>557</v>
      </c>
      <c r="D68" s="63">
        <f t="shared" ref="D68:U68" si="25">+D69*D70</f>
        <v>2</v>
      </c>
      <c r="E68" s="64">
        <f t="shared" si="25"/>
        <v>0</v>
      </c>
      <c r="F68" s="65">
        <f t="shared" si="25"/>
        <v>2</v>
      </c>
      <c r="G68" s="66">
        <f t="shared" si="25"/>
        <v>0</v>
      </c>
      <c r="H68" s="64">
        <f t="shared" si="25"/>
        <v>0</v>
      </c>
      <c r="I68" s="63">
        <f t="shared" si="25"/>
        <v>0</v>
      </c>
      <c r="J68" s="63">
        <f t="shared" si="25"/>
        <v>0</v>
      </c>
      <c r="K68" s="66">
        <f t="shared" si="25"/>
        <v>0</v>
      </c>
      <c r="L68" s="64">
        <f t="shared" si="25"/>
        <v>1</v>
      </c>
      <c r="M68" s="63">
        <f t="shared" si="25"/>
        <v>0</v>
      </c>
      <c r="N68" s="64">
        <f t="shared" si="25"/>
        <v>0</v>
      </c>
      <c r="O68" s="66">
        <f t="shared" si="25"/>
        <v>0</v>
      </c>
      <c r="P68" s="67">
        <f t="shared" si="25"/>
        <v>2</v>
      </c>
      <c r="Q68" s="63">
        <f t="shared" si="25"/>
        <v>2</v>
      </c>
      <c r="R68" s="66">
        <f t="shared" si="25"/>
        <v>1</v>
      </c>
      <c r="S68" s="63">
        <f t="shared" si="25"/>
        <v>2</v>
      </c>
      <c r="T68" s="63">
        <f t="shared" si="25"/>
        <v>2</v>
      </c>
      <c r="U68" s="66">
        <f t="shared" si="25"/>
        <v>0</v>
      </c>
      <c r="V68" s="28">
        <f t="shared" si="13"/>
        <v>14</v>
      </c>
      <c r="W68" s="37">
        <f>V68/$V$150</f>
        <v>0.51972157772621808</v>
      </c>
      <c r="X68" s="38"/>
    </row>
    <row r="69" spans="2:24" s="3" customFormat="1" hidden="1" outlineLevel="1" x14ac:dyDescent="0.25">
      <c r="C69" s="39" t="s">
        <v>534</v>
      </c>
      <c r="D69" s="53">
        <v>1</v>
      </c>
      <c r="E69" s="53"/>
      <c r="F69" s="53">
        <v>1</v>
      </c>
      <c r="G69" s="49"/>
      <c r="H69" s="41"/>
      <c r="I69" s="44"/>
      <c r="J69" s="44"/>
      <c r="K69" s="49"/>
      <c r="L69" s="56">
        <v>1</v>
      </c>
      <c r="M69" s="44"/>
      <c r="N69" s="41"/>
      <c r="O69" s="49"/>
      <c r="P69" s="48">
        <v>1</v>
      </c>
      <c r="Q69" s="44">
        <v>1</v>
      </c>
      <c r="R69" s="57">
        <v>1</v>
      </c>
      <c r="S69" s="44">
        <v>1</v>
      </c>
      <c r="T69" s="44">
        <v>1</v>
      </c>
      <c r="U69" s="49"/>
      <c r="V69" s="28">
        <f t="shared" ref="V69:V77" si="26">SUM(D69:U69)</f>
        <v>8</v>
      </c>
      <c r="W69" s="37"/>
      <c r="X69" s="38"/>
    </row>
    <row r="70" spans="2:24" s="3" customFormat="1" hidden="1" outlineLevel="1" x14ac:dyDescent="0.25">
      <c r="C70" s="39" t="s">
        <v>535</v>
      </c>
      <c r="D70" s="53">
        <v>2</v>
      </c>
      <c r="E70" s="53"/>
      <c r="F70" s="53">
        <v>2</v>
      </c>
      <c r="G70" s="49"/>
      <c r="H70" s="41"/>
      <c r="I70" s="44"/>
      <c r="J70" s="44"/>
      <c r="K70" s="49"/>
      <c r="L70" s="56">
        <v>1</v>
      </c>
      <c r="M70" s="44"/>
      <c r="N70" s="41"/>
      <c r="O70" s="49"/>
      <c r="P70" s="48">
        <v>2</v>
      </c>
      <c r="Q70" s="44">
        <v>2</v>
      </c>
      <c r="R70" s="57">
        <v>1</v>
      </c>
      <c r="S70" s="44">
        <v>2</v>
      </c>
      <c r="T70" s="44">
        <v>2</v>
      </c>
      <c r="U70" s="49"/>
      <c r="V70" s="28">
        <f t="shared" si="26"/>
        <v>14</v>
      </c>
      <c r="W70" s="37"/>
      <c r="X70" s="38"/>
    </row>
    <row r="71" spans="2:24" s="3" customFormat="1" ht="45" hidden="1" outlineLevel="1" x14ac:dyDescent="0.25">
      <c r="B71" s="3">
        <v>2</v>
      </c>
      <c r="C71" s="68" t="s">
        <v>558</v>
      </c>
      <c r="D71" s="32">
        <f t="shared" ref="D71:U71" si="27">+D72*D73</f>
        <v>4</v>
      </c>
      <c r="E71" s="33">
        <f t="shared" si="27"/>
        <v>0</v>
      </c>
      <c r="F71" s="34">
        <f t="shared" si="27"/>
        <v>4</v>
      </c>
      <c r="G71" s="35">
        <f t="shared" si="27"/>
        <v>0</v>
      </c>
      <c r="H71" s="33">
        <f t="shared" si="27"/>
        <v>0</v>
      </c>
      <c r="I71" s="32">
        <f t="shared" si="27"/>
        <v>0</v>
      </c>
      <c r="J71" s="32">
        <f t="shared" si="27"/>
        <v>0</v>
      </c>
      <c r="K71" s="35">
        <f t="shared" si="27"/>
        <v>0</v>
      </c>
      <c r="L71" s="33">
        <f t="shared" si="27"/>
        <v>1</v>
      </c>
      <c r="M71" s="32">
        <f t="shared" si="27"/>
        <v>2</v>
      </c>
      <c r="N71" s="33">
        <f t="shared" si="27"/>
        <v>0</v>
      </c>
      <c r="O71" s="35">
        <f t="shared" si="27"/>
        <v>0</v>
      </c>
      <c r="P71" s="36">
        <f t="shared" si="27"/>
        <v>4</v>
      </c>
      <c r="Q71" s="32">
        <f t="shared" si="27"/>
        <v>4</v>
      </c>
      <c r="R71" s="35">
        <f t="shared" si="27"/>
        <v>2</v>
      </c>
      <c r="S71" s="32">
        <f t="shared" si="27"/>
        <v>4</v>
      </c>
      <c r="T71" s="32">
        <f t="shared" si="27"/>
        <v>4</v>
      </c>
      <c r="U71" s="35">
        <f t="shared" si="27"/>
        <v>6</v>
      </c>
      <c r="V71" s="28">
        <f t="shared" si="26"/>
        <v>35</v>
      </c>
      <c r="W71" s="37">
        <f>V71/$V$150</f>
        <v>1.2993039443155452</v>
      </c>
      <c r="X71" s="38"/>
    </row>
    <row r="72" spans="2:24" s="3" customFormat="1" hidden="1" outlineLevel="1" x14ac:dyDescent="0.25">
      <c r="C72" s="39" t="s">
        <v>534</v>
      </c>
      <c r="D72" s="44">
        <v>2</v>
      </c>
      <c r="E72" s="41"/>
      <c r="F72" s="53">
        <v>2</v>
      </c>
      <c r="G72" s="49"/>
      <c r="H72" s="41"/>
      <c r="I72" s="44"/>
      <c r="J72" s="44"/>
      <c r="K72" s="49"/>
      <c r="L72" s="56">
        <v>1</v>
      </c>
      <c r="M72" s="44">
        <v>2</v>
      </c>
      <c r="N72" s="41"/>
      <c r="O72" s="49"/>
      <c r="P72" s="48">
        <v>2</v>
      </c>
      <c r="Q72" s="44">
        <v>2</v>
      </c>
      <c r="R72" s="57">
        <v>1</v>
      </c>
      <c r="S72" s="44">
        <v>2</v>
      </c>
      <c r="T72" s="44">
        <v>2</v>
      </c>
      <c r="U72" s="49">
        <v>2</v>
      </c>
      <c r="V72" s="28">
        <f t="shared" si="26"/>
        <v>18</v>
      </c>
      <c r="W72" s="37"/>
      <c r="X72" s="38"/>
    </row>
    <row r="73" spans="2:24" s="3" customFormat="1" hidden="1" outlineLevel="1" x14ac:dyDescent="0.25">
      <c r="C73" s="39" t="s">
        <v>535</v>
      </c>
      <c r="D73" s="44">
        <v>2</v>
      </c>
      <c r="E73" s="41"/>
      <c r="F73" s="53">
        <v>2</v>
      </c>
      <c r="G73" s="49"/>
      <c r="H73" s="41"/>
      <c r="I73" s="44"/>
      <c r="J73" s="44"/>
      <c r="K73" s="49"/>
      <c r="L73" s="56">
        <v>1</v>
      </c>
      <c r="M73" s="44">
        <v>1</v>
      </c>
      <c r="N73" s="41"/>
      <c r="O73" s="49"/>
      <c r="P73" s="48">
        <v>2</v>
      </c>
      <c r="Q73" s="44">
        <v>2</v>
      </c>
      <c r="R73" s="57">
        <v>2</v>
      </c>
      <c r="S73" s="44">
        <v>2</v>
      </c>
      <c r="T73" s="44">
        <v>2</v>
      </c>
      <c r="U73" s="49">
        <v>3</v>
      </c>
      <c r="V73" s="28">
        <f t="shared" si="26"/>
        <v>19</v>
      </c>
      <c r="W73" s="37"/>
      <c r="X73" s="38"/>
    </row>
    <row r="74" spans="2:24" s="3" customFormat="1" ht="45" hidden="1" outlineLevel="1" x14ac:dyDescent="0.25">
      <c r="B74" s="3">
        <v>3</v>
      </c>
      <c r="C74" s="70" t="s">
        <v>559</v>
      </c>
      <c r="D74" s="74">
        <f t="shared" ref="D74:U74" si="28">+D75*D76</f>
        <v>0</v>
      </c>
      <c r="E74" s="71">
        <f t="shared" si="28"/>
        <v>0</v>
      </c>
      <c r="F74" s="72">
        <f t="shared" si="28"/>
        <v>0</v>
      </c>
      <c r="G74" s="73">
        <f t="shared" si="28"/>
        <v>2</v>
      </c>
      <c r="H74" s="71">
        <f t="shared" si="28"/>
        <v>0</v>
      </c>
      <c r="I74" s="74">
        <f t="shared" si="28"/>
        <v>2</v>
      </c>
      <c r="J74" s="74">
        <f t="shared" si="28"/>
        <v>2</v>
      </c>
      <c r="K74" s="73">
        <f t="shared" si="28"/>
        <v>1</v>
      </c>
      <c r="L74" s="71">
        <f t="shared" si="28"/>
        <v>6</v>
      </c>
      <c r="M74" s="74">
        <f t="shared" si="28"/>
        <v>2</v>
      </c>
      <c r="N74" s="71">
        <f t="shared" si="28"/>
        <v>0</v>
      </c>
      <c r="O74" s="73">
        <f t="shared" si="28"/>
        <v>1</v>
      </c>
      <c r="P74" s="75">
        <f t="shared" si="28"/>
        <v>4</v>
      </c>
      <c r="Q74" s="74">
        <f t="shared" si="28"/>
        <v>4</v>
      </c>
      <c r="R74" s="73">
        <f t="shared" si="28"/>
        <v>1</v>
      </c>
      <c r="S74" s="74">
        <f t="shared" si="28"/>
        <v>4</v>
      </c>
      <c r="T74" s="74">
        <f t="shared" si="28"/>
        <v>4</v>
      </c>
      <c r="U74" s="73">
        <f t="shared" si="28"/>
        <v>0</v>
      </c>
      <c r="V74" s="28">
        <f t="shared" si="26"/>
        <v>33</v>
      </c>
      <c r="W74" s="37">
        <f>V74/$V$150</f>
        <v>1.2250580046403712</v>
      </c>
      <c r="X74" s="38"/>
    </row>
    <row r="75" spans="2:24" s="3" customFormat="1" hidden="1" outlineLevel="1" x14ac:dyDescent="0.25">
      <c r="C75" s="39" t="s">
        <v>534</v>
      </c>
      <c r="D75" s="41"/>
      <c r="E75" s="53"/>
      <c r="F75" s="53"/>
      <c r="G75" s="57">
        <v>2</v>
      </c>
      <c r="H75" s="41"/>
      <c r="I75" s="44">
        <v>1</v>
      </c>
      <c r="J75" s="44">
        <v>1</v>
      </c>
      <c r="K75" s="49">
        <v>1</v>
      </c>
      <c r="L75" s="41">
        <v>2</v>
      </c>
      <c r="M75" s="44">
        <v>1</v>
      </c>
      <c r="N75" s="41"/>
      <c r="O75" s="50">
        <v>1</v>
      </c>
      <c r="P75" s="48">
        <v>2</v>
      </c>
      <c r="Q75" s="44">
        <v>2</v>
      </c>
      <c r="R75" s="57">
        <v>1</v>
      </c>
      <c r="S75" s="44">
        <v>2</v>
      </c>
      <c r="T75" s="44">
        <v>2</v>
      </c>
      <c r="U75" s="49"/>
      <c r="V75" s="28">
        <f t="shared" si="26"/>
        <v>18</v>
      </c>
      <c r="W75" s="37"/>
      <c r="X75" s="38"/>
    </row>
    <row r="76" spans="2:24" s="3" customFormat="1" hidden="1" outlineLevel="1" x14ac:dyDescent="0.25">
      <c r="C76" s="39" t="s">
        <v>535</v>
      </c>
      <c r="D76" s="41"/>
      <c r="E76" s="53"/>
      <c r="F76" s="53"/>
      <c r="G76" s="57">
        <v>1</v>
      </c>
      <c r="H76" s="41"/>
      <c r="I76" s="44">
        <v>2</v>
      </c>
      <c r="J76" s="44">
        <v>2</v>
      </c>
      <c r="K76" s="49">
        <v>1</v>
      </c>
      <c r="L76" s="41">
        <v>3</v>
      </c>
      <c r="M76" s="44">
        <v>2</v>
      </c>
      <c r="N76" s="41"/>
      <c r="O76" s="50">
        <v>1</v>
      </c>
      <c r="P76" s="48">
        <v>2</v>
      </c>
      <c r="Q76" s="44">
        <v>2</v>
      </c>
      <c r="R76" s="57">
        <v>1</v>
      </c>
      <c r="S76" s="44">
        <v>2</v>
      </c>
      <c r="T76" s="44">
        <v>2</v>
      </c>
      <c r="U76" s="49"/>
      <c r="V76" s="28">
        <f t="shared" si="26"/>
        <v>21</v>
      </c>
      <c r="W76" s="37"/>
      <c r="X76" s="38"/>
    </row>
    <row r="77" spans="2:24" s="3" customFormat="1" collapsed="1" x14ac:dyDescent="0.25">
      <c r="C77" s="27" t="s">
        <v>560</v>
      </c>
      <c r="D77" s="27">
        <f t="shared" ref="D77:U77" si="29">+AVERAGE(D78,D81,D84,D87)</f>
        <v>1.5</v>
      </c>
      <c r="E77" s="27">
        <f t="shared" si="29"/>
        <v>1</v>
      </c>
      <c r="F77" s="27">
        <f t="shared" si="29"/>
        <v>0.75</v>
      </c>
      <c r="G77" s="27">
        <f t="shared" si="29"/>
        <v>0.75</v>
      </c>
      <c r="H77" s="27">
        <f t="shared" si="29"/>
        <v>1</v>
      </c>
      <c r="I77" s="27">
        <f t="shared" si="29"/>
        <v>0</v>
      </c>
      <c r="J77" s="27">
        <f t="shared" si="29"/>
        <v>0.25</v>
      </c>
      <c r="K77" s="27">
        <f t="shared" si="29"/>
        <v>0.75</v>
      </c>
      <c r="L77" s="27">
        <f t="shared" si="29"/>
        <v>2.5</v>
      </c>
      <c r="M77" s="27">
        <f t="shared" si="29"/>
        <v>1</v>
      </c>
      <c r="N77" s="27">
        <f t="shared" si="29"/>
        <v>2.5</v>
      </c>
      <c r="O77" s="27">
        <f t="shared" si="29"/>
        <v>2</v>
      </c>
      <c r="P77" s="27">
        <f t="shared" si="29"/>
        <v>4.5</v>
      </c>
      <c r="Q77" s="27">
        <f t="shared" si="29"/>
        <v>4.5</v>
      </c>
      <c r="R77" s="27">
        <f t="shared" si="29"/>
        <v>1.25</v>
      </c>
      <c r="S77" s="27">
        <f t="shared" si="29"/>
        <v>4.5</v>
      </c>
      <c r="T77" s="27">
        <f t="shared" si="29"/>
        <v>2.5</v>
      </c>
      <c r="U77" s="27">
        <f t="shared" si="29"/>
        <v>1.5</v>
      </c>
      <c r="V77" s="28">
        <f t="shared" si="26"/>
        <v>32.75</v>
      </c>
      <c r="W77" s="37">
        <f>V77/$V$150</f>
        <v>1.2157772621809744</v>
      </c>
      <c r="X77" s="30"/>
    </row>
    <row r="78" spans="2:24" s="3" customFormat="1" ht="70.5" hidden="1" customHeight="1" outlineLevel="1" x14ac:dyDescent="0.25">
      <c r="B78" s="3">
        <v>1</v>
      </c>
      <c r="C78" s="62" t="s">
        <v>561</v>
      </c>
      <c r="D78" s="63">
        <f t="shared" ref="D78:U78" si="30">+D79*D80</f>
        <v>2</v>
      </c>
      <c r="E78" s="64">
        <f t="shared" si="30"/>
        <v>0</v>
      </c>
      <c r="F78" s="65">
        <f t="shared" si="30"/>
        <v>2</v>
      </c>
      <c r="G78" s="66">
        <f t="shared" si="30"/>
        <v>0</v>
      </c>
      <c r="H78" s="64">
        <f t="shared" si="30"/>
        <v>0</v>
      </c>
      <c r="I78" s="63">
        <f t="shared" si="30"/>
        <v>0</v>
      </c>
      <c r="J78" s="63">
        <f t="shared" si="30"/>
        <v>0</v>
      </c>
      <c r="K78" s="66">
        <f t="shared" si="30"/>
        <v>0</v>
      </c>
      <c r="L78" s="64">
        <f t="shared" si="30"/>
        <v>2</v>
      </c>
      <c r="M78" s="63">
        <f t="shared" si="30"/>
        <v>0</v>
      </c>
      <c r="N78" s="64">
        <f t="shared" si="30"/>
        <v>2</v>
      </c>
      <c r="O78" s="66">
        <f t="shared" si="30"/>
        <v>2</v>
      </c>
      <c r="P78" s="67">
        <f t="shared" si="30"/>
        <v>3</v>
      </c>
      <c r="Q78" s="63">
        <f t="shared" si="30"/>
        <v>3</v>
      </c>
      <c r="R78" s="66">
        <f t="shared" si="30"/>
        <v>3</v>
      </c>
      <c r="S78" s="63">
        <f t="shared" si="30"/>
        <v>3</v>
      </c>
      <c r="T78" s="63">
        <f t="shared" si="30"/>
        <v>1</v>
      </c>
      <c r="U78" s="66">
        <f t="shared" si="30"/>
        <v>0</v>
      </c>
      <c r="V78" s="77">
        <f>+AVERAGE(H78:U78)</f>
        <v>1.3571428571428572</v>
      </c>
      <c r="W78" s="37">
        <f>V78/$V$150</f>
        <v>5.0381173351010937E-2</v>
      </c>
      <c r="X78" s="38"/>
    </row>
    <row r="79" spans="2:24" s="3" customFormat="1" hidden="1" outlineLevel="1" x14ac:dyDescent="0.25">
      <c r="C79" s="39" t="s">
        <v>534</v>
      </c>
      <c r="D79" s="44">
        <v>1</v>
      </c>
      <c r="E79" s="41"/>
      <c r="F79" s="53">
        <v>1</v>
      </c>
      <c r="G79" s="49"/>
      <c r="H79" s="41"/>
      <c r="I79" s="44"/>
      <c r="J79" s="44"/>
      <c r="K79" s="49"/>
      <c r="L79" s="41">
        <v>1</v>
      </c>
      <c r="M79" s="44"/>
      <c r="N79" s="41">
        <v>1</v>
      </c>
      <c r="O79" s="49">
        <v>1</v>
      </c>
      <c r="P79" s="48">
        <v>1</v>
      </c>
      <c r="Q79" s="44">
        <v>1</v>
      </c>
      <c r="R79" s="49">
        <v>1</v>
      </c>
      <c r="S79" s="44">
        <v>1</v>
      </c>
      <c r="T79" s="44">
        <v>1</v>
      </c>
      <c r="U79" s="49"/>
      <c r="V79" s="77"/>
      <c r="W79" s="37"/>
      <c r="X79" s="38"/>
    </row>
    <row r="80" spans="2:24" s="3" customFormat="1" hidden="1" outlineLevel="1" x14ac:dyDescent="0.25">
      <c r="C80" s="39" t="s">
        <v>535</v>
      </c>
      <c r="D80" s="44">
        <v>2</v>
      </c>
      <c r="E80" s="41"/>
      <c r="F80" s="53">
        <v>2</v>
      </c>
      <c r="G80" s="49"/>
      <c r="H80" s="41"/>
      <c r="I80" s="44"/>
      <c r="J80" s="44"/>
      <c r="K80" s="49"/>
      <c r="L80" s="41">
        <v>2</v>
      </c>
      <c r="M80" s="44"/>
      <c r="N80" s="41">
        <v>2</v>
      </c>
      <c r="O80" s="49">
        <v>2</v>
      </c>
      <c r="P80" s="48">
        <v>3</v>
      </c>
      <c r="Q80" s="44">
        <v>3</v>
      </c>
      <c r="R80" s="49">
        <v>3</v>
      </c>
      <c r="S80" s="44">
        <v>3</v>
      </c>
      <c r="T80" s="44">
        <v>1</v>
      </c>
      <c r="U80" s="49"/>
      <c r="V80" s="77"/>
      <c r="W80" s="37"/>
      <c r="X80" s="38"/>
    </row>
    <row r="81" spans="2:24" s="3" customFormat="1" ht="60" hidden="1" outlineLevel="1" x14ac:dyDescent="0.25">
      <c r="B81" s="3">
        <v>2</v>
      </c>
      <c r="C81" s="68" t="s">
        <v>562</v>
      </c>
      <c r="D81" s="32">
        <f t="shared" ref="D81:U81" si="31">+D82*D83</f>
        <v>0</v>
      </c>
      <c r="E81" s="33">
        <f t="shared" si="31"/>
        <v>0</v>
      </c>
      <c r="F81" s="34">
        <f t="shared" si="31"/>
        <v>0</v>
      </c>
      <c r="G81" s="35">
        <f t="shared" si="31"/>
        <v>0</v>
      </c>
      <c r="H81" s="33">
        <f t="shared" si="31"/>
        <v>0</v>
      </c>
      <c r="I81" s="32">
        <f t="shared" si="31"/>
        <v>0</v>
      </c>
      <c r="J81" s="32">
        <f t="shared" si="31"/>
        <v>0</v>
      </c>
      <c r="K81" s="35">
        <f t="shared" si="31"/>
        <v>0</v>
      </c>
      <c r="L81" s="33">
        <f t="shared" si="31"/>
        <v>2</v>
      </c>
      <c r="M81" s="32">
        <f t="shared" si="31"/>
        <v>0</v>
      </c>
      <c r="N81" s="33">
        <f t="shared" si="31"/>
        <v>2</v>
      </c>
      <c r="O81" s="35">
        <f t="shared" si="31"/>
        <v>2</v>
      </c>
      <c r="P81" s="36">
        <f t="shared" si="31"/>
        <v>3</v>
      </c>
      <c r="Q81" s="32">
        <f t="shared" si="31"/>
        <v>3</v>
      </c>
      <c r="R81" s="35">
        <f t="shared" si="31"/>
        <v>0</v>
      </c>
      <c r="S81" s="32">
        <f t="shared" si="31"/>
        <v>3</v>
      </c>
      <c r="T81" s="32">
        <f t="shared" si="31"/>
        <v>1</v>
      </c>
      <c r="U81" s="35">
        <f t="shared" si="31"/>
        <v>1</v>
      </c>
      <c r="V81" s="77">
        <f>+AVERAGE(H81:U81)</f>
        <v>1.2142857142857142</v>
      </c>
      <c r="W81" s="37">
        <f>V81/$V$150</f>
        <v>4.5077891945641359E-2</v>
      </c>
      <c r="X81" s="38"/>
    </row>
    <row r="82" spans="2:24" s="3" customFormat="1" hidden="1" outlineLevel="1" x14ac:dyDescent="0.25">
      <c r="C82" s="39" t="s">
        <v>534</v>
      </c>
      <c r="D82" s="44"/>
      <c r="E82" s="41"/>
      <c r="F82" s="53"/>
      <c r="G82" s="49"/>
      <c r="H82" s="41"/>
      <c r="I82" s="44"/>
      <c r="J82" s="44">
        <v>1</v>
      </c>
      <c r="K82" s="49"/>
      <c r="L82" s="41">
        <v>1</v>
      </c>
      <c r="M82" s="44"/>
      <c r="N82" s="41">
        <v>1</v>
      </c>
      <c r="O82" s="49">
        <v>1</v>
      </c>
      <c r="P82" s="48">
        <v>1</v>
      </c>
      <c r="Q82" s="44">
        <v>1</v>
      </c>
      <c r="R82" s="49"/>
      <c r="S82" s="44">
        <v>1</v>
      </c>
      <c r="T82" s="44">
        <v>1</v>
      </c>
      <c r="U82" s="50">
        <v>1</v>
      </c>
      <c r="V82" s="77"/>
      <c r="W82" s="37"/>
      <c r="X82" s="38"/>
    </row>
    <row r="83" spans="2:24" s="3" customFormat="1" hidden="1" outlineLevel="1" x14ac:dyDescent="0.25">
      <c r="C83" s="39" t="s">
        <v>535</v>
      </c>
      <c r="D83" s="44"/>
      <c r="E83" s="41"/>
      <c r="F83" s="53"/>
      <c r="G83" s="49"/>
      <c r="H83" s="41"/>
      <c r="I83" s="44"/>
      <c r="J83" s="44"/>
      <c r="K83" s="49"/>
      <c r="L83" s="41">
        <v>2</v>
      </c>
      <c r="M83" s="44"/>
      <c r="N83" s="41">
        <v>2</v>
      </c>
      <c r="O83" s="49">
        <v>2</v>
      </c>
      <c r="P83" s="48">
        <v>3</v>
      </c>
      <c r="Q83" s="44">
        <v>3</v>
      </c>
      <c r="R83" s="49"/>
      <c r="S83" s="44">
        <v>3</v>
      </c>
      <c r="T83" s="44">
        <v>1</v>
      </c>
      <c r="U83" s="50">
        <v>1</v>
      </c>
      <c r="V83" s="77"/>
      <c r="W83" s="37"/>
      <c r="X83" s="38"/>
    </row>
    <row r="84" spans="2:24" s="3" customFormat="1" ht="90" hidden="1" outlineLevel="1" x14ac:dyDescent="0.25">
      <c r="B84" s="3">
        <v>3</v>
      </c>
      <c r="C84" s="68" t="s">
        <v>563</v>
      </c>
      <c r="D84" s="32">
        <f t="shared" ref="D84:U84" si="32">+D85*D86</f>
        <v>0</v>
      </c>
      <c r="E84" s="33">
        <f t="shared" si="32"/>
        <v>0</v>
      </c>
      <c r="F84" s="34">
        <f t="shared" si="32"/>
        <v>0</v>
      </c>
      <c r="G84" s="35">
        <f t="shared" si="32"/>
        <v>1</v>
      </c>
      <c r="H84" s="33">
        <f t="shared" si="32"/>
        <v>0</v>
      </c>
      <c r="I84" s="32">
        <f t="shared" si="32"/>
        <v>0</v>
      </c>
      <c r="J84" s="32">
        <f t="shared" si="32"/>
        <v>0</v>
      </c>
      <c r="K84" s="35">
        <f t="shared" si="32"/>
        <v>1</v>
      </c>
      <c r="L84" s="33">
        <f t="shared" si="32"/>
        <v>2</v>
      </c>
      <c r="M84" s="32">
        <f t="shared" si="32"/>
        <v>0</v>
      </c>
      <c r="N84" s="33">
        <f t="shared" si="32"/>
        <v>2</v>
      </c>
      <c r="O84" s="35">
        <f t="shared" si="32"/>
        <v>2</v>
      </c>
      <c r="P84" s="36">
        <f t="shared" si="32"/>
        <v>6</v>
      </c>
      <c r="Q84" s="32">
        <f t="shared" si="32"/>
        <v>6</v>
      </c>
      <c r="R84" s="35">
        <f t="shared" si="32"/>
        <v>0</v>
      </c>
      <c r="S84" s="32">
        <f t="shared" si="32"/>
        <v>6</v>
      </c>
      <c r="T84" s="32">
        <f t="shared" si="32"/>
        <v>4</v>
      </c>
      <c r="U84" s="35">
        <f t="shared" si="32"/>
        <v>1</v>
      </c>
      <c r="V84" s="77">
        <f>+AVERAGE(H84:U84)</f>
        <v>2.1428571428571428</v>
      </c>
      <c r="W84" s="37">
        <f>V84/$V$150</f>
        <v>7.9549221080543589E-2</v>
      </c>
      <c r="X84" s="38"/>
    </row>
    <row r="85" spans="2:24" s="3" customFormat="1" hidden="1" outlineLevel="1" x14ac:dyDescent="0.25">
      <c r="C85" s="39" t="s">
        <v>534</v>
      </c>
      <c r="D85" s="44"/>
      <c r="E85" s="41"/>
      <c r="F85" s="53"/>
      <c r="G85" s="49">
        <v>1</v>
      </c>
      <c r="H85" s="41"/>
      <c r="I85" s="44"/>
      <c r="J85" s="44"/>
      <c r="K85" s="49">
        <v>1</v>
      </c>
      <c r="L85" s="41">
        <v>1</v>
      </c>
      <c r="M85" s="44"/>
      <c r="N85" s="41">
        <v>1</v>
      </c>
      <c r="O85" s="49">
        <v>1</v>
      </c>
      <c r="P85" s="48">
        <v>2</v>
      </c>
      <c r="Q85" s="44">
        <v>2</v>
      </c>
      <c r="R85" s="49"/>
      <c r="S85" s="44">
        <v>2</v>
      </c>
      <c r="T85" s="44">
        <v>2</v>
      </c>
      <c r="U85" s="50">
        <v>1</v>
      </c>
      <c r="V85" s="77"/>
      <c r="W85" s="37"/>
      <c r="X85" s="38"/>
    </row>
    <row r="86" spans="2:24" s="3" customFormat="1" hidden="1" outlineLevel="1" x14ac:dyDescent="0.25">
      <c r="C86" s="39" t="s">
        <v>535</v>
      </c>
      <c r="D86" s="44"/>
      <c r="E86" s="41"/>
      <c r="F86" s="53"/>
      <c r="G86" s="49">
        <v>1</v>
      </c>
      <c r="H86" s="41"/>
      <c r="I86" s="44"/>
      <c r="J86" s="44"/>
      <c r="K86" s="49">
        <v>1</v>
      </c>
      <c r="L86" s="41">
        <v>2</v>
      </c>
      <c r="M86" s="44"/>
      <c r="N86" s="41">
        <v>2</v>
      </c>
      <c r="O86" s="49">
        <v>2</v>
      </c>
      <c r="P86" s="48">
        <v>3</v>
      </c>
      <c r="Q86" s="44">
        <v>3</v>
      </c>
      <c r="R86" s="49"/>
      <c r="S86" s="44">
        <v>3</v>
      </c>
      <c r="T86" s="44">
        <v>2</v>
      </c>
      <c r="U86" s="50">
        <v>1</v>
      </c>
      <c r="V86" s="77"/>
      <c r="W86" s="37"/>
      <c r="X86" s="38"/>
    </row>
    <row r="87" spans="2:24" s="3" customFormat="1" ht="90" hidden="1" outlineLevel="1" x14ac:dyDescent="0.25">
      <c r="B87" s="3">
        <v>4</v>
      </c>
      <c r="C87" s="70" t="s">
        <v>564</v>
      </c>
      <c r="D87" s="74">
        <f t="shared" ref="D87:U87" si="33">+D88*D89</f>
        <v>4</v>
      </c>
      <c r="E87" s="71">
        <f t="shared" si="33"/>
        <v>4</v>
      </c>
      <c r="F87" s="72">
        <f t="shared" si="33"/>
        <v>1</v>
      </c>
      <c r="G87" s="73">
        <f t="shared" si="33"/>
        <v>2</v>
      </c>
      <c r="H87" s="71">
        <f t="shared" si="33"/>
        <v>4</v>
      </c>
      <c r="I87" s="74">
        <f t="shared" si="33"/>
        <v>0</v>
      </c>
      <c r="J87" s="74">
        <f t="shared" si="33"/>
        <v>1</v>
      </c>
      <c r="K87" s="73">
        <f t="shared" si="33"/>
        <v>2</v>
      </c>
      <c r="L87" s="71">
        <f t="shared" si="33"/>
        <v>4</v>
      </c>
      <c r="M87" s="74">
        <f t="shared" si="33"/>
        <v>4</v>
      </c>
      <c r="N87" s="71">
        <f t="shared" si="33"/>
        <v>4</v>
      </c>
      <c r="O87" s="73">
        <f t="shared" si="33"/>
        <v>2</v>
      </c>
      <c r="P87" s="75">
        <f t="shared" si="33"/>
        <v>6</v>
      </c>
      <c r="Q87" s="74">
        <f t="shared" si="33"/>
        <v>6</v>
      </c>
      <c r="R87" s="73">
        <f t="shared" si="33"/>
        <v>2</v>
      </c>
      <c r="S87" s="74">
        <f t="shared" si="33"/>
        <v>6</v>
      </c>
      <c r="T87" s="74">
        <f t="shared" si="33"/>
        <v>4</v>
      </c>
      <c r="U87" s="73">
        <f t="shared" si="33"/>
        <v>4</v>
      </c>
      <c r="V87" s="77">
        <f>+AVERAGE(H87:U87)</f>
        <v>3.5</v>
      </c>
      <c r="W87" s="37">
        <f>V87/$V$150</f>
        <v>0.12993039443155452</v>
      </c>
      <c r="X87" s="38"/>
    </row>
    <row r="88" spans="2:24" s="3" customFormat="1" hidden="1" outlineLevel="1" x14ac:dyDescent="0.25">
      <c r="C88" s="39" t="s">
        <v>534</v>
      </c>
      <c r="D88" s="44">
        <v>2</v>
      </c>
      <c r="E88" s="41">
        <v>2</v>
      </c>
      <c r="F88" s="53">
        <v>1</v>
      </c>
      <c r="G88" s="49">
        <v>1</v>
      </c>
      <c r="H88" s="41">
        <v>2</v>
      </c>
      <c r="I88" s="44"/>
      <c r="J88" s="44">
        <v>1</v>
      </c>
      <c r="K88" s="49">
        <v>1</v>
      </c>
      <c r="L88" s="41">
        <v>2</v>
      </c>
      <c r="M88" s="44">
        <v>2</v>
      </c>
      <c r="N88" s="41">
        <v>2</v>
      </c>
      <c r="O88" s="49">
        <v>1</v>
      </c>
      <c r="P88" s="48">
        <v>2</v>
      </c>
      <c r="Q88" s="44">
        <v>2</v>
      </c>
      <c r="R88" s="49">
        <v>2</v>
      </c>
      <c r="S88" s="44">
        <v>2</v>
      </c>
      <c r="T88" s="44">
        <v>2</v>
      </c>
      <c r="U88" s="49">
        <v>2</v>
      </c>
      <c r="V88" s="77"/>
      <c r="W88" s="37"/>
      <c r="X88" s="38"/>
    </row>
    <row r="89" spans="2:24" s="3" customFormat="1" hidden="1" outlineLevel="1" x14ac:dyDescent="0.25">
      <c r="C89" s="39" t="s">
        <v>535</v>
      </c>
      <c r="D89" s="44">
        <v>2</v>
      </c>
      <c r="E89" s="41">
        <v>2</v>
      </c>
      <c r="F89" s="53">
        <v>1</v>
      </c>
      <c r="G89" s="49">
        <v>2</v>
      </c>
      <c r="H89" s="41">
        <v>2</v>
      </c>
      <c r="I89" s="44"/>
      <c r="J89" s="44">
        <v>1</v>
      </c>
      <c r="K89" s="49">
        <v>2</v>
      </c>
      <c r="L89" s="41">
        <v>2</v>
      </c>
      <c r="M89" s="44">
        <v>2</v>
      </c>
      <c r="N89" s="41">
        <v>2</v>
      </c>
      <c r="O89" s="49">
        <v>2</v>
      </c>
      <c r="P89" s="48">
        <v>3</v>
      </c>
      <c r="Q89" s="44">
        <v>3</v>
      </c>
      <c r="R89" s="49">
        <v>1</v>
      </c>
      <c r="S89" s="44">
        <v>3</v>
      </c>
      <c r="T89" s="44">
        <v>2</v>
      </c>
      <c r="U89" s="49">
        <v>2</v>
      </c>
      <c r="V89" s="77"/>
      <c r="W89" s="37"/>
      <c r="X89" s="38"/>
    </row>
    <row r="90" spans="2:24" s="3" customFormat="1" collapsed="1" x14ac:dyDescent="0.25">
      <c r="C90" s="27" t="s">
        <v>565</v>
      </c>
      <c r="D90" s="27">
        <f t="shared" ref="D90:U90" si="34">+AVERAGE(D91,D94,D97,D100)</f>
        <v>0</v>
      </c>
      <c r="E90" s="27">
        <f t="shared" si="34"/>
        <v>0</v>
      </c>
      <c r="F90" s="27">
        <f t="shared" si="34"/>
        <v>0.5</v>
      </c>
      <c r="G90" s="27">
        <f t="shared" si="34"/>
        <v>0.25</v>
      </c>
      <c r="H90" s="27">
        <f t="shared" si="34"/>
        <v>0.25</v>
      </c>
      <c r="I90" s="27">
        <f t="shared" si="34"/>
        <v>1.5</v>
      </c>
      <c r="J90" s="27">
        <f t="shared" si="34"/>
        <v>2.25</v>
      </c>
      <c r="K90" s="27">
        <f t="shared" si="34"/>
        <v>1.25</v>
      </c>
      <c r="L90" s="27">
        <f t="shared" si="34"/>
        <v>1</v>
      </c>
      <c r="M90" s="27">
        <f t="shared" si="34"/>
        <v>3.25</v>
      </c>
      <c r="N90" s="27">
        <f t="shared" si="34"/>
        <v>0.25</v>
      </c>
      <c r="O90" s="27">
        <f t="shared" si="34"/>
        <v>2.5</v>
      </c>
      <c r="P90" s="27">
        <f t="shared" si="34"/>
        <v>3.25</v>
      </c>
      <c r="Q90" s="27">
        <f t="shared" si="34"/>
        <v>1.5</v>
      </c>
      <c r="R90" s="27">
        <f t="shared" si="34"/>
        <v>0.75</v>
      </c>
      <c r="S90" s="27">
        <f t="shared" si="34"/>
        <v>4.5</v>
      </c>
      <c r="T90" s="27">
        <f t="shared" si="34"/>
        <v>1</v>
      </c>
      <c r="U90" s="27">
        <f t="shared" si="34"/>
        <v>2.25</v>
      </c>
      <c r="V90" s="28">
        <f t="shared" ref="V90:V121" si="35">SUM(D90:U90)</f>
        <v>26.25</v>
      </c>
      <c r="W90" s="37">
        <f>V90/$V$150</f>
        <v>0.97447795823665895</v>
      </c>
      <c r="X90" s="30"/>
    </row>
    <row r="91" spans="2:24" s="3" customFormat="1" ht="90" hidden="1" outlineLevel="1" x14ac:dyDescent="0.25">
      <c r="B91" s="3">
        <v>1</v>
      </c>
      <c r="C91" s="62" t="s">
        <v>566</v>
      </c>
      <c r="D91" s="63">
        <f t="shared" ref="D91:U91" si="36">+D92*D93</f>
        <v>0</v>
      </c>
      <c r="E91" s="64">
        <f t="shared" si="36"/>
        <v>0</v>
      </c>
      <c r="F91" s="65">
        <f t="shared" si="36"/>
        <v>1</v>
      </c>
      <c r="G91" s="66">
        <f t="shared" si="36"/>
        <v>0</v>
      </c>
      <c r="H91" s="64">
        <f t="shared" si="36"/>
        <v>1</v>
      </c>
      <c r="I91" s="63">
        <f t="shared" si="36"/>
        <v>2</v>
      </c>
      <c r="J91" s="63">
        <f t="shared" si="36"/>
        <v>3</v>
      </c>
      <c r="K91" s="66">
        <f t="shared" si="36"/>
        <v>1</v>
      </c>
      <c r="L91" s="64">
        <f t="shared" si="36"/>
        <v>2</v>
      </c>
      <c r="M91" s="63">
        <f t="shared" si="36"/>
        <v>3</v>
      </c>
      <c r="N91" s="64">
        <f t="shared" si="36"/>
        <v>0</v>
      </c>
      <c r="O91" s="66">
        <f t="shared" si="36"/>
        <v>3</v>
      </c>
      <c r="P91" s="67">
        <f t="shared" si="36"/>
        <v>3</v>
      </c>
      <c r="Q91" s="63">
        <f t="shared" si="36"/>
        <v>1</v>
      </c>
      <c r="R91" s="66">
        <f t="shared" si="36"/>
        <v>0</v>
      </c>
      <c r="S91" s="63">
        <f t="shared" si="36"/>
        <v>3</v>
      </c>
      <c r="T91" s="63">
        <f t="shared" si="36"/>
        <v>1</v>
      </c>
      <c r="U91" s="66">
        <f t="shared" si="36"/>
        <v>4</v>
      </c>
      <c r="V91" s="28">
        <f t="shared" si="35"/>
        <v>28</v>
      </c>
      <c r="W91" s="37">
        <f>V91/$V$150</f>
        <v>1.0394431554524362</v>
      </c>
      <c r="X91" s="38"/>
    </row>
    <row r="92" spans="2:24" s="3" customFormat="1" hidden="1" outlineLevel="1" x14ac:dyDescent="0.25">
      <c r="C92" s="39" t="s">
        <v>534</v>
      </c>
      <c r="D92" s="45"/>
      <c r="E92" s="46"/>
      <c r="F92" s="53">
        <v>1</v>
      </c>
      <c r="G92" s="43"/>
      <c r="H92" s="46">
        <v>1</v>
      </c>
      <c r="I92" s="45">
        <v>1</v>
      </c>
      <c r="J92" s="45">
        <v>1</v>
      </c>
      <c r="K92" s="43">
        <v>1</v>
      </c>
      <c r="L92" s="46">
        <v>1</v>
      </c>
      <c r="M92" s="45">
        <v>1</v>
      </c>
      <c r="N92" s="46"/>
      <c r="O92" s="43">
        <v>1</v>
      </c>
      <c r="P92" s="55">
        <v>1</v>
      </c>
      <c r="Q92" s="45">
        <v>1</v>
      </c>
      <c r="R92" s="43"/>
      <c r="S92" s="45">
        <v>1</v>
      </c>
      <c r="T92" s="45">
        <v>1</v>
      </c>
      <c r="U92" s="43">
        <v>2</v>
      </c>
      <c r="V92" s="28">
        <f t="shared" si="35"/>
        <v>14</v>
      </c>
      <c r="W92" s="37"/>
      <c r="X92" s="38"/>
    </row>
    <row r="93" spans="2:24" s="3" customFormat="1" hidden="1" outlineLevel="1" x14ac:dyDescent="0.25">
      <c r="C93" s="39" t="s">
        <v>535</v>
      </c>
      <c r="D93" s="45"/>
      <c r="E93" s="46"/>
      <c r="F93" s="53">
        <v>1</v>
      </c>
      <c r="G93" s="43"/>
      <c r="H93" s="46">
        <v>1</v>
      </c>
      <c r="I93" s="45">
        <v>2</v>
      </c>
      <c r="J93" s="45">
        <v>3</v>
      </c>
      <c r="K93" s="43">
        <v>1</v>
      </c>
      <c r="L93" s="46">
        <v>2</v>
      </c>
      <c r="M93" s="45">
        <v>3</v>
      </c>
      <c r="N93" s="46"/>
      <c r="O93" s="43">
        <v>3</v>
      </c>
      <c r="P93" s="55">
        <v>3</v>
      </c>
      <c r="Q93" s="45">
        <v>1</v>
      </c>
      <c r="R93" s="43"/>
      <c r="S93" s="45">
        <v>3</v>
      </c>
      <c r="T93" s="45">
        <v>1</v>
      </c>
      <c r="U93" s="43">
        <v>2</v>
      </c>
      <c r="V93" s="28">
        <f t="shared" si="35"/>
        <v>26</v>
      </c>
      <c r="W93" s="37"/>
      <c r="X93" s="38"/>
    </row>
    <row r="94" spans="2:24" s="3" customFormat="1" ht="75" hidden="1" outlineLevel="1" x14ac:dyDescent="0.25">
      <c r="B94" s="3">
        <v>2</v>
      </c>
      <c r="C94" s="68" t="s">
        <v>567</v>
      </c>
      <c r="D94" s="32">
        <f t="shared" ref="D94:U94" si="37">+D95*D96</f>
        <v>0</v>
      </c>
      <c r="E94" s="33">
        <f t="shared" si="37"/>
        <v>0</v>
      </c>
      <c r="F94" s="34">
        <f t="shared" si="37"/>
        <v>1</v>
      </c>
      <c r="G94" s="35">
        <f t="shared" si="37"/>
        <v>0</v>
      </c>
      <c r="H94" s="33">
        <f t="shared" si="37"/>
        <v>0</v>
      </c>
      <c r="I94" s="32">
        <f t="shared" si="37"/>
        <v>4</v>
      </c>
      <c r="J94" s="32">
        <f t="shared" si="37"/>
        <v>6</v>
      </c>
      <c r="K94" s="35">
        <f t="shared" si="37"/>
        <v>4</v>
      </c>
      <c r="L94" s="33">
        <f t="shared" si="37"/>
        <v>2</v>
      </c>
      <c r="M94" s="32">
        <f t="shared" si="37"/>
        <v>4</v>
      </c>
      <c r="N94" s="33">
        <f t="shared" si="37"/>
        <v>1</v>
      </c>
      <c r="O94" s="35">
        <f t="shared" si="37"/>
        <v>4</v>
      </c>
      <c r="P94" s="36">
        <f t="shared" si="37"/>
        <v>4</v>
      </c>
      <c r="Q94" s="32">
        <f t="shared" si="37"/>
        <v>2</v>
      </c>
      <c r="R94" s="35">
        <f t="shared" si="37"/>
        <v>2</v>
      </c>
      <c r="S94" s="32">
        <f t="shared" si="37"/>
        <v>6</v>
      </c>
      <c r="T94" s="32">
        <f t="shared" si="37"/>
        <v>2</v>
      </c>
      <c r="U94" s="35">
        <f t="shared" si="37"/>
        <v>2</v>
      </c>
      <c r="V94" s="28">
        <f t="shared" si="35"/>
        <v>44</v>
      </c>
      <c r="W94" s="37">
        <f>V94/$V$150</f>
        <v>1.6334106728538282</v>
      </c>
      <c r="X94" s="38"/>
    </row>
    <row r="95" spans="2:24" s="3" customFormat="1" hidden="1" outlineLevel="1" x14ac:dyDescent="0.25">
      <c r="C95" s="39" t="s">
        <v>534</v>
      </c>
      <c r="D95" s="45"/>
      <c r="E95" s="46"/>
      <c r="F95" s="53">
        <v>1</v>
      </c>
      <c r="G95" s="49"/>
      <c r="H95" s="41"/>
      <c r="I95" s="45">
        <v>2</v>
      </c>
      <c r="J95" s="45">
        <v>2</v>
      </c>
      <c r="K95" s="43">
        <v>2</v>
      </c>
      <c r="L95" s="46">
        <v>2</v>
      </c>
      <c r="M95" s="45">
        <v>2</v>
      </c>
      <c r="N95" s="46">
        <v>1</v>
      </c>
      <c r="O95" s="43">
        <v>2</v>
      </c>
      <c r="P95" s="55">
        <v>2</v>
      </c>
      <c r="Q95" s="44">
        <v>2</v>
      </c>
      <c r="R95" s="49">
        <v>2</v>
      </c>
      <c r="S95" s="45">
        <v>2</v>
      </c>
      <c r="T95" s="45">
        <v>2</v>
      </c>
      <c r="U95" s="43">
        <v>1</v>
      </c>
      <c r="V95" s="28">
        <f t="shared" si="35"/>
        <v>25</v>
      </c>
      <c r="W95" s="37"/>
      <c r="X95" s="38"/>
    </row>
    <row r="96" spans="2:24" s="3" customFormat="1" hidden="1" outlineLevel="1" x14ac:dyDescent="0.25">
      <c r="C96" s="39" t="s">
        <v>535</v>
      </c>
      <c r="D96" s="45"/>
      <c r="E96" s="46"/>
      <c r="F96" s="53">
        <v>1</v>
      </c>
      <c r="G96" s="49"/>
      <c r="H96" s="41"/>
      <c r="I96" s="45">
        <v>2</v>
      </c>
      <c r="J96" s="45">
        <v>3</v>
      </c>
      <c r="K96" s="43">
        <v>2</v>
      </c>
      <c r="L96" s="46">
        <v>1</v>
      </c>
      <c r="M96" s="45">
        <v>2</v>
      </c>
      <c r="N96" s="46">
        <v>1</v>
      </c>
      <c r="O96" s="43">
        <v>2</v>
      </c>
      <c r="P96" s="55">
        <v>2</v>
      </c>
      <c r="Q96" s="44">
        <v>1</v>
      </c>
      <c r="R96" s="49">
        <v>1</v>
      </c>
      <c r="S96" s="45">
        <v>3</v>
      </c>
      <c r="T96" s="45">
        <v>1</v>
      </c>
      <c r="U96" s="43">
        <v>2</v>
      </c>
      <c r="V96" s="28">
        <f t="shared" si="35"/>
        <v>24</v>
      </c>
      <c r="W96" s="37"/>
      <c r="X96" s="38"/>
    </row>
    <row r="97" spans="2:24" s="3" customFormat="1" ht="60" hidden="1" outlineLevel="1" x14ac:dyDescent="0.25">
      <c r="B97" s="3">
        <v>3</v>
      </c>
      <c r="C97" s="68" t="s">
        <v>568</v>
      </c>
      <c r="D97" s="32">
        <f t="shared" ref="D97:U97" si="38">+D98*D99</f>
        <v>0</v>
      </c>
      <c r="E97" s="33">
        <f t="shared" si="38"/>
        <v>0</v>
      </c>
      <c r="F97" s="34">
        <f t="shared" si="38"/>
        <v>0</v>
      </c>
      <c r="G97" s="35">
        <f t="shared" si="38"/>
        <v>1</v>
      </c>
      <c r="H97" s="33">
        <f t="shared" si="38"/>
        <v>0</v>
      </c>
      <c r="I97" s="32">
        <f t="shared" si="38"/>
        <v>0</v>
      </c>
      <c r="J97" s="32">
        <f t="shared" si="38"/>
        <v>0</v>
      </c>
      <c r="K97" s="35">
        <f t="shared" si="38"/>
        <v>0</v>
      </c>
      <c r="L97" s="33">
        <f t="shared" si="38"/>
        <v>0</v>
      </c>
      <c r="M97" s="32">
        <f t="shared" si="38"/>
        <v>2</v>
      </c>
      <c r="N97" s="33">
        <f t="shared" si="38"/>
        <v>0</v>
      </c>
      <c r="O97" s="35">
        <f t="shared" si="38"/>
        <v>2</v>
      </c>
      <c r="P97" s="36">
        <f t="shared" si="38"/>
        <v>2</v>
      </c>
      <c r="Q97" s="32">
        <f t="shared" si="38"/>
        <v>1</v>
      </c>
      <c r="R97" s="35">
        <f t="shared" si="38"/>
        <v>1</v>
      </c>
      <c r="S97" s="32">
        <f t="shared" si="38"/>
        <v>3</v>
      </c>
      <c r="T97" s="32">
        <f t="shared" si="38"/>
        <v>1</v>
      </c>
      <c r="U97" s="35">
        <f t="shared" si="38"/>
        <v>1</v>
      </c>
      <c r="V97" s="28">
        <f t="shared" si="35"/>
        <v>14</v>
      </c>
      <c r="W97" s="37">
        <f>V97/$V$150</f>
        <v>0.51972157772621808</v>
      </c>
      <c r="X97" s="38"/>
    </row>
    <row r="98" spans="2:24" s="3" customFormat="1" hidden="1" outlineLevel="1" x14ac:dyDescent="0.25">
      <c r="C98" s="39" t="s">
        <v>534</v>
      </c>
      <c r="D98" s="44"/>
      <c r="E98" s="41"/>
      <c r="F98" s="53"/>
      <c r="G98" s="57">
        <v>1</v>
      </c>
      <c r="H98" s="41"/>
      <c r="I98" s="45"/>
      <c r="J98" s="45"/>
      <c r="K98" s="49"/>
      <c r="L98" s="46"/>
      <c r="M98" s="45">
        <v>1</v>
      </c>
      <c r="N98" s="46"/>
      <c r="O98" s="43">
        <v>1</v>
      </c>
      <c r="P98" s="55">
        <v>1</v>
      </c>
      <c r="Q98" s="45">
        <v>1</v>
      </c>
      <c r="R98" s="43">
        <v>1</v>
      </c>
      <c r="S98" s="45">
        <v>1</v>
      </c>
      <c r="T98" s="45">
        <v>1</v>
      </c>
      <c r="U98" s="43">
        <v>1</v>
      </c>
      <c r="V98" s="28">
        <f t="shared" si="35"/>
        <v>9</v>
      </c>
      <c r="W98" s="37"/>
      <c r="X98" s="38"/>
    </row>
    <row r="99" spans="2:24" s="3" customFormat="1" hidden="1" outlineLevel="1" x14ac:dyDescent="0.25">
      <c r="C99" s="39" t="s">
        <v>535</v>
      </c>
      <c r="D99" s="44"/>
      <c r="E99" s="41"/>
      <c r="F99" s="53"/>
      <c r="G99" s="57">
        <v>1</v>
      </c>
      <c r="H99" s="41"/>
      <c r="I99" s="45"/>
      <c r="J99" s="45"/>
      <c r="K99" s="49"/>
      <c r="L99" s="46"/>
      <c r="M99" s="45">
        <v>2</v>
      </c>
      <c r="N99" s="46"/>
      <c r="O99" s="43">
        <v>2</v>
      </c>
      <c r="P99" s="55">
        <v>2</v>
      </c>
      <c r="Q99" s="45">
        <v>1</v>
      </c>
      <c r="R99" s="43">
        <v>1</v>
      </c>
      <c r="S99" s="45">
        <v>3</v>
      </c>
      <c r="T99" s="45">
        <v>1</v>
      </c>
      <c r="U99" s="43">
        <v>1</v>
      </c>
      <c r="V99" s="28">
        <f t="shared" si="35"/>
        <v>14</v>
      </c>
      <c r="W99" s="37"/>
      <c r="X99" s="38"/>
    </row>
    <row r="100" spans="2:24" s="3" customFormat="1" ht="105" hidden="1" outlineLevel="1" x14ac:dyDescent="0.25">
      <c r="B100" s="3">
        <v>4</v>
      </c>
      <c r="C100" s="70" t="s">
        <v>569</v>
      </c>
      <c r="D100" s="74">
        <f t="shared" ref="D100:U100" si="39">+D101*D102</f>
        <v>0</v>
      </c>
      <c r="E100" s="71">
        <f t="shared" si="39"/>
        <v>0</v>
      </c>
      <c r="F100" s="72">
        <f t="shared" si="39"/>
        <v>0</v>
      </c>
      <c r="G100" s="73">
        <f t="shared" si="39"/>
        <v>0</v>
      </c>
      <c r="H100" s="71">
        <f t="shared" si="39"/>
        <v>0</v>
      </c>
      <c r="I100" s="74">
        <f t="shared" si="39"/>
        <v>0</v>
      </c>
      <c r="J100" s="74">
        <f t="shared" si="39"/>
        <v>0</v>
      </c>
      <c r="K100" s="73">
        <f t="shared" si="39"/>
        <v>0</v>
      </c>
      <c r="L100" s="71">
        <f t="shared" si="39"/>
        <v>0</v>
      </c>
      <c r="M100" s="74">
        <f t="shared" si="39"/>
        <v>4</v>
      </c>
      <c r="N100" s="71">
        <f t="shared" si="39"/>
        <v>0</v>
      </c>
      <c r="O100" s="73">
        <f t="shared" si="39"/>
        <v>1</v>
      </c>
      <c r="P100" s="75">
        <f t="shared" si="39"/>
        <v>4</v>
      </c>
      <c r="Q100" s="74">
        <f t="shared" si="39"/>
        <v>2</v>
      </c>
      <c r="R100" s="73">
        <f t="shared" si="39"/>
        <v>0</v>
      </c>
      <c r="S100" s="74">
        <f t="shared" si="39"/>
        <v>6</v>
      </c>
      <c r="T100" s="74">
        <f t="shared" si="39"/>
        <v>0</v>
      </c>
      <c r="U100" s="73">
        <f t="shared" si="39"/>
        <v>2</v>
      </c>
      <c r="V100" s="28">
        <f t="shared" si="35"/>
        <v>19</v>
      </c>
      <c r="W100" s="37">
        <f>V100/$V$150</f>
        <v>0.7053364269141531</v>
      </c>
      <c r="X100" s="38"/>
    </row>
    <row r="101" spans="2:24" s="3" customFormat="1" hidden="1" outlineLevel="1" x14ac:dyDescent="0.25">
      <c r="C101" s="39" t="s">
        <v>534</v>
      </c>
      <c r="D101" s="44"/>
      <c r="E101" s="41"/>
      <c r="F101" s="53"/>
      <c r="G101" s="49"/>
      <c r="H101" s="41"/>
      <c r="I101" s="45"/>
      <c r="J101" s="45"/>
      <c r="K101" s="49"/>
      <c r="L101" s="41"/>
      <c r="M101" s="45">
        <v>2</v>
      </c>
      <c r="N101" s="46"/>
      <c r="O101" s="43">
        <v>1</v>
      </c>
      <c r="P101" s="55">
        <v>2</v>
      </c>
      <c r="Q101" s="45">
        <v>2</v>
      </c>
      <c r="R101" s="49"/>
      <c r="S101" s="45">
        <v>2</v>
      </c>
      <c r="T101" s="44"/>
      <c r="U101" s="43">
        <v>2</v>
      </c>
      <c r="V101" s="28">
        <f t="shared" si="35"/>
        <v>11</v>
      </c>
      <c r="W101" s="37"/>
      <c r="X101" s="38"/>
    </row>
    <row r="102" spans="2:24" s="3" customFormat="1" hidden="1" outlineLevel="1" x14ac:dyDescent="0.25">
      <c r="C102" s="39" t="s">
        <v>535</v>
      </c>
      <c r="D102" s="44"/>
      <c r="E102" s="41"/>
      <c r="F102" s="53"/>
      <c r="G102" s="49"/>
      <c r="H102" s="41"/>
      <c r="I102" s="45"/>
      <c r="J102" s="45"/>
      <c r="K102" s="49"/>
      <c r="L102" s="41"/>
      <c r="M102" s="45">
        <v>2</v>
      </c>
      <c r="N102" s="46"/>
      <c r="O102" s="43">
        <v>1</v>
      </c>
      <c r="P102" s="55">
        <v>2</v>
      </c>
      <c r="Q102" s="45">
        <v>1</v>
      </c>
      <c r="R102" s="49"/>
      <c r="S102" s="45">
        <v>3</v>
      </c>
      <c r="T102" s="44"/>
      <c r="U102" s="43">
        <v>1</v>
      </c>
      <c r="V102" s="28">
        <f t="shared" si="35"/>
        <v>10</v>
      </c>
      <c r="W102" s="37"/>
      <c r="X102" s="38"/>
    </row>
    <row r="103" spans="2:24" s="3" customFormat="1" collapsed="1" x14ac:dyDescent="0.25">
      <c r="C103" s="78" t="s">
        <v>570</v>
      </c>
      <c r="D103" s="27">
        <f t="shared" ref="D103:U103" si="40">+AVERAGE(D104,D107)</f>
        <v>3</v>
      </c>
      <c r="E103" s="27">
        <f t="shared" si="40"/>
        <v>0</v>
      </c>
      <c r="F103" s="27">
        <f t="shared" si="40"/>
        <v>1.5</v>
      </c>
      <c r="G103" s="27">
        <f t="shared" si="40"/>
        <v>0.5</v>
      </c>
      <c r="H103" s="27">
        <f t="shared" si="40"/>
        <v>3</v>
      </c>
      <c r="I103" s="27">
        <f t="shared" si="40"/>
        <v>3</v>
      </c>
      <c r="J103" s="27">
        <f t="shared" si="40"/>
        <v>3</v>
      </c>
      <c r="K103" s="27">
        <f t="shared" si="40"/>
        <v>3</v>
      </c>
      <c r="L103" s="27">
        <f t="shared" si="40"/>
        <v>1</v>
      </c>
      <c r="M103" s="27">
        <f t="shared" si="40"/>
        <v>6</v>
      </c>
      <c r="N103" s="27">
        <f t="shared" si="40"/>
        <v>0</v>
      </c>
      <c r="O103" s="27">
        <f t="shared" si="40"/>
        <v>1.5</v>
      </c>
      <c r="P103" s="27">
        <f t="shared" si="40"/>
        <v>1.5</v>
      </c>
      <c r="Q103" s="27">
        <f t="shared" si="40"/>
        <v>0</v>
      </c>
      <c r="R103" s="27">
        <f t="shared" si="40"/>
        <v>0</v>
      </c>
      <c r="S103" s="27">
        <f t="shared" si="40"/>
        <v>4</v>
      </c>
      <c r="T103" s="27">
        <f t="shared" si="40"/>
        <v>1.5</v>
      </c>
      <c r="U103" s="27">
        <f t="shared" si="40"/>
        <v>4</v>
      </c>
      <c r="V103" s="28">
        <f t="shared" si="35"/>
        <v>36.5</v>
      </c>
      <c r="W103" s="37">
        <f>V103/$V$150</f>
        <v>1.3549883990719258</v>
      </c>
      <c r="X103" s="30"/>
    </row>
    <row r="104" spans="2:24" s="3" customFormat="1" ht="75" hidden="1" outlineLevel="1" x14ac:dyDescent="0.25">
      <c r="B104" s="3">
        <v>1</v>
      </c>
      <c r="C104" s="62" t="s">
        <v>571</v>
      </c>
      <c r="D104" s="63">
        <f t="shared" ref="D104:U104" si="41">+D105*D106</f>
        <v>2</v>
      </c>
      <c r="E104" s="64">
        <f t="shared" si="41"/>
        <v>0</v>
      </c>
      <c r="F104" s="65">
        <f t="shared" si="41"/>
        <v>1</v>
      </c>
      <c r="G104" s="66">
        <f t="shared" si="41"/>
        <v>0</v>
      </c>
      <c r="H104" s="64">
        <f t="shared" si="41"/>
        <v>3</v>
      </c>
      <c r="I104" s="63">
        <f t="shared" si="41"/>
        <v>3</v>
      </c>
      <c r="J104" s="63">
        <f t="shared" si="41"/>
        <v>3</v>
      </c>
      <c r="K104" s="66">
        <f t="shared" si="41"/>
        <v>3</v>
      </c>
      <c r="L104" s="64">
        <f t="shared" si="41"/>
        <v>2</v>
      </c>
      <c r="M104" s="63">
        <f t="shared" si="41"/>
        <v>6</v>
      </c>
      <c r="N104" s="64">
        <f t="shared" si="41"/>
        <v>0</v>
      </c>
      <c r="O104" s="66">
        <f t="shared" si="41"/>
        <v>3</v>
      </c>
      <c r="P104" s="67">
        <f t="shared" si="41"/>
        <v>2</v>
      </c>
      <c r="Q104" s="63">
        <f t="shared" si="41"/>
        <v>0</v>
      </c>
      <c r="R104" s="66">
        <f t="shared" si="41"/>
        <v>0</v>
      </c>
      <c r="S104" s="63">
        <f t="shared" si="41"/>
        <v>2</v>
      </c>
      <c r="T104" s="63">
        <f t="shared" si="41"/>
        <v>1</v>
      </c>
      <c r="U104" s="66">
        <f t="shared" si="41"/>
        <v>4</v>
      </c>
      <c r="V104" s="28">
        <f t="shared" si="35"/>
        <v>35</v>
      </c>
      <c r="W104" s="37">
        <f>V104/$V$150</f>
        <v>1.2993039443155452</v>
      </c>
      <c r="X104" s="38"/>
    </row>
    <row r="105" spans="2:24" s="3" customFormat="1" hidden="1" outlineLevel="1" x14ac:dyDescent="0.25">
      <c r="C105" s="39" t="s">
        <v>534</v>
      </c>
      <c r="D105" s="40">
        <v>1</v>
      </c>
      <c r="E105" s="41"/>
      <c r="F105" s="42">
        <v>1</v>
      </c>
      <c r="G105" s="49"/>
      <c r="H105" s="46">
        <v>1</v>
      </c>
      <c r="I105" s="45">
        <v>1</v>
      </c>
      <c r="J105" s="45">
        <v>1</v>
      </c>
      <c r="K105" s="43">
        <v>1</v>
      </c>
      <c r="L105" s="58">
        <v>1</v>
      </c>
      <c r="M105" s="45">
        <v>2</v>
      </c>
      <c r="N105" s="41"/>
      <c r="O105" s="57">
        <v>1</v>
      </c>
      <c r="P105" s="55">
        <v>1</v>
      </c>
      <c r="Q105" s="44"/>
      <c r="R105" s="49"/>
      <c r="S105" s="45">
        <v>1</v>
      </c>
      <c r="T105" s="45">
        <v>1</v>
      </c>
      <c r="U105" s="43">
        <v>2</v>
      </c>
      <c r="V105" s="28">
        <f t="shared" si="35"/>
        <v>15</v>
      </c>
      <c r="W105" s="37"/>
      <c r="X105" s="38"/>
    </row>
    <row r="106" spans="2:24" s="3" customFormat="1" hidden="1" outlineLevel="1" x14ac:dyDescent="0.25">
      <c r="C106" s="39" t="s">
        <v>535</v>
      </c>
      <c r="D106" s="40">
        <v>2</v>
      </c>
      <c r="E106" s="41"/>
      <c r="F106" s="42">
        <v>1</v>
      </c>
      <c r="G106" s="49"/>
      <c r="H106" s="46">
        <v>3</v>
      </c>
      <c r="I106" s="45">
        <v>3</v>
      </c>
      <c r="J106" s="45">
        <v>3</v>
      </c>
      <c r="K106" s="43">
        <v>3</v>
      </c>
      <c r="L106" s="58">
        <v>2</v>
      </c>
      <c r="M106" s="45">
        <v>3</v>
      </c>
      <c r="N106" s="41"/>
      <c r="O106" s="57">
        <v>3</v>
      </c>
      <c r="P106" s="55">
        <v>2</v>
      </c>
      <c r="Q106" s="44"/>
      <c r="R106" s="49"/>
      <c r="S106" s="45">
        <v>2</v>
      </c>
      <c r="T106" s="45">
        <v>1</v>
      </c>
      <c r="U106" s="43">
        <v>2</v>
      </c>
      <c r="V106" s="28">
        <f t="shared" si="35"/>
        <v>30</v>
      </c>
      <c r="W106" s="37"/>
      <c r="X106" s="38"/>
    </row>
    <row r="107" spans="2:24" s="3" customFormat="1" ht="90" hidden="1" outlineLevel="1" x14ac:dyDescent="0.25">
      <c r="B107" s="3">
        <v>2</v>
      </c>
      <c r="C107" s="70" t="s">
        <v>572</v>
      </c>
      <c r="D107" s="74">
        <f t="shared" ref="D107:U107" si="42">+D108*D109</f>
        <v>4</v>
      </c>
      <c r="E107" s="71">
        <f t="shared" si="42"/>
        <v>0</v>
      </c>
      <c r="F107" s="72">
        <f t="shared" si="42"/>
        <v>2</v>
      </c>
      <c r="G107" s="73">
        <f t="shared" si="42"/>
        <v>1</v>
      </c>
      <c r="H107" s="71">
        <f t="shared" si="42"/>
        <v>3</v>
      </c>
      <c r="I107" s="74">
        <f t="shared" si="42"/>
        <v>3</v>
      </c>
      <c r="J107" s="74">
        <f t="shared" si="42"/>
        <v>3</v>
      </c>
      <c r="K107" s="73">
        <f t="shared" si="42"/>
        <v>3</v>
      </c>
      <c r="L107" s="71">
        <f t="shared" si="42"/>
        <v>0</v>
      </c>
      <c r="M107" s="74">
        <f t="shared" si="42"/>
        <v>6</v>
      </c>
      <c r="N107" s="71">
        <f t="shared" si="42"/>
        <v>0</v>
      </c>
      <c r="O107" s="73">
        <f t="shared" si="42"/>
        <v>0</v>
      </c>
      <c r="P107" s="75">
        <f t="shared" si="42"/>
        <v>1</v>
      </c>
      <c r="Q107" s="74">
        <f t="shared" si="42"/>
        <v>0</v>
      </c>
      <c r="R107" s="73">
        <f t="shared" si="42"/>
        <v>0</v>
      </c>
      <c r="S107" s="74">
        <f t="shared" si="42"/>
        <v>6</v>
      </c>
      <c r="T107" s="74">
        <f t="shared" si="42"/>
        <v>2</v>
      </c>
      <c r="U107" s="73">
        <f t="shared" si="42"/>
        <v>4</v>
      </c>
      <c r="V107" s="28">
        <f t="shared" si="35"/>
        <v>38</v>
      </c>
      <c r="W107" s="37">
        <f>V107/$V$150</f>
        <v>1.4106728538283062</v>
      </c>
      <c r="X107" s="38"/>
    </row>
    <row r="108" spans="2:24" s="3" customFormat="1" hidden="1" outlineLevel="1" x14ac:dyDescent="0.25">
      <c r="C108" s="39" t="s">
        <v>534</v>
      </c>
      <c r="D108" s="53">
        <v>2</v>
      </c>
      <c r="E108" s="53"/>
      <c r="F108" s="53">
        <v>2</v>
      </c>
      <c r="G108" s="57">
        <v>1</v>
      </c>
      <c r="H108" s="46">
        <v>1</v>
      </c>
      <c r="I108" s="45">
        <v>1</v>
      </c>
      <c r="J108" s="45">
        <v>1</v>
      </c>
      <c r="K108" s="43">
        <v>1</v>
      </c>
      <c r="L108" s="46"/>
      <c r="M108" s="45">
        <v>2</v>
      </c>
      <c r="N108" s="41"/>
      <c r="O108" s="49"/>
      <c r="P108" s="55">
        <v>1</v>
      </c>
      <c r="Q108" s="44"/>
      <c r="R108" s="49"/>
      <c r="S108" s="45">
        <v>2</v>
      </c>
      <c r="T108" s="45">
        <v>2</v>
      </c>
      <c r="U108" s="43">
        <v>2</v>
      </c>
      <c r="V108" s="28">
        <f t="shared" si="35"/>
        <v>18</v>
      </c>
      <c r="W108" s="37"/>
      <c r="X108" s="38"/>
    </row>
    <row r="109" spans="2:24" s="3" customFormat="1" hidden="1" outlineLevel="1" x14ac:dyDescent="0.25">
      <c r="C109" s="39" t="s">
        <v>535</v>
      </c>
      <c r="D109" s="53">
        <v>2</v>
      </c>
      <c r="E109" s="53"/>
      <c r="F109" s="53">
        <v>1</v>
      </c>
      <c r="G109" s="57">
        <v>1</v>
      </c>
      <c r="H109" s="46">
        <v>3</v>
      </c>
      <c r="I109" s="45">
        <v>3</v>
      </c>
      <c r="J109" s="45">
        <v>3</v>
      </c>
      <c r="K109" s="43">
        <v>3</v>
      </c>
      <c r="L109" s="46"/>
      <c r="M109" s="45">
        <v>3</v>
      </c>
      <c r="N109" s="41"/>
      <c r="O109" s="49"/>
      <c r="P109" s="55">
        <v>1</v>
      </c>
      <c r="Q109" s="44"/>
      <c r="R109" s="49"/>
      <c r="S109" s="45">
        <v>3</v>
      </c>
      <c r="T109" s="45">
        <v>1</v>
      </c>
      <c r="U109" s="43">
        <v>2</v>
      </c>
      <c r="V109" s="28">
        <f t="shared" si="35"/>
        <v>26</v>
      </c>
      <c r="W109" s="37"/>
      <c r="X109" s="38"/>
    </row>
    <row r="110" spans="2:24" s="3" customFormat="1" collapsed="1" x14ac:dyDescent="0.25">
      <c r="C110" s="27" t="s">
        <v>573</v>
      </c>
      <c r="D110" s="27">
        <f t="shared" ref="D110:U110" si="43">+AVERAGE(D111,D114)</f>
        <v>1.5</v>
      </c>
      <c r="E110" s="27">
        <f t="shared" si="43"/>
        <v>2</v>
      </c>
      <c r="F110" s="27">
        <f t="shared" si="43"/>
        <v>3</v>
      </c>
      <c r="G110" s="27">
        <f t="shared" si="43"/>
        <v>3</v>
      </c>
      <c r="H110" s="27">
        <f t="shared" si="43"/>
        <v>0.5</v>
      </c>
      <c r="I110" s="27">
        <f t="shared" si="43"/>
        <v>4.5</v>
      </c>
      <c r="J110" s="27">
        <f t="shared" si="43"/>
        <v>3.5</v>
      </c>
      <c r="K110" s="27">
        <f t="shared" si="43"/>
        <v>1.5</v>
      </c>
      <c r="L110" s="27">
        <f t="shared" si="43"/>
        <v>1.5</v>
      </c>
      <c r="M110" s="27">
        <f t="shared" si="43"/>
        <v>4.5</v>
      </c>
      <c r="N110" s="27">
        <f t="shared" si="43"/>
        <v>2</v>
      </c>
      <c r="O110" s="27">
        <f t="shared" si="43"/>
        <v>3</v>
      </c>
      <c r="P110" s="27">
        <f t="shared" si="43"/>
        <v>1</v>
      </c>
      <c r="Q110" s="27">
        <f t="shared" si="43"/>
        <v>0</v>
      </c>
      <c r="R110" s="27">
        <f t="shared" si="43"/>
        <v>0</v>
      </c>
      <c r="S110" s="27">
        <f t="shared" si="43"/>
        <v>4.5</v>
      </c>
      <c r="T110" s="27">
        <f t="shared" si="43"/>
        <v>4.5</v>
      </c>
      <c r="U110" s="27">
        <f t="shared" si="43"/>
        <v>1.5</v>
      </c>
      <c r="V110" s="28">
        <f t="shared" si="35"/>
        <v>42</v>
      </c>
      <c r="W110" s="37">
        <f>V110/$V$150</f>
        <v>1.5591647331786542</v>
      </c>
      <c r="X110" s="30"/>
    </row>
    <row r="111" spans="2:24" s="3" customFormat="1" ht="90" hidden="1" outlineLevel="1" x14ac:dyDescent="0.25">
      <c r="B111" s="3">
        <v>1</v>
      </c>
      <c r="C111" s="62" t="s">
        <v>574</v>
      </c>
      <c r="D111" s="63">
        <f t="shared" ref="D111:U111" si="44">+D112*D113</f>
        <v>1</v>
      </c>
      <c r="E111" s="64">
        <f t="shared" si="44"/>
        <v>2</v>
      </c>
      <c r="F111" s="65">
        <f t="shared" si="44"/>
        <v>2</v>
      </c>
      <c r="G111" s="66">
        <f t="shared" si="44"/>
        <v>2</v>
      </c>
      <c r="H111" s="64">
        <f t="shared" si="44"/>
        <v>1</v>
      </c>
      <c r="I111" s="63">
        <f t="shared" si="44"/>
        <v>3</v>
      </c>
      <c r="J111" s="63">
        <f t="shared" si="44"/>
        <v>3</v>
      </c>
      <c r="K111" s="66">
        <f t="shared" si="44"/>
        <v>1</v>
      </c>
      <c r="L111" s="64">
        <f t="shared" si="44"/>
        <v>1</v>
      </c>
      <c r="M111" s="63">
        <f t="shared" si="44"/>
        <v>3</v>
      </c>
      <c r="N111" s="64">
        <f t="shared" si="44"/>
        <v>2</v>
      </c>
      <c r="O111" s="66">
        <f t="shared" si="44"/>
        <v>2</v>
      </c>
      <c r="P111" s="67">
        <f t="shared" si="44"/>
        <v>1</v>
      </c>
      <c r="Q111" s="63">
        <f t="shared" si="44"/>
        <v>0</v>
      </c>
      <c r="R111" s="66">
        <f t="shared" si="44"/>
        <v>0</v>
      </c>
      <c r="S111" s="63">
        <f t="shared" si="44"/>
        <v>3</v>
      </c>
      <c r="T111" s="63">
        <f t="shared" si="44"/>
        <v>3</v>
      </c>
      <c r="U111" s="66">
        <f t="shared" si="44"/>
        <v>1</v>
      </c>
      <c r="V111" s="28">
        <f t="shared" si="35"/>
        <v>31</v>
      </c>
      <c r="W111" s="37">
        <f>V111/$V$150</f>
        <v>1.1508120649651972</v>
      </c>
      <c r="X111" s="38"/>
    </row>
    <row r="112" spans="2:24" s="3" customFormat="1" hidden="1" outlineLevel="1" x14ac:dyDescent="0.25">
      <c r="C112" s="39" t="s">
        <v>534</v>
      </c>
      <c r="D112" s="45">
        <v>1</v>
      </c>
      <c r="E112" s="46">
        <v>1</v>
      </c>
      <c r="F112" s="52">
        <v>1</v>
      </c>
      <c r="G112" s="57">
        <v>1</v>
      </c>
      <c r="H112" s="46">
        <v>1</v>
      </c>
      <c r="I112" s="45">
        <v>1</v>
      </c>
      <c r="J112" s="45">
        <v>1</v>
      </c>
      <c r="K112" s="43">
        <v>1</v>
      </c>
      <c r="L112" s="56">
        <v>1</v>
      </c>
      <c r="M112" s="45">
        <v>1</v>
      </c>
      <c r="N112" s="46">
        <v>1</v>
      </c>
      <c r="O112" s="43">
        <v>1</v>
      </c>
      <c r="P112" s="55">
        <v>1</v>
      </c>
      <c r="Q112" s="44"/>
      <c r="R112" s="49"/>
      <c r="S112" s="45">
        <v>1</v>
      </c>
      <c r="T112" s="45">
        <v>1</v>
      </c>
      <c r="U112" s="43">
        <v>1</v>
      </c>
      <c r="V112" s="28">
        <f t="shared" si="35"/>
        <v>16</v>
      </c>
      <c r="W112" s="37"/>
      <c r="X112" s="38"/>
    </row>
    <row r="113" spans="2:24" s="3" customFormat="1" hidden="1" outlineLevel="1" x14ac:dyDescent="0.25">
      <c r="C113" s="39" t="s">
        <v>535</v>
      </c>
      <c r="D113" s="45">
        <v>1</v>
      </c>
      <c r="E113" s="46">
        <v>2</v>
      </c>
      <c r="F113" s="52">
        <v>2</v>
      </c>
      <c r="G113" s="57">
        <v>2</v>
      </c>
      <c r="H113" s="46">
        <v>1</v>
      </c>
      <c r="I113" s="45">
        <v>3</v>
      </c>
      <c r="J113" s="45">
        <v>3</v>
      </c>
      <c r="K113" s="43">
        <v>1</v>
      </c>
      <c r="L113" s="56">
        <v>1</v>
      </c>
      <c r="M113" s="45">
        <v>3</v>
      </c>
      <c r="N113" s="46">
        <v>2</v>
      </c>
      <c r="O113" s="43">
        <v>2</v>
      </c>
      <c r="P113" s="55">
        <v>1</v>
      </c>
      <c r="Q113" s="44"/>
      <c r="R113" s="49"/>
      <c r="S113" s="45">
        <v>3</v>
      </c>
      <c r="T113" s="45">
        <v>3</v>
      </c>
      <c r="U113" s="43">
        <v>1</v>
      </c>
      <c r="V113" s="28">
        <f t="shared" si="35"/>
        <v>31</v>
      </c>
      <c r="W113" s="37"/>
      <c r="X113" s="38"/>
    </row>
    <row r="114" spans="2:24" s="3" customFormat="1" ht="75" hidden="1" outlineLevel="1" x14ac:dyDescent="0.25">
      <c r="B114" s="3">
        <v>2</v>
      </c>
      <c r="C114" s="70" t="s">
        <v>575</v>
      </c>
      <c r="D114" s="74">
        <f t="shared" ref="D114:U114" si="45">+D115*D116</f>
        <v>2</v>
      </c>
      <c r="E114" s="71">
        <f t="shared" si="45"/>
        <v>2</v>
      </c>
      <c r="F114" s="72">
        <f t="shared" si="45"/>
        <v>4</v>
      </c>
      <c r="G114" s="73">
        <f t="shared" si="45"/>
        <v>4</v>
      </c>
      <c r="H114" s="71">
        <f t="shared" si="45"/>
        <v>0</v>
      </c>
      <c r="I114" s="74">
        <f t="shared" si="45"/>
        <v>6</v>
      </c>
      <c r="J114" s="74">
        <f t="shared" si="45"/>
        <v>4</v>
      </c>
      <c r="K114" s="73">
        <f t="shared" si="45"/>
        <v>2</v>
      </c>
      <c r="L114" s="71">
        <f t="shared" si="45"/>
        <v>2</v>
      </c>
      <c r="M114" s="74">
        <f t="shared" si="45"/>
        <v>6</v>
      </c>
      <c r="N114" s="71">
        <f t="shared" si="45"/>
        <v>2</v>
      </c>
      <c r="O114" s="73">
        <f t="shared" si="45"/>
        <v>4</v>
      </c>
      <c r="P114" s="75">
        <f t="shared" si="45"/>
        <v>1</v>
      </c>
      <c r="Q114" s="74">
        <f t="shared" si="45"/>
        <v>0</v>
      </c>
      <c r="R114" s="73">
        <f t="shared" si="45"/>
        <v>0</v>
      </c>
      <c r="S114" s="74">
        <f t="shared" si="45"/>
        <v>6</v>
      </c>
      <c r="T114" s="74">
        <f t="shared" si="45"/>
        <v>6</v>
      </c>
      <c r="U114" s="73">
        <f t="shared" si="45"/>
        <v>2</v>
      </c>
      <c r="V114" s="28">
        <f t="shared" si="35"/>
        <v>53</v>
      </c>
      <c r="W114" s="37">
        <f>V114/$V$150</f>
        <v>1.9675174013921113</v>
      </c>
      <c r="X114" s="38"/>
    </row>
    <row r="115" spans="2:24" s="3" customFormat="1" hidden="1" outlineLevel="1" x14ac:dyDescent="0.25">
      <c r="C115" s="39" t="s">
        <v>534</v>
      </c>
      <c r="D115" s="45">
        <v>2</v>
      </c>
      <c r="E115" s="46">
        <v>1</v>
      </c>
      <c r="F115" s="52">
        <v>2</v>
      </c>
      <c r="G115" s="57">
        <v>2</v>
      </c>
      <c r="H115" s="41"/>
      <c r="I115" s="45">
        <v>2</v>
      </c>
      <c r="J115" s="45">
        <v>2</v>
      </c>
      <c r="K115" s="43">
        <v>1</v>
      </c>
      <c r="L115" s="56">
        <v>2</v>
      </c>
      <c r="M115" s="45">
        <v>2</v>
      </c>
      <c r="N115" s="46">
        <v>2</v>
      </c>
      <c r="O115" s="43">
        <v>2</v>
      </c>
      <c r="P115" s="55">
        <v>1</v>
      </c>
      <c r="Q115" s="44"/>
      <c r="R115" s="49"/>
      <c r="S115" s="45">
        <v>2</v>
      </c>
      <c r="T115" s="45">
        <v>2</v>
      </c>
      <c r="U115" s="43">
        <v>2</v>
      </c>
      <c r="V115" s="28">
        <f t="shared" si="35"/>
        <v>27</v>
      </c>
      <c r="W115" s="37"/>
      <c r="X115" s="38"/>
    </row>
    <row r="116" spans="2:24" s="3" customFormat="1" ht="15" hidden="1" customHeight="1" outlineLevel="1" x14ac:dyDescent="0.25">
      <c r="C116" s="39" t="s">
        <v>535</v>
      </c>
      <c r="D116" s="45">
        <v>1</v>
      </c>
      <c r="E116" s="46">
        <v>2</v>
      </c>
      <c r="F116" s="52">
        <v>2</v>
      </c>
      <c r="G116" s="57">
        <v>2</v>
      </c>
      <c r="H116" s="41"/>
      <c r="I116" s="45">
        <v>3</v>
      </c>
      <c r="J116" s="45">
        <v>2</v>
      </c>
      <c r="K116" s="43">
        <v>2</v>
      </c>
      <c r="L116" s="56">
        <v>1</v>
      </c>
      <c r="M116" s="45">
        <v>3</v>
      </c>
      <c r="N116" s="46">
        <v>1</v>
      </c>
      <c r="O116" s="43">
        <v>2</v>
      </c>
      <c r="P116" s="55">
        <v>1</v>
      </c>
      <c r="Q116" s="44"/>
      <c r="R116" s="49"/>
      <c r="S116" s="45">
        <v>3</v>
      </c>
      <c r="T116" s="45">
        <v>3</v>
      </c>
      <c r="U116" s="43">
        <v>1</v>
      </c>
      <c r="V116" s="28">
        <f t="shared" si="35"/>
        <v>29</v>
      </c>
      <c r="W116" s="37"/>
      <c r="X116" s="38"/>
    </row>
    <row r="117" spans="2:24" s="3" customFormat="1" ht="28.5" collapsed="1" x14ac:dyDescent="0.25">
      <c r="C117" s="27" t="s">
        <v>576</v>
      </c>
      <c r="D117" s="27">
        <f t="shared" ref="D117:U117" si="46">+AVERAGE(D118,D121,D124,D127)</f>
        <v>5</v>
      </c>
      <c r="E117" s="27">
        <f t="shared" si="46"/>
        <v>5</v>
      </c>
      <c r="F117" s="27">
        <f t="shared" si="46"/>
        <v>4</v>
      </c>
      <c r="G117" s="27">
        <f t="shared" si="46"/>
        <v>3</v>
      </c>
      <c r="H117" s="27">
        <f t="shared" si="46"/>
        <v>1</v>
      </c>
      <c r="I117" s="27">
        <f t="shared" si="46"/>
        <v>0</v>
      </c>
      <c r="J117" s="27">
        <f t="shared" si="46"/>
        <v>0</v>
      </c>
      <c r="K117" s="27">
        <f t="shared" si="46"/>
        <v>1</v>
      </c>
      <c r="L117" s="27">
        <f t="shared" si="46"/>
        <v>0.5</v>
      </c>
      <c r="M117" s="27">
        <f t="shared" si="46"/>
        <v>0.5</v>
      </c>
      <c r="N117" s="27">
        <f t="shared" si="46"/>
        <v>0.5</v>
      </c>
      <c r="O117" s="27">
        <f t="shared" si="46"/>
        <v>0</v>
      </c>
      <c r="P117" s="27">
        <f t="shared" si="46"/>
        <v>2.5</v>
      </c>
      <c r="Q117" s="27">
        <f t="shared" si="46"/>
        <v>0</v>
      </c>
      <c r="R117" s="27">
        <f t="shared" si="46"/>
        <v>3.25</v>
      </c>
      <c r="S117" s="27">
        <f t="shared" si="46"/>
        <v>0</v>
      </c>
      <c r="T117" s="27">
        <f t="shared" si="46"/>
        <v>0</v>
      </c>
      <c r="U117" s="27">
        <f t="shared" si="46"/>
        <v>1</v>
      </c>
      <c r="V117" s="28">
        <f t="shared" si="35"/>
        <v>27.25</v>
      </c>
      <c r="W117" s="37">
        <f>V117/$V$150</f>
        <v>1.011600928074246</v>
      </c>
      <c r="X117" s="30"/>
    </row>
    <row r="118" spans="2:24" s="3" customFormat="1" ht="90" hidden="1" outlineLevel="1" x14ac:dyDescent="0.25">
      <c r="B118" s="3">
        <v>1</v>
      </c>
      <c r="C118" s="62" t="s">
        <v>577</v>
      </c>
      <c r="D118" s="63">
        <f t="shared" ref="D118:U118" si="47">+D119*D120</f>
        <v>4</v>
      </c>
      <c r="E118" s="64">
        <f t="shared" si="47"/>
        <v>6</v>
      </c>
      <c r="F118" s="65">
        <f t="shared" si="47"/>
        <v>4</v>
      </c>
      <c r="G118" s="66">
        <f t="shared" si="47"/>
        <v>2</v>
      </c>
      <c r="H118" s="64">
        <f t="shared" si="47"/>
        <v>0</v>
      </c>
      <c r="I118" s="63">
        <f t="shared" si="47"/>
        <v>0</v>
      </c>
      <c r="J118" s="63">
        <f t="shared" si="47"/>
        <v>0</v>
      </c>
      <c r="K118" s="66">
        <f t="shared" si="47"/>
        <v>0</v>
      </c>
      <c r="L118" s="64">
        <f t="shared" si="47"/>
        <v>0</v>
      </c>
      <c r="M118" s="63">
        <f t="shared" si="47"/>
        <v>0</v>
      </c>
      <c r="N118" s="64">
        <f t="shared" si="47"/>
        <v>0</v>
      </c>
      <c r="O118" s="66">
        <f t="shared" si="47"/>
        <v>0</v>
      </c>
      <c r="P118" s="67">
        <f t="shared" si="47"/>
        <v>2</v>
      </c>
      <c r="Q118" s="63">
        <f t="shared" si="47"/>
        <v>0</v>
      </c>
      <c r="R118" s="66">
        <f t="shared" si="47"/>
        <v>2</v>
      </c>
      <c r="S118" s="63">
        <f t="shared" si="47"/>
        <v>0</v>
      </c>
      <c r="T118" s="63">
        <f t="shared" si="47"/>
        <v>0</v>
      </c>
      <c r="U118" s="66">
        <f t="shared" si="47"/>
        <v>0</v>
      </c>
      <c r="V118" s="28">
        <f t="shared" si="35"/>
        <v>20</v>
      </c>
      <c r="W118" s="37">
        <f>V118/$V$150</f>
        <v>0.74245939675174011</v>
      </c>
      <c r="X118" s="38"/>
    </row>
    <row r="119" spans="2:24" s="3" customFormat="1" hidden="1" outlineLevel="1" x14ac:dyDescent="0.25">
      <c r="C119" s="39" t="s">
        <v>534</v>
      </c>
      <c r="D119" s="47">
        <v>2</v>
      </c>
      <c r="E119" s="58">
        <v>2</v>
      </c>
      <c r="F119" s="42">
        <v>2</v>
      </c>
      <c r="G119" s="57">
        <v>1</v>
      </c>
      <c r="H119" s="41"/>
      <c r="I119" s="44"/>
      <c r="J119" s="44"/>
      <c r="K119" s="49"/>
      <c r="L119" s="41"/>
      <c r="M119" s="44"/>
      <c r="N119" s="46"/>
      <c r="O119" s="43"/>
      <c r="P119" s="55">
        <v>2</v>
      </c>
      <c r="Q119" s="45"/>
      <c r="R119" s="43">
        <v>2</v>
      </c>
      <c r="S119" s="45"/>
      <c r="T119" s="45"/>
      <c r="U119" s="43"/>
      <c r="V119" s="28">
        <f t="shared" si="35"/>
        <v>11</v>
      </c>
      <c r="W119" s="37"/>
      <c r="X119" s="38"/>
    </row>
    <row r="120" spans="2:24" s="3" customFormat="1" hidden="1" outlineLevel="1" x14ac:dyDescent="0.25">
      <c r="C120" s="39" t="s">
        <v>535</v>
      </c>
      <c r="D120" s="47">
        <v>2</v>
      </c>
      <c r="E120" s="58">
        <v>3</v>
      </c>
      <c r="F120" s="42">
        <v>2</v>
      </c>
      <c r="G120" s="57">
        <v>2</v>
      </c>
      <c r="H120" s="41"/>
      <c r="I120" s="44"/>
      <c r="J120" s="44"/>
      <c r="K120" s="49"/>
      <c r="L120" s="41"/>
      <c r="M120" s="44"/>
      <c r="N120" s="46"/>
      <c r="O120" s="43"/>
      <c r="P120" s="55">
        <v>1</v>
      </c>
      <c r="Q120" s="45"/>
      <c r="R120" s="43">
        <v>1</v>
      </c>
      <c r="S120" s="45"/>
      <c r="T120" s="45"/>
      <c r="U120" s="43"/>
      <c r="V120" s="28">
        <f t="shared" si="35"/>
        <v>11</v>
      </c>
      <c r="W120" s="37"/>
      <c r="X120" s="38"/>
    </row>
    <row r="121" spans="2:24" s="3" customFormat="1" ht="75" hidden="1" outlineLevel="1" x14ac:dyDescent="0.25">
      <c r="B121" s="3">
        <v>2</v>
      </c>
      <c r="C121" s="68" t="s">
        <v>578</v>
      </c>
      <c r="D121" s="32">
        <f t="shared" ref="D121:U121" si="48">+D122*D123</f>
        <v>6</v>
      </c>
      <c r="E121" s="33">
        <f t="shared" si="48"/>
        <v>6</v>
      </c>
      <c r="F121" s="34">
        <f t="shared" si="48"/>
        <v>4</v>
      </c>
      <c r="G121" s="35">
        <f t="shared" si="48"/>
        <v>2</v>
      </c>
      <c r="H121" s="33">
        <f t="shared" si="48"/>
        <v>1</v>
      </c>
      <c r="I121" s="32">
        <f t="shared" si="48"/>
        <v>0</v>
      </c>
      <c r="J121" s="32">
        <f t="shared" si="48"/>
        <v>0</v>
      </c>
      <c r="K121" s="35">
        <f t="shared" si="48"/>
        <v>1</v>
      </c>
      <c r="L121" s="33">
        <f t="shared" si="48"/>
        <v>0</v>
      </c>
      <c r="M121" s="32">
        <f t="shared" si="48"/>
        <v>0</v>
      </c>
      <c r="N121" s="33">
        <f t="shared" si="48"/>
        <v>0</v>
      </c>
      <c r="O121" s="35">
        <f t="shared" si="48"/>
        <v>0</v>
      </c>
      <c r="P121" s="36">
        <f t="shared" si="48"/>
        <v>2</v>
      </c>
      <c r="Q121" s="32">
        <f t="shared" si="48"/>
        <v>0</v>
      </c>
      <c r="R121" s="35">
        <f t="shared" si="48"/>
        <v>3</v>
      </c>
      <c r="S121" s="32">
        <f t="shared" si="48"/>
        <v>0</v>
      </c>
      <c r="T121" s="32">
        <f t="shared" si="48"/>
        <v>0</v>
      </c>
      <c r="U121" s="35">
        <f t="shared" si="48"/>
        <v>0</v>
      </c>
      <c r="V121" s="28">
        <f t="shared" si="35"/>
        <v>25</v>
      </c>
      <c r="W121" s="37">
        <f>V121/$V$150</f>
        <v>0.92807424593967514</v>
      </c>
      <c r="X121" s="38"/>
    </row>
    <row r="122" spans="2:24" s="3" customFormat="1" hidden="1" outlineLevel="1" x14ac:dyDescent="0.25">
      <c r="C122" s="39" t="s">
        <v>534</v>
      </c>
      <c r="D122" s="47">
        <v>2</v>
      </c>
      <c r="E122" s="58">
        <v>2</v>
      </c>
      <c r="F122" s="42">
        <v>2</v>
      </c>
      <c r="G122" s="57">
        <v>1</v>
      </c>
      <c r="H122" s="56">
        <v>1</v>
      </c>
      <c r="I122" s="45"/>
      <c r="J122" s="45"/>
      <c r="K122" s="50">
        <v>1</v>
      </c>
      <c r="L122" s="41"/>
      <c r="M122" s="44"/>
      <c r="N122" s="41"/>
      <c r="O122" s="49"/>
      <c r="P122" s="55">
        <v>1</v>
      </c>
      <c r="Q122" s="44"/>
      <c r="R122" s="43">
        <v>1</v>
      </c>
      <c r="S122" s="44"/>
      <c r="T122" s="44"/>
      <c r="U122" s="49"/>
      <c r="V122" s="28">
        <f t="shared" ref="V122:V143" si="49">SUM(D122:U122)</f>
        <v>11</v>
      </c>
      <c r="W122" s="37"/>
      <c r="X122" s="38"/>
    </row>
    <row r="123" spans="2:24" s="3" customFormat="1" hidden="1" outlineLevel="1" x14ac:dyDescent="0.25">
      <c r="C123" s="39" t="s">
        <v>535</v>
      </c>
      <c r="D123" s="47">
        <v>3</v>
      </c>
      <c r="E123" s="58">
        <v>3</v>
      </c>
      <c r="F123" s="42">
        <v>2</v>
      </c>
      <c r="G123" s="57">
        <v>2</v>
      </c>
      <c r="H123" s="56">
        <v>1</v>
      </c>
      <c r="I123" s="45"/>
      <c r="J123" s="45"/>
      <c r="K123" s="50">
        <v>1</v>
      </c>
      <c r="L123" s="41"/>
      <c r="M123" s="44"/>
      <c r="N123" s="41"/>
      <c r="O123" s="49"/>
      <c r="P123" s="55">
        <v>2</v>
      </c>
      <c r="Q123" s="44"/>
      <c r="R123" s="43">
        <v>3</v>
      </c>
      <c r="S123" s="44"/>
      <c r="T123" s="44"/>
      <c r="U123" s="49"/>
      <c r="V123" s="28">
        <f t="shared" si="49"/>
        <v>17</v>
      </c>
      <c r="W123" s="37"/>
      <c r="X123" s="38"/>
    </row>
    <row r="124" spans="2:24" s="3" customFormat="1" ht="90" hidden="1" outlineLevel="1" x14ac:dyDescent="0.25">
      <c r="B124" s="3">
        <v>3</v>
      </c>
      <c r="C124" s="68" t="s">
        <v>579</v>
      </c>
      <c r="D124" s="32">
        <f t="shared" ref="D124:U124" si="50">+D125*D126</f>
        <v>4</v>
      </c>
      <c r="E124" s="33">
        <f t="shared" si="50"/>
        <v>6</v>
      </c>
      <c r="F124" s="34">
        <f t="shared" si="50"/>
        <v>4</v>
      </c>
      <c r="G124" s="35">
        <f t="shared" si="50"/>
        <v>4</v>
      </c>
      <c r="H124" s="33">
        <f t="shared" si="50"/>
        <v>0</v>
      </c>
      <c r="I124" s="32">
        <f t="shared" si="50"/>
        <v>0</v>
      </c>
      <c r="J124" s="32">
        <f t="shared" si="50"/>
        <v>0</v>
      </c>
      <c r="K124" s="35">
        <f t="shared" si="50"/>
        <v>0</v>
      </c>
      <c r="L124" s="33">
        <f t="shared" si="50"/>
        <v>0</v>
      </c>
      <c r="M124" s="32">
        <f t="shared" si="50"/>
        <v>0</v>
      </c>
      <c r="N124" s="33">
        <f t="shared" si="50"/>
        <v>0</v>
      </c>
      <c r="O124" s="35">
        <f t="shared" si="50"/>
        <v>0</v>
      </c>
      <c r="P124" s="36">
        <f t="shared" si="50"/>
        <v>4</v>
      </c>
      <c r="Q124" s="32">
        <f t="shared" si="50"/>
        <v>0</v>
      </c>
      <c r="R124" s="35">
        <f t="shared" si="50"/>
        <v>6</v>
      </c>
      <c r="S124" s="32">
        <f t="shared" si="50"/>
        <v>0</v>
      </c>
      <c r="T124" s="32">
        <f t="shared" si="50"/>
        <v>0</v>
      </c>
      <c r="U124" s="35">
        <f t="shared" si="50"/>
        <v>2</v>
      </c>
      <c r="V124" s="28">
        <f t="shared" si="49"/>
        <v>30</v>
      </c>
      <c r="W124" s="37">
        <f>V124/$V$150</f>
        <v>1.1136890951276102</v>
      </c>
      <c r="X124" s="38"/>
    </row>
    <row r="125" spans="2:24" s="3" customFormat="1" hidden="1" outlineLevel="1" x14ac:dyDescent="0.25">
      <c r="C125" s="39" t="s">
        <v>534</v>
      </c>
      <c r="D125" s="53">
        <v>2</v>
      </c>
      <c r="E125" s="53">
        <v>2</v>
      </c>
      <c r="F125" s="53">
        <v>2</v>
      </c>
      <c r="G125" s="50">
        <v>2</v>
      </c>
      <c r="H125" s="41"/>
      <c r="I125" s="44"/>
      <c r="J125" s="44"/>
      <c r="K125" s="49"/>
      <c r="L125" s="41"/>
      <c r="M125" s="44"/>
      <c r="N125" s="41"/>
      <c r="O125" s="49"/>
      <c r="P125" s="55">
        <v>2</v>
      </c>
      <c r="Q125" s="44"/>
      <c r="R125" s="43">
        <v>2</v>
      </c>
      <c r="S125" s="45"/>
      <c r="T125" s="45"/>
      <c r="U125" s="50">
        <v>1</v>
      </c>
      <c r="V125" s="28">
        <f t="shared" si="49"/>
        <v>13</v>
      </c>
      <c r="W125" s="37"/>
      <c r="X125" s="38"/>
    </row>
    <row r="126" spans="2:24" s="3" customFormat="1" hidden="1" outlineLevel="1" x14ac:dyDescent="0.25">
      <c r="C126" s="39" t="s">
        <v>535</v>
      </c>
      <c r="D126" s="53">
        <v>2</v>
      </c>
      <c r="E126" s="53">
        <v>3</v>
      </c>
      <c r="F126" s="53">
        <v>2</v>
      </c>
      <c r="G126" s="50">
        <v>2</v>
      </c>
      <c r="H126" s="41"/>
      <c r="I126" s="44"/>
      <c r="J126" s="44"/>
      <c r="K126" s="49"/>
      <c r="L126" s="41"/>
      <c r="M126" s="44"/>
      <c r="N126" s="41"/>
      <c r="O126" s="49"/>
      <c r="P126" s="55">
        <v>2</v>
      </c>
      <c r="Q126" s="44"/>
      <c r="R126" s="43">
        <v>3</v>
      </c>
      <c r="S126" s="45"/>
      <c r="T126" s="45"/>
      <c r="U126" s="50">
        <v>2</v>
      </c>
      <c r="V126" s="28">
        <f t="shared" si="49"/>
        <v>16</v>
      </c>
      <c r="W126" s="37"/>
      <c r="X126" s="38"/>
    </row>
    <row r="127" spans="2:24" s="3" customFormat="1" ht="135" hidden="1" outlineLevel="1" x14ac:dyDescent="0.25">
      <c r="B127" s="3">
        <v>4</v>
      </c>
      <c r="C127" s="79" t="s">
        <v>580</v>
      </c>
      <c r="D127" s="74">
        <f t="shared" ref="D127:U127" si="51">+D128*D129</f>
        <v>6</v>
      </c>
      <c r="E127" s="71">
        <f t="shared" si="51"/>
        <v>2</v>
      </c>
      <c r="F127" s="72">
        <f t="shared" si="51"/>
        <v>4</v>
      </c>
      <c r="G127" s="73">
        <f t="shared" si="51"/>
        <v>4</v>
      </c>
      <c r="H127" s="71">
        <f t="shared" si="51"/>
        <v>3</v>
      </c>
      <c r="I127" s="74">
        <f t="shared" si="51"/>
        <v>0</v>
      </c>
      <c r="J127" s="74">
        <f t="shared" si="51"/>
        <v>0</v>
      </c>
      <c r="K127" s="73">
        <f t="shared" si="51"/>
        <v>3</v>
      </c>
      <c r="L127" s="71">
        <f t="shared" si="51"/>
        <v>2</v>
      </c>
      <c r="M127" s="74">
        <f t="shared" si="51"/>
        <v>2</v>
      </c>
      <c r="N127" s="71">
        <f t="shared" si="51"/>
        <v>2</v>
      </c>
      <c r="O127" s="73">
        <f t="shared" si="51"/>
        <v>0</v>
      </c>
      <c r="P127" s="75">
        <f t="shared" si="51"/>
        <v>2</v>
      </c>
      <c r="Q127" s="74">
        <f t="shared" si="51"/>
        <v>0</v>
      </c>
      <c r="R127" s="73">
        <f t="shared" si="51"/>
        <v>2</v>
      </c>
      <c r="S127" s="74">
        <f t="shared" si="51"/>
        <v>0</v>
      </c>
      <c r="T127" s="74">
        <f t="shared" si="51"/>
        <v>0</v>
      </c>
      <c r="U127" s="73">
        <f t="shared" si="51"/>
        <v>2</v>
      </c>
      <c r="V127" s="28">
        <f t="shared" si="49"/>
        <v>34</v>
      </c>
      <c r="W127" s="37">
        <f>V127/$V$150</f>
        <v>1.2621809744779582</v>
      </c>
      <c r="X127" s="38"/>
    </row>
    <row r="128" spans="2:24" s="3" customFormat="1" hidden="1" outlineLevel="1" x14ac:dyDescent="0.25">
      <c r="C128" s="39" t="s">
        <v>534</v>
      </c>
      <c r="D128" s="45">
        <v>2</v>
      </c>
      <c r="E128" s="46">
        <v>1</v>
      </c>
      <c r="F128" s="52">
        <v>2</v>
      </c>
      <c r="G128" s="57">
        <v>2</v>
      </c>
      <c r="H128" s="41">
        <v>1</v>
      </c>
      <c r="I128" s="44"/>
      <c r="J128" s="44"/>
      <c r="K128" s="49">
        <v>1</v>
      </c>
      <c r="L128" s="58">
        <v>1</v>
      </c>
      <c r="M128" s="45">
        <v>1</v>
      </c>
      <c r="N128" s="58">
        <v>1</v>
      </c>
      <c r="O128" s="49"/>
      <c r="P128" s="55">
        <v>1</v>
      </c>
      <c r="Q128" s="45"/>
      <c r="R128" s="43">
        <v>1</v>
      </c>
      <c r="S128" s="44"/>
      <c r="T128" s="44"/>
      <c r="U128" s="43">
        <v>1</v>
      </c>
      <c r="V128" s="28">
        <f t="shared" si="49"/>
        <v>15</v>
      </c>
      <c r="W128" s="37"/>
      <c r="X128" s="38"/>
    </row>
    <row r="129" spans="2:24" s="3" customFormat="1" hidden="1" outlineLevel="1" x14ac:dyDescent="0.25">
      <c r="C129" s="39" t="s">
        <v>535</v>
      </c>
      <c r="D129" s="45">
        <v>3</v>
      </c>
      <c r="E129" s="46">
        <v>2</v>
      </c>
      <c r="F129" s="52">
        <v>2</v>
      </c>
      <c r="G129" s="57">
        <v>2</v>
      </c>
      <c r="H129" s="41">
        <v>3</v>
      </c>
      <c r="I129" s="44"/>
      <c r="J129" s="44"/>
      <c r="K129" s="49">
        <v>3</v>
      </c>
      <c r="L129" s="58">
        <v>2</v>
      </c>
      <c r="M129" s="45">
        <v>2</v>
      </c>
      <c r="N129" s="58">
        <v>2</v>
      </c>
      <c r="O129" s="49"/>
      <c r="P129" s="55">
        <v>2</v>
      </c>
      <c r="Q129" s="45"/>
      <c r="R129" s="43">
        <v>2</v>
      </c>
      <c r="S129" s="44"/>
      <c r="T129" s="44"/>
      <c r="U129" s="43">
        <v>2</v>
      </c>
      <c r="V129" s="28">
        <f t="shared" si="49"/>
        <v>27</v>
      </c>
      <c r="W129" s="37"/>
      <c r="X129" s="38"/>
    </row>
    <row r="130" spans="2:24" s="3" customFormat="1" collapsed="1" x14ac:dyDescent="0.25">
      <c r="C130" s="27" t="s">
        <v>581</v>
      </c>
      <c r="D130" s="27">
        <f t="shared" ref="D130:U130" si="52">+AVERAGE(D131,D134,D137,D140)</f>
        <v>4.25</v>
      </c>
      <c r="E130" s="27">
        <f t="shared" si="52"/>
        <v>1.5</v>
      </c>
      <c r="F130" s="27">
        <f t="shared" si="52"/>
        <v>4.25</v>
      </c>
      <c r="G130" s="27">
        <f t="shared" si="52"/>
        <v>4</v>
      </c>
      <c r="H130" s="27">
        <f t="shared" si="52"/>
        <v>0</v>
      </c>
      <c r="I130" s="27">
        <f t="shared" si="52"/>
        <v>0</v>
      </c>
      <c r="J130" s="27">
        <f t="shared" si="52"/>
        <v>0</v>
      </c>
      <c r="K130" s="27">
        <f t="shared" si="52"/>
        <v>0.25</v>
      </c>
      <c r="L130" s="27">
        <f t="shared" si="52"/>
        <v>1</v>
      </c>
      <c r="M130" s="27">
        <f t="shared" si="52"/>
        <v>1.5</v>
      </c>
      <c r="N130" s="27">
        <f t="shared" si="52"/>
        <v>0</v>
      </c>
      <c r="O130" s="27">
        <f t="shared" si="52"/>
        <v>0</v>
      </c>
      <c r="P130" s="27">
        <f t="shared" si="52"/>
        <v>0.5</v>
      </c>
      <c r="Q130" s="27">
        <f t="shared" si="52"/>
        <v>0</v>
      </c>
      <c r="R130" s="27">
        <f t="shared" si="52"/>
        <v>1</v>
      </c>
      <c r="S130" s="27">
        <f t="shared" si="52"/>
        <v>0</v>
      </c>
      <c r="T130" s="27">
        <f t="shared" si="52"/>
        <v>0</v>
      </c>
      <c r="U130" s="27">
        <f t="shared" si="52"/>
        <v>0.25</v>
      </c>
      <c r="V130" s="28">
        <f t="shared" si="49"/>
        <v>18.5</v>
      </c>
      <c r="W130" s="37">
        <f>V130/$V$150</f>
        <v>0.6867749419953596</v>
      </c>
      <c r="X130" s="30"/>
    </row>
    <row r="131" spans="2:24" s="3" customFormat="1" ht="90" hidden="1" outlineLevel="1" x14ac:dyDescent="0.25">
      <c r="B131" s="3">
        <v>1</v>
      </c>
      <c r="C131" s="62" t="s">
        <v>582</v>
      </c>
      <c r="D131" s="63">
        <f t="shared" ref="D131:U131" si="53">+D132*D133</f>
        <v>6</v>
      </c>
      <c r="E131" s="64">
        <f t="shared" si="53"/>
        <v>6</v>
      </c>
      <c r="F131" s="65">
        <f t="shared" si="53"/>
        <v>6</v>
      </c>
      <c r="G131" s="66">
        <f t="shared" si="53"/>
        <v>2</v>
      </c>
      <c r="H131" s="64">
        <f t="shared" si="53"/>
        <v>0</v>
      </c>
      <c r="I131" s="63">
        <f t="shared" si="53"/>
        <v>0</v>
      </c>
      <c r="J131" s="63">
        <f t="shared" si="53"/>
        <v>0</v>
      </c>
      <c r="K131" s="66">
        <f t="shared" si="53"/>
        <v>0</v>
      </c>
      <c r="L131" s="64">
        <f t="shared" si="53"/>
        <v>0</v>
      </c>
      <c r="M131" s="63">
        <f t="shared" si="53"/>
        <v>4</v>
      </c>
      <c r="N131" s="64">
        <f t="shared" si="53"/>
        <v>0</v>
      </c>
      <c r="O131" s="66">
        <f t="shared" si="53"/>
        <v>0</v>
      </c>
      <c r="P131" s="67">
        <f t="shared" si="53"/>
        <v>2</v>
      </c>
      <c r="Q131" s="63">
        <f t="shared" si="53"/>
        <v>0</v>
      </c>
      <c r="R131" s="66">
        <f t="shared" si="53"/>
        <v>2</v>
      </c>
      <c r="S131" s="63">
        <f t="shared" si="53"/>
        <v>0</v>
      </c>
      <c r="T131" s="63">
        <f t="shared" si="53"/>
        <v>0</v>
      </c>
      <c r="U131" s="66">
        <f t="shared" si="53"/>
        <v>1</v>
      </c>
      <c r="V131" s="28">
        <f t="shared" si="49"/>
        <v>29</v>
      </c>
      <c r="W131" s="37">
        <f>V131/$V$150</f>
        <v>1.0765661252900232</v>
      </c>
      <c r="X131" s="38"/>
    </row>
    <row r="132" spans="2:24" s="3" customFormat="1" hidden="1" outlineLevel="1" x14ac:dyDescent="0.25">
      <c r="C132" s="39" t="s">
        <v>534</v>
      </c>
      <c r="D132" s="47">
        <v>2</v>
      </c>
      <c r="E132" s="45">
        <v>2</v>
      </c>
      <c r="F132" s="47">
        <v>2</v>
      </c>
      <c r="G132" s="50">
        <v>1</v>
      </c>
      <c r="H132" s="41"/>
      <c r="I132" s="44"/>
      <c r="J132" s="44"/>
      <c r="K132" s="49"/>
      <c r="L132" s="41"/>
      <c r="M132" s="47">
        <v>2</v>
      </c>
      <c r="N132" s="41"/>
      <c r="O132" s="49"/>
      <c r="P132" s="55">
        <v>1</v>
      </c>
      <c r="Q132" s="44"/>
      <c r="R132" s="43">
        <v>1</v>
      </c>
      <c r="S132" s="45"/>
      <c r="T132" s="45"/>
      <c r="U132" s="50">
        <v>1</v>
      </c>
      <c r="V132" s="28">
        <f t="shared" si="49"/>
        <v>12</v>
      </c>
      <c r="W132" s="37"/>
      <c r="X132" s="38"/>
    </row>
    <row r="133" spans="2:24" s="3" customFormat="1" hidden="1" outlineLevel="1" x14ac:dyDescent="0.25">
      <c r="C133" s="39" t="s">
        <v>535</v>
      </c>
      <c r="D133" s="47">
        <v>3</v>
      </c>
      <c r="E133" s="45">
        <v>3</v>
      </c>
      <c r="F133" s="47">
        <v>3</v>
      </c>
      <c r="G133" s="50">
        <v>2</v>
      </c>
      <c r="H133" s="41"/>
      <c r="I133" s="44"/>
      <c r="J133" s="44"/>
      <c r="K133" s="49"/>
      <c r="L133" s="41"/>
      <c r="M133" s="47">
        <v>2</v>
      </c>
      <c r="N133" s="41"/>
      <c r="O133" s="49"/>
      <c r="P133" s="55">
        <v>2</v>
      </c>
      <c r="Q133" s="44"/>
      <c r="R133" s="43">
        <v>2</v>
      </c>
      <c r="S133" s="45"/>
      <c r="T133" s="45"/>
      <c r="U133" s="50">
        <v>1</v>
      </c>
      <c r="V133" s="28">
        <f t="shared" si="49"/>
        <v>18</v>
      </c>
      <c r="W133" s="37"/>
      <c r="X133" s="38"/>
    </row>
    <row r="134" spans="2:24" s="3" customFormat="1" ht="75" hidden="1" outlineLevel="1" x14ac:dyDescent="0.25">
      <c r="B134" s="3">
        <v>2</v>
      </c>
      <c r="C134" s="68" t="s">
        <v>583</v>
      </c>
      <c r="D134" s="32">
        <f t="shared" ref="D134:U134" si="54">+D135*D136</f>
        <v>4</v>
      </c>
      <c r="E134" s="33">
        <f t="shared" si="54"/>
        <v>0</v>
      </c>
      <c r="F134" s="34">
        <f t="shared" si="54"/>
        <v>4</v>
      </c>
      <c r="G134" s="35">
        <f t="shared" si="54"/>
        <v>6</v>
      </c>
      <c r="H134" s="33">
        <f t="shared" si="54"/>
        <v>0</v>
      </c>
      <c r="I134" s="32">
        <f t="shared" si="54"/>
        <v>0</v>
      </c>
      <c r="J134" s="32">
        <f t="shared" si="54"/>
        <v>0</v>
      </c>
      <c r="K134" s="35">
        <f t="shared" si="54"/>
        <v>0</v>
      </c>
      <c r="L134" s="33">
        <f t="shared" si="54"/>
        <v>0</v>
      </c>
      <c r="M134" s="32">
        <f t="shared" si="54"/>
        <v>1</v>
      </c>
      <c r="N134" s="33">
        <f t="shared" si="54"/>
        <v>0</v>
      </c>
      <c r="O134" s="35">
        <f t="shared" si="54"/>
        <v>0</v>
      </c>
      <c r="P134" s="36">
        <f t="shared" si="54"/>
        <v>0</v>
      </c>
      <c r="Q134" s="32">
        <f t="shared" si="54"/>
        <v>0</v>
      </c>
      <c r="R134" s="35">
        <f t="shared" si="54"/>
        <v>0</v>
      </c>
      <c r="S134" s="32">
        <f t="shared" si="54"/>
        <v>0</v>
      </c>
      <c r="T134" s="32">
        <f t="shared" si="54"/>
        <v>0</v>
      </c>
      <c r="U134" s="35">
        <f t="shared" si="54"/>
        <v>0</v>
      </c>
      <c r="V134" s="28">
        <f t="shared" si="49"/>
        <v>15</v>
      </c>
      <c r="W134" s="37">
        <f>V134/$V$150</f>
        <v>0.55684454756380508</v>
      </c>
      <c r="X134" s="38"/>
    </row>
    <row r="135" spans="2:24" s="3" customFormat="1" hidden="1" outlineLevel="1" x14ac:dyDescent="0.25">
      <c r="C135" s="39" t="s">
        <v>534</v>
      </c>
      <c r="D135" s="45">
        <v>2</v>
      </c>
      <c r="E135" s="41"/>
      <c r="F135" s="53">
        <v>2</v>
      </c>
      <c r="G135" s="56">
        <v>2</v>
      </c>
      <c r="H135" s="41"/>
      <c r="I135" s="44"/>
      <c r="J135" s="44"/>
      <c r="K135" s="43"/>
      <c r="L135" s="41"/>
      <c r="M135" s="47">
        <v>1</v>
      </c>
      <c r="N135" s="41"/>
      <c r="O135" s="49"/>
      <c r="P135" s="48"/>
      <c r="Q135" s="44"/>
      <c r="R135" s="49"/>
      <c r="S135" s="44"/>
      <c r="T135" s="44"/>
      <c r="U135" s="49"/>
      <c r="V135" s="28">
        <f t="shared" si="49"/>
        <v>7</v>
      </c>
      <c r="W135" s="37"/>
      <c r="X135" s="38"/>
    </row>
    <row r="136" spans="2:24" s="3" customFormat="1" hidden="1" outlineLevel="1" x14ac:dyDescent="0.25">
      <c r="C136" s="39" t="s">
        <v>535</v>
      </c>
      <c r="D136" s="45">
        <v>2</v>
      </c>
      <c r="E136" s="41"/>
      <c r="F136" s="53">
        <v>2</v>
      </c>
      <c r="G136" s="56">
        <v>3</v>
      </c>
      <c r="H136" s="41"/>
      <c r="I136" s="44"/>
      <c r="J136" s="44"/>
      <c r="K136" s="43"/>
      <c r="L136" s="41"/>
      <c r="M136" s="47">
        <v>1</v>
      </c>
      <c r="N136" s="41"/>
      <c r="O136" s="49"/>
      <c r="P136" s="48"/>
      <c r="Q136" s="44"/>
      <c r="R136" s="49"/>
      <c r="S136" s="44"/>
      <c r="T136" s="44"/>
      <c r="U136" s="49"/>
      <c r="V136" s="28">
        <f t="shared" si="49"/>
        <v>8</v>
      </c>
      <c r="W136" s="37"/>
      <c r="X136" s="38"/>
    </row>
    <row r="137" spans="2:24" s="3" customFormat="1" ht="75" hidden="1" outlineLevel="1" x14ac:dyDescent="0.25">
      <c r="B137" s="3">
        <v>3</v>
      </c>
      <c r="C137" s="68" t="s">
        <v>584</v>
      </c>
      <c r="D137" s="32">
        <f t="shared" ref="D137:U137" si="55">+D138*D139</f>
        <v>1</v>
      </c>
      <c r="E137" s="33">
        <f t="shared" si="55"/>
        <v>0</v>
      </c>
      <c r="F137" s="34">
        <f t="shared" si="55"/>
        <v>1</v>
      </c>
      <c r="G137" s="35">
        <f t="shared" si="55"/>
        <v>6</v>
      </c>
      <c r="H137" s="33">
        <f t="shared" si="55"/>
        <v>0</v>
      </c>
      <c r="I137" s="32">
        <f t="shared" si="55"/>
        <v>0</v>
      </c>
      <c r="J137" s="32">
        <f t="shared" si="55"/>
        <v>0</v>
      </c>
      <c r="K137" s="35">
        <f t="shared" si="55"/>
        <v>1</v>
      </c>
      <c r="L137" s="33">
        <f t="shared" si="55"/>
        <v>4</v>
      </c>
      <c r="M137" s="32">
        <f t="shared" si="55"/>
        <v>0</v>
      </c>
      <c r="N137" s="33">
        <f t="shared" si="55"/>
        <v>0</v>
      </c>
      <c r="O137" s="35">
        <f t="shared" si="55"/>
        <v>0</v>
      </c>
      <c r="P137" s="36">
        <f t="shared" si="55"/>
        <v>0</v>
      </c>
      <c r="Q137" s="32">
        <f t="shared" si="55"/>
        <v>0</v>
      </c>
      <c r="R137" s="35">
        <f t="shared" si="55"/>
        <v>0</v>
      </c>
      <c r="S137" s="32">
        <f t="shared" si="55"/>
        <v>0</v>
      </c>
      <c r="T137" s="32">
        <f t="shared" si="55"/>
        <v>0</v>
      </c>
      <c r="U137" s="35">
        <f t="shared" si="55"/>
        <v>0</v>
      </c>
      <c r="V137" s="28">
        <f t="shared" si="49"/>
        <v>13</v>
      </c>
      <c r="W137" s="37">
        <f>V137/$V$150</f>
        <v>0.48259860788863107</v>
      </c>
      <c r="X137" s="38"/>
    </row>
    <row r="138" spans="2:24" s="3" customFormat="1" hidden="1" outlineLevel="1" x14ac:dyDescent="0.25">
      <c r="C138" s="39" t="s">
        <v>534</v>
      </c>
      <c r="D138" s="44">
        <v>1</v>
      </c>
      <c r="E138" s="41"/>
      <c r="F138" s="53">
        <v>1</v>
      </c>
      <c r="G138" s="57">
        <v>2</v>
      </c>
      <c r="H138" s="41"/>
      <c r="I138" s="44"/>
      <c r="J138" s="44"/>
      <c r="K138" s="43">
        <v>1</v>
      </c>
      <c r="L138" s="46">
        <v>2</v>
      </c>
      <c r="M138" s="45"/>
      <c r="N138" s="41"/>
      <c r="O138" s="49"/>
      <c r="P138" s="48"/>
      <c r="Q138" s="44"/>
      <c r="R138" s="49"/>
      <c r="S138" s="44"/>
      <c r="T138" s="44"/>
      <c r="U138" s="49"/>
      <c r="V138" s="28">
        <f t="shared" si="49"/>
        <v>7</v>
      </c>
      <c r="W138" s="37"/>
      <c r="X138" s="38"/>
    </row>
    <row r="139" spans="2:24" s="3" customFormat="1" hidden="1" outlineLevel="1" x14ac:dyDescent="0.25">
      <c r="C139" s="39" t="s">
        <v>535</v>
      </c>
      <c r="D139" s="44">
        <v>1</v>
      </c>
      <c r="E139" s="41"/>
      <c r="F139" s="53">
        <v>1</v>
      </c>
      <c r="G139" s="57">
        <v>3</v>
      </c>
      <c r="H139" s="41"/>
      <c r="I139" s="44"/>
      <c r="J139" s="44"/>
      <c r="K139" s="43">
        <v>1</v>
      </c>
      <c r="L139" s="46">
        <v>2</v>
      </c>
      <c r="M139" s="45"/>
      <c r="N139" s="41"/>
      <c r="O139" s="49"/>
      <c r="P139" s="48"/>
      <c r="Q139" s="44"/>
      <c r="R139" s="49"/>
      <c r="S139" s="44"/>
      <c r="T139" s="44"/>
      <c r="U139" s="49"/>
      <c r="V139" s="28">
        <f t="shared" si="49"/>
        <v>8</v>
      </c>
      <c r="W139" s="37"/>
      <c r="X139" s="38"/>
    </row>
    <row r="140" spans="2:24" s="3" customFormat="1" ht="90" hidden="1" outlineLevel="1" x14ac:dyDescent="0.25">
      <c r="B140" s="3">
        <v>4</v>
      </c>
      <c r="C140" s="70" t="s">
        <v>585</v>
      </c>
      <c r="D140" s="80">
        <f t="shared" ref="D140:U140" si="56">+D141*D142</f>
        <v>6</v>
      </c>
      <c r="E140" s="81">
        <f t="shared" si="56"/>
        <v>0</v>
      </c>
      <c r="F140" s="82">
        <f t="shared" si="56"/>
        <v>6</v>
      </c>
      <c r="G140" s="83">
        <f t="shared" si="56"/>
        <v>2</v>
      </c>
      <c r="H140" s="81">
        <f t="shared" si="56"/>
        <v>0</v>
      </c>
      <c r="I140" s="80">
        <f t="shared" si="56"/>
        <v>0</v>
      </c>
      <c r="J140" s="80">
        <f t="shared" si="56"/>
        <v>0</v>
      </c>
      <c r="K140" s="83">
        <f t="shared" si="56"/>
        <v>0</v>
      </c>
      <c r="L140" s="81">
        <f t="shared" si="56"/>
        <v>0</v>
      </c>
      <c r="M140" s="80">
        <f t="shared" si="56"/>
        <v>1</v>
      </c>
      <c r="N140" s="81">
        <f t="shared" si="56"/>
        <v>0</v>
      </c>
      <c r="O140" s="83">
        <f t="shared" si="56"/>
        <v>0</v>
      </c>
      <c r="P140" s="84">
        <f t="shared" si="56"/>
        <v>0</v>
      </c>
      <c r="Q140" s="80">
        <f t="shared" si="56"/>
        <v>0</v>
      </c>
      <c r="R140" s="83">
        <f t="shared" si="56"/>
        <v>2</v>
      </c>
      <c r="S140" s="80">
        <f t="shared" si="56"/>
        <v>0</v>
      </c>
      <c r="T140" s="80">
        <f t="shared" si="56"/>
        <v>0</v>
      </c>
      <c r="U140" s="83">
        <f t="shared" si="56"/>
        <v>0</v>
      </c>
      <c r="V140" s="28">
        <f t="shared" si="49"/>
        <v>17</v>
      </c>
      <c r="W140" s="37">
        <f>V140/$V$150</f>
        <v>0.63109048723897909</v>
      </c>
      <c r="X140" s="38"/>
    </row>
    <row r="141" spans="2:24" s="3" customFormat="1" hidden="1" outlineLevel="1" x14ac:dyDescent="0.25">
      <c r="C141" s="39" t="s">
        <v>534</v>
      </c>
      <c r="D141" s="47">
        <v>2</v>
      </c>
      <c r="E141" s="46"/>
      <c r="F141" s="52">
        <v>2</v>
      </c>
      <c r="G141" s="50">
        <v>2</v>
      </c>
      <c r="H141" s="41"/>
      <c r="I141" s="44"/>
      <c r="J141" s="44"/>
      <c r="K141" s="49"/>
      <c r="L141" s="41"/>
      <c r="M141" s="45">
        <v>1</v>
      </c>
      <c r="N141" s="46"/>
      <c r="O141" s="43"/>
      <c r="P141" s="55"/>
      <c r="Q141" s="45"/>
      <c r="R141" s="50">
        <v>1</v>
      </c>
      <c r="S141" s="45"/>
      <c r="T141" s="45"/>
      <c r="U141" s="43"/>
      <c r="V141" s="28">
        <f t="shared" si="49"/>
        <v>8</v>
      </c>
      <c r="W141" s="37"/>
      <c r="X141" s="38"/>
    </row>
    <row r="142" spans="2:24" s="3" customFormat="1" hidden="1" outlineLevel="1" x14ac:dyDescent="0.25">
      <c r="C142" s="39" t="s">
        <v>535</v>
      </c>
      <c r="D142" s="47">
        <v>3</v>
      </c>
      <c r="E142" s="46"/>
      <c r="F142" s="52">
        <v>3</v>
      </c>
      <c r="G142" s="50">
        <v>1</v>
      </c>
      <c r="H142" s="41"/>
      <c r="I142" s="44"/>
      <c r="J142" s="44"/>
      <c r="K142" s="49"/>
      <c r="L142" s="41"/>
      <c r="M142" s="45">
        <v>1</v>
      </c>
      <c r="N142" s="46"/>
      <c r="O142" s="43"/>
      <c r="P142" s="55"/>
      <c r="Q142" s="45"/>
      <c r="R142" s="50">
        <v>2</v>
      </c>
      <c r="S142" s="45"/>
      <c r="T142" s="45"/>
      <c r="U142" s="43"/>
      <c r="V142" s="28">
        <f t="shared" si="49"/>
        <v>10</v>
      </c>
      <c r="W142" s="37"/>
      <c r="X142" s="38"/>
    </row>
    <row r="143" spans="2:24" s="3" customFormat="1" collapsed="1" x14ac:dyDescent="0.25">
      <c r="C143" s="85" t="s">
        <v>586</v>
      </c>
      <c r="D143" s="27">
        <f t="shared" ref="D143:U143" si="57">+AVERAGE(D144,D147)</f>
        <v>4</v>
      </c>
      <c r="E143" s="27">
        <f t="shared" si="57"/>
        <v>0.5</v>
      </c>
      <c r="F143" s="27">
        <f t="shared" si="57"/>
        <v>2.5</v>
      </c>
      <c r="G143" s="27">
        <f t="shared" si="57"/>
        <v>2</v>
      </c>
      <c r="H143" s="27">
        <f t="shared" si="57"/>
        <v>0.5</v>
      </c>
      <c r="I143" s="27">
        <f t="shared" si="57"/>
        <v>1</v>
      </c>
      <c r="J143" s="27">
        <f t="shared" si="57"/>
        <v>0.5</v>
      </c>
      <c r="K143" s="27">
        <f t="shared" si="57"/>
        <v>0.5</v>
      </c>
      <c r="L143" s="27">
        <f t="shared" si="57"/>
        <v>0</v>
      </c>
      <c r="M143" s="27">
        <f t="shared" si="57"/>
        <v>3</v>
      </c>
      <c r="N143" s="27">
        <f t="shared" si="57"/>
        <v>1</v>
      </c>
      <c r="O143" s="27">
        <f t="shared" si="57"/>
        <v>2</v>
      </c>
      <c r="P143" s="27">
        <f t="shared" si="57"/>
        <v>1</v>
      </c>
      <c r="Q143" s="27">
        <f t="shared" si="57"/>
        <v>0</v>
      </c>
      <c r="R143" s="27">
        <f t="shared" si="57"/>
        <v>1</v>
      </c>
      <c r="S143" s="27">
        <f t="shared" si="57"/>
        <v>0.5</v>
      </c>
      <c r="T143" s="27">
        <f t="shared" si="57"/>
        <v>0.5</v>
      </c>
      <c r="U143" s="27">
        <f t="shared" si="57"/>
        <v>0</v>
      </c>
      <c r="V143" s="28">
        <f t="shared" si="49"/>
        <v>20.5</v>
      </c>
      <c r="W143" s="37">
        <f>V143/$V$150</f>
        <v>0.76102088167053361</v>
      </c>
      <c r="X143" s="30"/>
    </row>
    <row r="144" spans="2:24" s="3" customFormat="1" ht="30" hidden="1" customHeight="1" outlineLevel="1" x14ac:dyDescent="0.25">
      <c r="B144" s="3">
        <v>1</v>
      </c>
      <c r="C144" s="62" t="s">
        <v>587</v>
      </c>
      <c r="D144" s="63">
        <f t="shared" ref="D144:U144" si="58">+D145*D146</f>
        <v>6</v>
      </c>
      <c r="E144" s="64">
        <f t="shared" si="58"/>
        <v>1</v>
      </c>
      <c r="F144" s="65">
        <f t="shared" si="58"/>
        <v>4</v>
      </c>
      <c r="G144" s="66">
        <f t="shared" si="58"/>
        <v>2</v>
      </c>
      <c r="H144" s="64">
        <f t="shared" si="58"/>
        <v>0</v>
      </c>
      <c r="I144" s="63">
        <f t="shared" si="58"/>
        <v>0</v>
      </c>
      <c r="J144" s="63">
        <f t="shared" si="58"/>
        <v>0</v>
      </c>
      <c r="K144" s="66">
        <f t="shared" si="58"/>
        <v>0</v>
      </c>
      <c r="L144" s="64">
        <f t="shared" si="58"/>
        <v>0</v>
      </c>
      <c r="M144" s="63">
        <f t="shared" si="58"/>
        <v>2</v>
      </c>
      <c r="N144" s="64">
        <f t="shared" si="58"/>
        <v>0</v>
      </c>
      <c r="O144" s="66">
        <f t="shared" si="58"/>
        <v>0</v>
      </c>
      <c r="P144" s="67">
        <f t="shared" si="58"/>
        <v>1</v>
      </c>
      <c r="Q144" s="63">
        <f t="shared" si="58"/>
        <v>0</v>
      </c>
      <c r="R144" s="66">
        <f t="shared" si="58"/>
        <v>2</v>
      </c>
      <c r="S144" s="63">
        <f t="shared" si="58"/>
        <v>0</v>
      </c>
      <c r="T144" s="63">
        <f t="shared" si="58"/>
        <v>1</v>
      </c>
      <c r="U144" s="66">
        <f t="shared" si="58"/>
        <v>0</v>
      </c>
      <c r="V144" s="86">
        <f>+AVERAGE(H144:U144)</f>
        <v>0.42857142857142855</v>
      </c>
      <c r="W144" s="66"/>
      <c r="X144" s="5"/>
    </row>
    <row r="145" spans="1:24" s="3" customFormat="1" ht="15" hidden="1" customHeight="1" outlineLevel="1" x14ac:dyDescent="0.25">
      <c r="C145" s="39" t="s">
        <v>534</v>
      </c>
      <c r="D145" s="45">
        <v>2</v>
      </c>
      <c r="E145" s="45">
        <v>1</v>
      </c>
      <c r="F145" s="52">
        <v>2</v>
      </c>
      <c r="G145" s="50">
        <v>2</v>
      </c>
      <c r="H145" s="46"/>
      <c r="I145" s="45"/>
      <c r="J145" s="45"/>
      <c r="K145" s="43"/>
      <c r="L145" s="46"/>
      <c r="M145" s="45">
        <v>1</v>
      </c>
      <c r="N145" s="46"/>
      <c r="O145" s="43"/>
      <c r="P145" s="55">
        <v>1</v>
      </c>
      <c r="Q145" s="45"/>
      <c r="R145" s="43">
        <v>2</v>
      </c>
      <c r="S145" s="45"/>
      <c r="T145" s="87">
        <v>1</v>
      </c>
      <c r="U145" s="43"/>
      <c r="V145" s="86"/>
      <c r="W145" s="35"/>
      <c r="X145" s="5"/>
    </row>
    <row r="146" spans="1:24" s="3" customFormat="1" ht="15" hidden="1" customHeight="1" outlineLevel="1" x14ac:dyDescent="0.25">
      <c r="C146" s="39" t="s">
        <v>535</v>
      </c>
      <c r="D146" s="45">
        <v>3</v>
      </c>
      <c r="E146" s="45">
        <v>1</v>
      </c>
      <c r="F146" s="52">
        <v>2</v>
      </c>
      <c r="G146" s="50">
        <v>1</v>
      </c>
      <c r="H146" s="46"/>
      <c r="I146" s="45"/>
      <c r="J146" s="45"/>
      <c r="K146" s="43"/>
      <c r="L146" s="46"/>
      <c r="M146" s="45">
        <v>2</v>
      </c>
      <c r="N146" s="46"/>
      <c r="O146" s="43"/>
      <c r="P146" s="55">
        <v>1</v>
      </c>
      <c r="Q146" s="45"/>
      <c r="R146" s="43">
        <v>1</v>
      </c>
      <c r="S146" s="45"/>
      <c r="T146" s="87">
        <v>1</v>
      </c>
      <c r="U146" s="43"/>
      <c r="V146" s="86"/>
      <c r="W146" s="35"/>
      <c r="X146" s="5"/>
    </row>
    <row r="147" spans="1:24" s="3" customFormat="1" ht="15" hidden="1" customHeight="1" outlineLevel="1" x14ac:dyDescent="0.25">
      <c r="B147" s="3">
        <v>2</v>
      </c>
      <c r="C147" s="88" t="s">
        <v>588</v>
      </c>
      <c r="D147" s="89">
        <f t="shared" ref="D147:U147" si="59">+D148*D149</f>
        <v>2</v>
      </c>
      <c r="E147" s="90">
        <f t="shared" si="59"/>
        <v>0</v>
      </c>
      <c r="F147" s="91">
        <f t="shared" si="59"/>
        <v>1</v>
      </c>
      <c r="G147" s="92">
        <f t="shared" si="59"/>
        <v>2</v>
      </c>
      <c r="H147" s="90">
        <f t="shared" si="59"/>
        <v>1</v>
      </c>
      <c r="I147" s="89">
        <f t="shared" si="59"/>
        <v>2</v>
      </c>
      <c r="J147" s="89">
        <f t="shared" si="59"/>
        <v>1</v>
      </c>
      <c r="K147" s="92">
        <f t="shared" si="59"/>
        <v>1</v>
      </c>
      <c r="L147" s="90">
        <f t="shared" si="59"/>
        <v>0</v>
      </c>
      <c r="M147" s="89">
        <f t="shared" si="59"/>
        <v>4</v>
      </c>
      <c r="N147" s="90">
        <f t="shared" si="59"/>
        <v>2</v>
      </c>
      <c r="O147" s="92">
        <f t="shared" si="59"/>
        <v>4</v>
      </c>
      <c r="P147" s="93">
        <f t="shared" si="59"/>
        <v>1</v>
      </c>
      <c r="Q147" s="89">
        <f t="shared" si="59"/>
        <v>0</v>
      </c>
      <c r="R147" s="92">
        <f t="shared" si="59"/>
        <v>0</v>
      </c>
      <c r="S147" s="89">
        <f t="shared" si="59"/>
        <v>1</v>
      </c>
      <c r="T147" s="89">
        <f t="shared" si="59"/>
        <v>0</v>
      </c>
      <c r="U147" s="92">
        <f t="shared" si="59"/>
        <v>0</v>
      </c>
      <c r="V147" s="86">
        <f>+AVERAGE(H147:U147)</f>
        <v>1.2142857142857142</v>
      </c>
      <c r="W147" s="92"/>
      <c r="X147" s="5"/>
    </row>
    <row r="148" spans="1:24" s="3" customFormat="1" ht="15" hidden="1" customHeight="1" outlineLevel="1" x14ac:dyDescent="0.25">
      <c r="C148" s="39" t="s">
        <v>534</v>
      </c>
      <c r="D148" s="45">
        <v>1</v>
      </c>
      <c r="E148" s="45"/>
      <c r="F148" s="45">
        <v>1</v>
      </c>
      <c r="G148" s="50">
        <v>2</v>
      </c>
      <c r="H148" s="46">
        <v>1</v>
      </c>
      <c r="I148" s="87">
        <v>2</v>
      </c>
      <c r="J148" s="87">
        <v>1</v>
      </c>
      <c r="K148" s="94">
        <v>1</v>
      </c>
      <c r="L148" s="46"/>
      <c r="M148" s="45">
        <v>2</v>
      </c>
      <c r="N148" s="46">
        <v>2</v>
      </c>
      <c r="O148" s="43">
        <v>2</v>
      </c>
      <c r="P148" s="55">
        <v>1</v>
      </c>
      <c r="Q148" s="45"/>
      <c r="R148" s="43"/>
      <c r="S148" s="45">
        <v>1</v>
      </c>
      <c r="T148" s="45"/>
      <c r="U148" s="43"/>
      <c r="V148" s="95"/>
      <c r="W148" s="81"/>
      <c r="X148" s="5"/>
    </row>
    <row r="149" spans="1:24" s="3" customFormat="1" ht="15" hidden="1" customHeight="1" outlineLevel="1" x14ac:dyDescent="0.25">
      <c r="C149" s="39" t="s">
        <v>535</v>
      </c>
      <c r="D149" s="45">
        <v>2</v>
      </c>
      <c r="E149" s="45"/>
      <c r="F149" s="45">
        <v>1</v>
      </c>
      <c r="G149" s="50">
        <v>1</v>
      </c>
      <c r="H149" s="46">
        <v>1</v>
      </c>
      <c r="I149" s="87">
        <v>1</v>
      </c>
      <c r="J149" s="87">
        <v>1</v>
      </c>
      <c r="K149" s="94">
        <v>1</v>
      </c>
      <c r="L149" s="46"/>
      <c r="M149" s="45">
        <v>2</v>
      </c>
      <c r="N149" s="46">
        <v>1</v>
      </c>
      <c r="O149" s="43">
        <v>2</v>
      </c>
      <c r="P149" s="55">
        <v>1</v>
      </c>
      <c r="Q149" s="45"/>
      <c r="R149" s="43"/>
      <c r="S149" s="45">
        <v>1</v>
      </c>
      <c r="T149" s="45"/>
      <c r="U149" s="43"/>
      <c r="V149" s="95"/>
      <c r="W149" s="81"/>
      <c r="X149" s="5"/>
    </row>
    <row r="150" spans="1:24" collapsed="1" x14ac:dyDescent="0.25">
      <c r="A150" s="5"/>
      <c r="D150" s="5">
        <f t="shared" ref="D150:U150" si="60">+SUM(D143,D130,D117,D110,D103,D90,D77,D67,D54,D5)</f>
        <v>23.625</v>
      </c>
      <c r="E150" s="5">
        <f t="shared" si="60"/>
        <v>10.5625</v>
      </c>
      <c r="F150" s="5">
        <f t="shared" si="60"/>
        <v>20.5625</v>
      </c>
      <c r="G150" s="5">
        <f t="shared" si="60"/>
        <v>15</v>
      </c>
      <c r="H150" s="5">
        <f t="shared" si="60"/>
        <v>6.375</v>
      </c>
      <c r="I150" s="5">
        <f t="shared" si="60"/>
        <v>11.4375</v>
      </c>
      <c r="J150" s="5">
        <f t="shared" si="60"/>
        <v>11</v>
      </c>
      <c r="K150" s="5">
        <f t="shared" si="60"/>
        <v>9.125</v>
      </c>
      <c r="L150" s="5">
        <f t="shared" si="60"/>
        <v>10.6875</v>
      </c>
      <c r="M150" s="5">
        <f t="shared" si="60"/>
        <v>27.375</v>
      </c>
      <c r="N150" s="5">
        <f t="shared" si="60"/>
        <v>8.8125</v>
      </c>
      <c r="O150" s="5">
        <f t="shared" si="60"/>
        <v>14.8125</v>
      </c>
      <c r="P150" s="5">
        <f t="shared" si="60"/>
        <v>19.125</v>
      </c>
      <c r="Q150" s="5">
        <f t="shared" si="60"/>
        <v>10.3125</v>
      </c>
      <c r="R150" s="5">
        <f t="shared" si="60"/>
        <v>9.3125</v>
      </c>
      <c r="S150" s="5">
        <f t="shared" si="60"/>
        <v>24.8125</v>
      </c>
      <c r="T150" s="5">
        <f t="shared" si="60"/>
        <v>19.1875</v>
      </c>
      <c r="U150" s="5">
        <f t="shared" si="60"/>
        <v>17.25</v>
      </c>
      <c r="V150" s="96">
        <f>+AVERAGE(V143,V130,V117,V110,V103,V90,V77,V67,V54,V5)</f>
        <v>26.9375</v>
      </c>
      <c r="W150" s="5">
        <v>1</v>
      </c>
      <c r="X150" s="5">
        <f>_xlfn.STDEV.P(W54:W143)</f>
        <v>0.44509407933720024</v>
      </c>
    </row>
    <row r="151" spans="1:24" x14ac:dyDescent="0.25">
      <c r="A151" s="5"/>
    </row>
    <row r="152" spans="1:24" ht="15.75" customHeight="1" x14ac:dyDescent="0.25">
      <c r="A152" s="5"/>
      <c r="C152" s="97" t="s">
        <v>589</v>
      </c>
      <c r="V152" s="96"/>
    </row>
    <row r="153" spans="1:24" x14ac:dyDescent="0.25">
      <c r="A153" s="5"/>
      <c r="C153" s="98" t="s">
        <v>532</v>
      </c>
      <c r="D153" s="99">
        <f>IF(D5=0,"",D5)</f>
        <v>0.875</v>
      </c>
      <c r="E153" s="99">
        <f t="shared" ref="E153:U153" si="61">IF(E5=0,"",E5)</f>
        <v>6.25E-2</v>
      </c>
      <c r="F153" s="99">
        <f t="shared" si="61"/>
        <v>0.5625</v>
      </c>
      <c r="G153" s="99">
        <f t="shared" si="61"/>
        <v>0.5</v>
      </c>
      <c r="H153" s="99">
        <f t="shared" si="61"/>
        <v>0.125</v>
      </c>
      <c r="I153" s="99">
        <f t="shared" si="61"/>
        <v>0.4375</v>
      </c>
      <c r="J153" s="99">
        <f t="shared" si="61"/>
        <v>0.5</v>
      </c>
      <c r="K153" s="99">
        <f t="shared" si="61"/>
        <v>0.625</v>
      </c>
      <c r="L153" s="99">
        <f t="shared" si="61"/>
        <v>1.1875</v>
      </c>
      <c r="M153" s="99">
        <f t="shared" si="61"/>
        <v>1.625</v>
      </c>
      <c r="N153" s="99">
        <f t="shared" si="61"/>
        <v>2.0625</v>
      </c>
      <c r="O153" s="99">
        <f t="shared" si="61"/>
        <v>2.8125</v>
      </c>
      <c r="P153" s="99">
        <f t="shared" si="61"/>
        <v>0.625</v>
      </c>
      <c r="Q153" s="99">
        <f t="shared" si="61"/>
        <v>1.0625</v>
      </c>
      <c r="R153" s="99">
        <f t="shared" si="61"/>
        <v>0.3125</v>
      </c>
      <c r="S153" s="99">
        <f t="shared" si="61"/>
        <v>1.8125</v>
      </c>
      <c r="T153" s="99">
        <f t="shared" si="61"/>
        <v>1.1875</v>
      </c>
      <c r="U153" s="99">
        <f t="shared" si="61"/>
        <v>0.75</v>
      </c>
      <c r="V153" s="99">
        <f t="shared" ref="V153:V162" si="62">SUM(D153:U153)/19</f>
        <v>0.90131578947368418</v>
      </c>
      <c r="W153" s="100"/>
    </row>
    <row r="154" spans="1:24" x14ac:dyDescent="0.25">
      <c r="A154" s="5"/>
      <c r="C154" s="101" t="s">
        <v>551</v>
      </c>
      <c r="D154" s="99">
        <f t="shared" ref="D154:U154" si="63">IF(D54=0,"",D54)</f>
        <v>2</v>
      </c>
      <c r="E154" s="99">
        <f t="shared" si="63"/>
        <v>0.5</v>
      </c>
      <c r="F154" s="99">
        <f t="shared" si="63"/>
        <v>2</v>
      </c>
      <c r="G154" s="99">
        <f t="shared" si="63"/>
        <v>0.5</v>
      </c>
      <c r="H154" s="99" t="str">
        <f t="shared" si="63"/>
        <v/>
      </c>
      <c r="I154" s="99">
        <f t="shared" si="63"/>
        <v>0.5</v>
      </c>
      <c r="J154" s="99">
        <f t="shared" si="63"/>
        <v>0.5</v>
      </c>
      <c r="K154" s="99" t="str">
        <f t="shared" si="63"/>
        <v/>
      </c>
      <c r="L154" s="99" t="str">
        <f t="shared" si="63"/>
        <v/>
      </c>
      <c r="M154" s="99">
        <f t="shared" si="63"/>
        <v>5</v>
      </c>
      <c r="N154" s="99">
        <f t="shared" si="63"/>
        <v>0.5</v>
      </c>
      <c r="O154" s="99">
        <f t="shared" si="63"/>
        <v>0.75</v>
      </c>
      <c r="P154" s="99">
        <f t="shared" si="63"/>
        <v>1.75</v>
      </c>
      <c r="Q154" s="99">
        <f t="shared" si="63"/>
        <v>0.75</v>
      </c>
      <c r="R154" s="99">
        <f t="shared" si="63"/>
        <v>0.75</v>
      </c>
      <c r="S154" s="99">
        <f t="shared" si="63"/>
        <v>2.5</v>
      </c>
      <c r="T154" s="99">
        <f t="shared" si="63"/>
        <v>5.5</v>
      </c>
      <c r="U154" s="99">
        <f t="shared" si="63"/>
        <v>4.5</v>
      </c>
      <c r="V154" s="99">
        <f t="shared" si="62"/>
        <v>1.4736842105263157</v>
      </c>
      <c r="W154" s="100"/>
    </row>
    <row r="155" spans="1:24" x14ac:dyDescent="0.25">
      <c r="A155" s="5"/>
      <c r="C155" s="102" t="s">
        <v>556</v>
      </c>
      <c r="D155" s="99">
        <f t="shared" ref="D155:U155" si="64">IF(D67=0,"",D67)</f>
        <v>1.5</v>
      </c>
      <c r="E155" s="99" t="str">
        <f t="shared" si="64"/>
        <v/>
      </c>
      <c r="F155" s="99">
        <f t="shared" si="64"/>
        <v>1.5</v>
      </c>
      <c r="G155" s="99">
        <f t="shared" si="64"/>
        <v>0.5</v>
      </c>
      <c r="H155" s="99" t="str">
        <f t="shared" si="64"/>
        <v/>
      </c>
      <c r="I155" s="99">
        <f t="shared" si="64"/>
        <v>0.5</v>
      </c>
      <c r="J155" s="99">
        <f t="shared" si="64"/>
        <v>0.5</v>
      </c>
      <c r="K155" s="99">
        <f t="shared" si="64"/>
        <v>0.25</v>
      </c>
      <c r="L155" s="99">
        <f t="shared" si="64"/>
        <v>2</v>
      </c>
      <c r="M155" s="99">
        <f t="shared" si="64"/>
        <v>1</v>
      </c>
      <c r="N155" s="99" t="str">
        <f t="shared" si="64"/>
        <v/>
      </c>
      <c r="O155" s="99">
        <f t="shared" si="64"/>
        <v>0.25</v>
      </c>
      <c r="P155" s="99">
        <f t="shared" si="64"/>
        <v>2.5</v>
      </c>
      <c r="Q155" s="99">
        <f t="shared" si="64"/>
        <v>2.5</v>
      </c>
      <c r="R155" s="99">
        <f t="shared" si="64"/>
        <v>1</v>
      </c>
      <c r="S155" s="99">
        <f t="shared" si="64"/>
        <v>2.5</v>
      </c>
      <c r="T155" s="99">
        <f t="shared" si="64"/>
        <v>2.5</v>
      </c>
      <c r="U155" s="99">
        <f t="shared" si="64"/>
        <v>1.5</v>
      </c>
      <c r="V155" s="99">
        <f t="shared" si="62"/>
        <v>1.0789473684210527</v>
      </c>
      <c r="W155" s="100"/>
    </row>
    <row r="156" spans="1:24" x14ac:dyDescent="0.25">
      <c r="A156" s="5"/>
      <c r="C156" s="103" t="s">
        <v>560</v>
      </c>
      <c r="D156" s="99">
        <f t="shared" ref="D156:U156" si="65">IF(D77=0,"",D77)</f>
        <v>1.5</v>
      </c>
      <c r="E156" s="99">
        <f t="shared" si="65"/>
        <v>1</v>
      </c>
      <c r="F156" s="99">
        <f t="shared" si="65"/>
        <v>0.75</v>
      </c>
      <c r="G156" s="99">
        <f t="shared" si="65"/>
        <v>0.75</v>
      </c>
      <c r="H156" s="99">
        <f t="shared" si="65"/>
        <v>1</v>
      </c>
      <c r="I156" s="99" t="str">
        <f t="shared" si="65"/>
        <v/>
      </c>
      <c r="J156" s="99">
        <f t="shared" si="65"/>
        <v>0.25</v>
      </c>
      <c r="K156" s="99">
        <f t="shared" si="65"/>
        <v>0.75</v>
      </c>
      <c r="L156" s="99">
        <f t="shared" si="65"/>
        <v>2.5</v>
      </c>
      <c r="M156" s="99">
        <f t="shared" si="65"/>
        <v>1</v>
      </c>
      <c r="N156" s="99">
        <f t="shared" si="65"/>
        <v>2.5</v>
      </c>
      <c r="O156" s="99">
        <f t="shared" si="65"/>
        <v>2</v>
      </c>
      <c r="P156" s="99">
        <f t="shared" si="65"/>
        <v>4.5</v>
      </c>
      <c r="Q156" s="99">
        <f t="shared" si="65"/>
        <v>4.5</v>
      </c>
      <c r="R156" s="99">
        <f t="shared" si="65"/>
        <v>1.25</v>
      </c>
      <c r="S156" s="99">
        <f t="shared" si="65"/>
        <v>4.5</v>
      </c>
      <c r="T156" s="99">
        <f t="shared" si="65"/>
        <v>2.5</v>
      </c>
      <c r="U156" s="99">
        <f t="shared" si="65"/>
        <v>1.5</v>
      </c>
      <c r="V156" s="99">
        <f t="shared" si="62"/>
        <v>1.7236842105263157</v>
      </c>
      <c r="W156" s="100"/>
    </row>
    <row r="157" spans="1:24" x14ac:dyDescent="0.25">
      <c r="A157" s="5"/>
      <c r="C157" s="103" t="s">
        <v>565</v>
      </c>
      <c r="D157" s="99" t="str">
        <f t="shared" ref="D157:U157" si="66">IF(D90=0,"",D90)</f>
        <v/>
      </c>
      <c r="E157" s="99" t="str">
        <f t="shared" si="66"/>
        <v/>
      </c>
      <c r="F157" s="99">
        <f t="shared" si="66"/>
        <v>0.5</v>
      </c>
      <c r="G157" s="99">
        <f t="shared" si="66"/>
        <v>0.25</v>
      </c>
      <c r="H157" s="99">
        <f t="shared" si="66"/>
        <v>0.25</v>
      </c>
      <c r="I157" s="99">
        <f t="shared" si="66"/>
        <v>1.5</v>
      </c>
      <c r="J157" s="99">
        <f t="shared" si="66"/>
        <v>2.25</v>
      </c>
      <c r="K157" s="99">
        <f t="shared" si="66"/>
        <v>1.25</v>
      </c>
      <c r="L157" s="99">
        <f t="shared" si="66"/>
        <v>1</v>
      </c>
      <c r="M157" s="99">
        <f t="shared" si="66"/>
        <v>3.25</v>
      </c>
      <c r="N157" s="99">
        <f t="shared" si="66"/>
        <v>0.25</v>
      </c>
      <c r="O157" s="99">
        <f t="shared" si="66"/>
        <v>2.5</v>
      </c>
      <c r="P157" s="99">
        <f t="shared" si="66"/>
        <v>3.25</v>
      </c>
      <c r="Q157" s="99">
        <f t="shared" si="66"/>
        <v>1.5</v>
      </c>
      <c r="R157" s="99">
        <f t="shared" si="66"/>
        <v>0.75</v>
      </c>
      <c r="S157" s="99">
        <f t="shared" si="66"/>
        <v>4.5</v>
      </c>
      <c r="T157" s="99">
        <f t="shared" si="66"/>
        <v>1</v>
      </c>
      <c r="U157" s="99">
        <f t="shared" si="66"/>
        <v>2.25</v>
      </c>
      <c r="V157" s="99">
        <f t="shared" si="62"/>
        <v>1.381578947368421</v>
      </c>
      <c r="W157" s="100"/>
    </row>
    <row r="158" spans="1:24" x14ac:dyDescent="0.25">
      <c r="A158" s="5"/>
      <c r="C158" s="104" t="s">
        <v>570</v>
      </c>
      <c r="D158" s="99">
        <f t="shared" ref="D158:U158" si="67">IF(D103=0,"",D103)</f>
        <v>3</v>
      </c>
      <c r="E158" s="99" t="str">
        <f t="shared" si="67"/>
        <v/>
      </c>
      <c r="F158" s="99">
        <f t="shared" si="67"/>
        <v>1.5</v>
      </c>
      <c r="G158" s="99">
        <f t="shared" si="67"/>
        <v>0.5</v>
      </c>
      <c r="H158" s="99">
        <f t="shared" si="67"/>
        <v>3</v>
      </c>
      <c r="I158" s="99">
        <f t="shared" si="67"/>
        <v>3</v>
      </c>
      <c r="J158" s="99">
        <f t="shared" si="67"/>
        <v>3</v>
      </c>
      <c r="K158" s="99">
        <f t="shared" si="67"/>
        <v>3</v>
      </c>
      <c r="L158" s="99">
        <f t="shared" si="67"/>
        <v>1</v>
      </c>
      <c r="M158" s="99">
        <f t="shared" si="67"/>
        <v>6</v>
      </c>
      <c r="N158" s="99" t="str">
        <f t="shared" si="67"/>
        <v/>
      </c>
      <c r="O158" s="99">
        <f t="shared" si="67"/>
        <v>1.5</v>
      </c>
      <c r="P158" s="99">
        <f t="shared" si="67"/>
        <v>1.5</v>
      </c>
      <c r="Q158" s="99" t="str">
        <f t="shared" si="67"/>
        <v/>
      </c>
      <c r="R158" s="99" t="str">
        <f t="shared" si="67"/>
        <v/>
      </c>
      <c r="S158" s="99">
        <f t="shared" si="67"/>
        <v>4</v>
      </c>
      <c r="T158" s="99">
        <f t="shared" si="67"/>
        <v>1.5</v>
      </c>
      <c r="U158" s="99">
        <f t="shared" si="67"/>
        <v>4</v>
      </c>
      <c r="V158" s="99">
        <f t="shared" si="62"/>
        <v>1.9210526315789473</v>
      </c>
      <c r="W158" s="100"/>
    </row>
    <row r="159" spans="1:24" x14ac:dyDescent="0.25">
      <c r="A159" s="5"/>
      <c r="C159" s="103" t="s">
        <v>573</v>
      </c>
      <c r="D159" s="99">
        <f t="shared" ref="D159:U159" si="68">IF(D110=0,"",D110)</f>
        <v>1.5</v>
      </c>
      <c r="E159" s="99">
        <f t="shared" si="68"/>
        <v>2</v>
      </c>
      <c r="F159" s="99">
        <f t="shared" si="68"/>
        <v>3</v>
      </c>
      <c r="G159" s="99">
        <f t="shared" si="68"/>
        <v>3</v>
      </c>
      <c r="H159" s="99">
        <f t="shared" si="68"/>
        <v>0.5</v>
      </c>
      <c r="I159" s="99">
        <f t="shared" si="68"/>
        <v>4.5</v>
      </c>
      <c r="J159" s="99">
        <f t="shared" si="68"/>
        <v>3.5</v>
      </c>
      <c r="K159" s="99">
        <f t="shared" si="68"/>
        <v>1.5</v>
      </c>
      <c r="L159" s="99">
        <f t="shared" si="68"/>
        <v>1.5</v>
      </c>
      <c r="M159" s="99">
        <f t="shared" si="68"/>
        <v>4.5</v>
      </c>
      <c r="N159" s="99">
        <f t="shared" si="68"/>
        <v>2</v>
      </c>
      <c r="O159" s="99">
        <f t="shared" si="68"/>
        <v>3</v>
      </c>
      <c r="P159" s="99">
        <f t="shared" si="68"/>
        <v>1</v>
      </c>
      <c r="Q159" s="99" t="str">
        <f t="shared" si="68"/>
        <v/>
      </c>
      <c r="R159" s="99" t="str">
        <f t="shared" si="68"/>
        <v/>
      </c>
      <c r="S159" s="99">
        <f t="shared" si="68"/>
        <v>4.5</v>
      </c>
      <c r="T159" s="99">
        <f t="shared" si="68"/>
        <v>4.5</v>
      </c>
      <c r="U159" s="99">
        <f t="shared" si="68"/>
        <v>1.5</v>
      </c>
      <c r="V159" s="99">
        <f t="shared" si="62"/>
        <v>2.2105263157894739</v>
      </c>
      <c r="W159" s="100"/>
    </row>
    <row r="160" spans="1:24" ht="18.75" customHeight="1" x14ac:dyDescent="0.25">
      <c r="A160" s="5"/>
      <c r="C160" s="103" t="s">
        <v>576</v>
      </c>
      <c r="D160" s="99">
        <f t="shared" ref="D160:U160" si="69">IF(D117=0,"",D117)</f>
        <v>5</v>
      </c>
      <c r="E160" s="99">
        <f t="shared" si="69"/>
        <v>5</v>
      </c>
      <c r="F160" s="99">
        <f t="shared" si="69"/>
        <v>4</v>
      </c>
      <c r="G160" s="99">
        <f t="shared" si="69"/>
        <v>3</v>
      </c>
      <c r="H160" s="99">
        <f t="shared" si="69"/>
        <v>1</v>
      </c>
      <c r="I160" s="99" t="str">
        <f t="shared" si="69"/>
        <v/>
      </c>
      <c r="J160" s="99" t="str">
        <f t="shared" si="69"/>
        <v/>
      </c>
      <c r="K160" s="99">
        <f t="shared" si="69"/>
        <v>1</v>
      </c>
      <c r="L160" s="99">
        <f t="shared" si="69"/>
        <v>0.5</v>
      </c>
      <c r="M160" s="99">
        <f t="shared" si="69"/>
        <v>0.5</v>
      </c>
      <c r="N160" s="99">
        <f t="shared" si="69"/>
        <v>0.5</v>
      </c>
      <c r="O160" s="99" t="str">
        <f t="shared" si="69"/>
        <v/>
      </c>
      <c r="P160" s="99">
        <f t="shared" si="69"/>
        <v>2.5</v>
      </c>
      <c r="Q160" s="99" t="str">
        <f t="shared" si="69"/>
        <v/>
      </c>
      <c r="R160" s="99">
        <f t="shared" si="69"/>
        <v>3.25</v>
      </c>
      <c r="S160" s="99" t="str">
        <f t="shared" si="69"/>
        <v/>
      </c>
      <c r="T160" s="99" t="str">
        <f t="shared" si="69"/>
        <v/>
      </c>
      <c r="U160" s="99">
        <f t="shared" si="69"/>
        <v>1</v>
      </c>
      <c r="V160" s="99">
        <f t="shared" si="62"/>
        <v>1.4342105263157894</v>
      </c>
      <c r="W160" s="100"/>
    </row>
    <row r="161" spans="1:36" ht="18.75" customHeight="1" x14ac:dyDescent="0.25">
      <c r="A161" s="5"/>
      <c r="C161" s="103" t="s">
        <v>581</v>
      </c>
      <c r="D161" s="99">
        <f t="shared" ref="D161:U161" si="70">IF(D130=0,"",D130)</f>
        <v>4.25</v>
      </c>
      <c r="E161" s="99">
        <f t="shared" si="70"/>
        <v>1.5</v>
      </c>
      <c r="F161" s="99">
        <f t="shared" si="70"/>
        <v>4.25</v>
      </c>
      <c r="G161" s="99">
        <f t="shared" si="70"/>
        <v>4</v>
      </c>
      <c r="H161" s="99" t="str">
        <f t="shared" si="70"/>
        <v/>
      </c>
      <c r="I161" s="99" t="str">
        <f t="shared" si="70"/>
        <v/>
      </c>
      <c r="J161" s="99" t="str">
        <f t="shared" si="70"/>
        <v/>
      </c>
      <c r="K161" s="99">
        <f t="shared" si="70"/>
        <v>0.25</v>
      </c>
      <c r="L161" s="99">
        <f t="shared" si="70"/>
        <v>1</v>
      </c>
      <c r="M161" s="99">
        <f t="shared" si="70"/>
        <v>1.5</v>
      </c>
      <c r="N161" s="99" t="str">
        <f t="shared" si="70"/>
        <v/>
      </c>
      <c r="O161" s="99" t="str">
        <f t="shared" si="70"/>
        <v/>
      </c>
      <c r="P161" s="99">
        <f t="shared" si="70"/>
        <v>0.5</v>
      </c>
      <c r="Q161" s="99" t="str">
        <f t="shared" si="70"/>
        <v/>
      </c>
      <c r="R161" s="99">
        <f t="shared" si="70"/>
        <v>1</v>
      </c>
      <c r="S161" s="99" t="str">
        <f t="shared" si="70"/>
        <v/>
      </c>
      <c r="T161" s="99" t="str">
        <f t="shared" si="70"/>
        <v/>
      </c>
      <c r="U161" s="99">
        <f t="shared" si="70"/>
        <v>0.25</v>
      </c>
      <c r="V161" s="99">
        <f t="shared" si="62"/>
        <v>0.97368421052631582</v>
      </c>
      <c r="W161" s="100"/>
    </row>
    <row r="162" spans="1:36" ht="18.75" customHeight="1" x14ac:dyDescent="0.25">
      <c r="A162" s="5"/>
      <c r="B162" s="5"/>
      <c r="C162" s="105" t="s">
        <v>586</v>
      </c>
      <c r="D162" s="99">
        <f t="shared" ref="D162:U162" si="71">IF(D143=0,"",D143)</f>
        <v>4</v>
      </c>
      <c r="E162" s="99">
        <f t="shared" si="71"/>
        <v>0.5</v>
      </c>
      <c r="F162" s="99">
        <f t="shared" si="71"/>
        <v>2.5</v>
      </c>
      <c r="G162" s="99">
        <f t="shared" si="71"/>
        <v>2</v>
      </c>
      <c r="H162" s="99">
        <f t="shared" si="71"/>
        <v>0.5</v>
      </c>
      <c r="I162" s="99">
        <f t="shared" si="71"/>
        <v>1</v>
      </c>
      <c r="J162" s="99">
        <f t="shared" si="71"/>
        <v>0.5</v>
      </c>
      <c r="K162" s="99">
        <f t="shared" si="71"/>
        <v>0.5</v>
      </c>
      <c r="L162" s="99" t="str">
        <f t="shared" si="71"/>
        <v/>
      </c>
      <c r="M162" s="99">
        <f t="shared" si="71"/>
        <v>3</v>
      </c>
      <c r="N162" s="99">
        <f t="shared" si="71"/>
        <v>1</v>
      </c>
      <c r="O162" s="99">
        <f t="shared" si="71"/>
        <v>2</v>
      </c>
      <c r="P162" s="99">
        <f t="shared" si="71"/>
        <v>1</v>
      </c>
      <c r="Q162" s="99" t="str">
        <f t="shared" si="71"/>
        <v/>
      </c>
      <c r="R162" s="99">
        <f t="shared" si="71"/>
        <v>1</v>
      </c>
      <c r="S162" s="99">
        <f t="shared" si="71"/>
        <v>0.5</v>
      </c>
      <c r="T162" s="99">
        <f t="shared" si="71"/>
        <v>0.5</v>
      </c>
      <c r="U162" s="99" t="str">
        <f t="shared" si="71"/>
        <v/>
      </c>
      <c r="V162" s="99">
        <f t="shared" si="62"/>
        <v>1.0789473684210527</v>
      </c>
      <c r="W162" s="100"/>
    </row>
    <row r="163" spans="1:36" x14ac:dyDescent="0.25">
      <c r="A163" s="5"/>
      <c r="B163" s="5"/>
      <c r="C163" s="106"/>
      <c r="D163" s="107"/>
      <c r="E163" s="107"/>
      <c r="F163" s="107"/>
      <c r="G163" s="107"/>
      <c r="H163" s="107"/>
      <c r="I163" s="107"/>
      <c r="J163" s="107"/>
      <c r="K163" s="107"/>
      <c r="L163" s="107"/>
      <c r="M163" s="107"/>
      <c r="N163" s="107"/>
      <c r="O163" s="107"/>
      <c r="P163" s="107"/>
      <c r="Q163" s="107"/>
      <c r="R163" s="107"/>
      <c r="S163" s="107"/>
      <c r="T163" s="107"/>
      <c r="U163" s="107"/>
      <c r="V163" s="99"/>
      <c r="W163" s="100"/>
    </row>
    <row r="164" spans="1:36" x14ac:dyDescent="0.25">
      <c r="A164" s="5"/>
      <c r="B164" s="5"/>
      <c r="C164" s="106"/>
      <c r="D164" s="108"/>
      <c r="E164" s="108"/>
      <c r="F164" s="108"/>
      <c r="G164" s="108"/>
      <c r="H164" s="108"/>
      <c r="I164" s="108"/>
      <c r="J164" s="108"/>
      <c r="K164" s="108"/>
      <c r="L164" s="108"/>
      <c r="M164" s="108"/>
      <c r="N164" s="108"/>
      <c r="O164" s="108"/>
      <c r="P164" s="108"/>
      <c r="Q164" s="108"/>
      <c r="R164" s="108"/>
      <c r="S164" s="108"/>
      <c r="T164" s="108"/>
      <c r="U164" s="108"/>
      <c r="V164" s="109"/>
      <c r="W164" s="110"/>
    </row>
    <row r="165" spans="1:36" x14ac:dyDescent="0.25">
      <c r="A165" s="5"/>
      <c r="B165" s="5"/>
      <c r="C165" s="111" t="s">
        <v>590</v>
      </c>
      <c r="D165" s="112">
        <v>0.2112</v>
      </c>
      <c r="E165" s="112">
        <f>D165</f>
        <v>0.2112</v>
      </c>
      <c r="F165" s="112">
        <f>E165</f>
        <v>0.2112</v>
      </c>
      <c r="G165" s="112">
        <f>F165</f>
        <v>0.2112</v>
      </c>
      <c r="H165" s="112">
        <v>0.19639999999999999</v>
      </c>
      <c r="I165" s="112">
        <f>H165</f>
        <v>0.19639999999999999</v>
      </c>
      <c r="J165" s="112">
        <f>I165</f>
        <v>0.19639999999999999</v>
      </c>
      <c r="K165" s="112">
        <f>J165</f>
        <v>0.19639999999999999</v>
      </c>
      <c r="L165" s="112">
        <v>0.17449999999999999</v>
      </c>
      <c r="M165" s="112">
        <f>L165</f>
        <v>0.17449999999999999</v>
      </c>
      <c r="N165" s="112">
        <f>M165</f>
        <v>0.17449999999999999</v>
      </c>
      <c r="O165" s="112">
        <f>N165</f>
        <v>0.17449999999999999</v>
      </c>
      <c r="P165" s="112">
        <v>0.20669999999999999</v>
      </c>
      <c r="Q165" s="112">
        <f>P165</f>
        <v>0.20669999999999999</v>
      </c>
      <c r="R165" s="112">
        <f>Q165</f>
        <v>0.20669999999999999</v>
      </c>
      <c r="S165" s="112">
        <v>0.2112</v>
      </c>
      <c r="T165" s="112">
        <f>S165</f>
        <v>0.2112</v>
      </c>
      <c r="U165" s="112">
        <f>T165</f>
        <v>0.2112</v>
      </c>
      <c r="Z165" s="113" t="s">
        <v>591</v>
      </c>
    </row>
    <row r="166" spans="1:36" ht="18" customHeight="1" x14ac:dyDescent="0.25">
      <c r="A166" s="5"/>
      <c r="B166" s="5"/>
      <c r="C166" s="111" t="s">
        <v>592</v>
      </c>
      <c r="D166" s="114">
        <f>D205</f>
        <v>0.28399999999999997</v>
      </c>
      <c r="E166" s="114">
        <f>E205</f>
        <v>0.2172</v>
      </c>
      <c r="F166" s="114">
        <f>F205</f>
        <v>0.22220000000000001</v>
      </c>
      <c r="G166" s="114">
        <f>G205</f>
        <v>0.27660000000000001</v>
      </c>
      <c r="H166" s="115">
        <f>D206</f>
        <v>0.26779999999999998</v>
      </c>
      <c r="I166" s="115">
        <f>E206</f>
        <v>0.23799999999999999</v>
      </c>
      <c r="J166" s="115">
        <f>F206</f>
        <v>0.2253</v>
      </c>
      <c r="K166" s="115">
        <f>G206</f>
        <v>0.26889999999999997</v>
      </c>
      <c r="L166" s="116">
        <f>D207</f>
        <v>0.31130000000000002</v>
      </c>
      <c r="M166" s="116">
        <f>E207</f>
        <v>0.23130000000000001</v>
      </c>
      <c r="N166" s="116">
        <f>F207</f>
        <v>0.2354</v>
      </c>
      <c r="O166" s="116">
        <f>G207</f>
        <v>0.22209999999999999</v>
      </c>
      <c r="P166" s="117">
        <f>D208</f>
        <v>0.39369999999999999</v>
      </c>
      <c r="Q166" s="117">
        <f>E208</f>
        <v>0.3054</v>
      </c>
      <c r="R166" s="117">
        <f>F208</f>
        <v>0.3009</v>
      </c>
      <c r="S166" s="117">
        <f>D209</f>
        <v>0.29830000000000001</v>
      </c>
      <c r="T166" s="117">
        <f>E209</f>
        <v>0.33110000000000001</v>
      </c>
      <c r="U166" s="117">
        <f>F209</f>
        <v>0.37059999999999998</v>
      </c>
      <c r="X166" s="118" t="s">
        <v>593</v>
      </c>
      <c r="Z166" s="119" t="s">
        <v>594</v>
      </c>
      <c r="AE166" t="s">
        <v>595</v>
      </c>
      <c r="AF166"/>
      <c r="AG166"/>
      <c r="AH166"/>
      <c r="AI166"/>
      <c r="AJ166"/>
    </row>
    <row r="167" spans="1:36" x14ac:dyDescent="0.25">
      <c r="A167" s="5"/>
      <c r="B167" s="5"/>
      <c r="C167" s="26" t="s">
        <v>532</v>
      </c>
      <c r="D167" s="112">
        <f>IF(D153="","",D153)</f>
        <v>0.875</v>
      </c>
      <c r="E167" s="112">
        <f t="shared" ref="E167:U167" si="72">IF(E153="","",E153)</f>
        <v>6.25E-2</v>
      </c>
      <c r="F167" s="112">
        <f t="shared" si="72"/>
        <v>0.5625</v>
      </c>
      <c r="G167" s="112">
        <f t="shared" si="72"/>
        <v>0.5</v>
      </c>
      <c r="H167" s="112">
        <f t="shared" si="72"/>
        <v>0.125</v>
      </c>
      <c r="I167" s="112">
        <f t="shared" si="72"/>
        <v>0.4375</v>
      </c>
      <c r="J167" s="112">
        <f t="shared" si="72"/>
        <v>0.5</v>
      </c>
      <c r="K167" s="112">
        <f t="shared" si="72"/>
        <v>0.625</v>
      </c>
      <c r="L167" s="112">
        <f t="shared" si="72"/>
        <v>1.1875</v>
      </c>
      <c r="M167" s="112">
        <f t="shared" si="72"/>
        <v>1.625</v>
      </c>
      <c r="N167" s="112">
        <f t="shared" si="72"/>
        <v>2.0625</v>
      </c>
      <c r="O167" s="112">
        <f t="shared" si="72"/>
        <v>2.8125</v>
      </c>
      <c r="P167" s="112">
        <f t="shared" si="72"/>
        <v>0.625</v>
      </c>
      <c r="Q167" s="112">
        <f t="shared" si="72"/>
        <v>1.0625</v>
      </c>
      <c r="R167" s="112">
        <f t="shared" si="72"/>
        <v>0.3125</v>
      </c>
      <c r="S167" s="112">
        <f t="shared" si="72"/>
        <v>1.8125</v>
      </c>
      <c r="T167" s="112">
        <f t="shared" si="72"/>
        <v>1.1875</v>
      </c>
      <c r="U167" s="112">
        <f t="shared" si="72"/>
        <v>0.75</v>
      </c>
      <c r="V167" s="120">
        <f t="shared" ref="V167:V176" si="73">((SUM(H167:K167)^$H$165)*(SUM(L167:O167)^$L$165)*(SUM(P167:R167)^$P$165)*(SUM(S167:U167)^$S$165)*(SUM(D167:G167)^$D$165))</f>
        <v>2.7940618954481167</v>
      </c>
      <c r="W167" s="112"/>
      <c r="X167" s="121">
        <v>2.8696176433994109</v>
      </c>
      <c r="Z167" s="121">
        <f t="shared" ref="Z167:Z176" si="74">$X$177/X167</f>
        <v>1.3975081895285375</v>
      </c>
      <c r="AA167" s="121"/>
      <c r="AE167" s="113"/>
      <c r="AF167" s="113">
        <v>0.2112</v>
      </c>
      <c r="AG167" s="113">
        <v>0.19639999999999999</v>
      </c>
      <c r="AH167" s="113">
        <v>0.17449999999999999</v>
      </c>
      <c r="AI167" s="113">
        <v>0.20669999999999999</v>
      </c>
      <c r="AJ167" s="113">
        <v>0.2112</v>
      </c>
    </row>
    <row r="168" spans="1:36" x14ac:dyDescent="0.25">
      <c r="A168" s="5"/>
      <c r="B168" s="5"/>
      <c r="C168" s="61" t="s">
        <v>551</v>
      </c>
      <c r="D168" s="112">
        <f t="shared" ref="D168:U168" si="75">IF(D154="","",D154)</f>
        <v>2</v>
      </c>
      <c r="E168" s="112">
        <f t="shared" si="75"/>
        <v>0.5</v>
      </c>
      <c r="F168" s="112">
        <f t="shared" si="75"/>
        <v>2</v>
      </c>
      <c r="G168" s="112">
        <f t="shared" si="75"/>
        <v>0.5</v>
      </c>
      <c r="H168" s="112" t="str">
        <f t="shared" si="75"/>
        <v/>
      </c>
      <c r="I168" s="112">
        <f t="shared" si="75"/>
        <v>0.5</v>
      </c>
      <c r="J168" s="112">
        <f t="shared" si="75"/>
        <v>0.5</v>
      </c>
      <c r="K168" s="112" t="str">
        <f t="shared" si="75"/>
        <v/>
      </c>
      <c r="L168" s="112" t="str">
        <f t="shared" si="75"/>
        <v/>
      </c>
      <c r="M168" s="112">
        <f t="shared" si="75"/>
        <v>5</v>
      </c>
      <c r="N168" s="112">
        <f t="shared" si="75"/>
        <v>0.5</v>
      </c>
      <c r="O168" s="112">
        <f t="shared" si="75"/>
        <v>0.75</v>
      </c>
      <c r="P168" s="112">
        <f t="shared" si="75"/>
        <v>1.75</v>
      </c>
      <c r="Q168" s="112">
        <f t="shared" si="75"/>
        <v>0.75</v>
      </c>
      <c r="R168" s="112">
        <f t="shared" si="75"/>
        <v>0.75</v>
      </c>
      <c r="S168" s="112">
        <f t="shared" si="75"/>
        <v>2.5</v>
      </c>
      <c r="T168" s="112">
        <f t="shared" si="75"/>
        <v>5.5</v>
      </c>
      <c r="U168" s="112">
        <f t="shared" si="75"/>
        <v>4.5</v>
      </c>
      <c r="V168" s="120">
        <f t="shared" si="73"/>
        <v>4.2070455424666102</v>
      </c>
      <c r="W168" s="112"/>
      <c r="X168" s="121">
        <v>4.1756941308370266</v>
      </c>
      <c r="Y168" s="121"/>
      <c r="Z168" s="121">
        <f t="shared" si="74"/>
        <v>0.96039461507741786</v>
      </c>
      <c r="AA168" s="121"/>
      <c r="AE168" s="113"/>
      <c r="AF168">
        <v>0.28399999999999997</v>
      </c>
      <c r="AG168" s="113">
        <v>0.2172</v>
      </c>
      <c r="AH168" s="113">
        <v>0.22220000000000001</v>
      </c>
      <c r="AI168" s="113">
        <v>0.27660000000000001</v>
      </c>
      <c r="AJ168" s="113"/>
    </row>
    <row r="169" spans="1:36" x14ac:dyDescent="0.25">
      <c r="A169" s="5"/>
      <c r="B169" s="5"/>
      <c r="C169" s="76" t="s">
        <v>556</v>
      </c>
      <c r="D169" s="112">
        <f t="shared" ref="D169:U169" si="76">IF(D155="","",D155)</f>
        <v>1.5</v>
      </c>
      <c r="E169" s="112" t="str">
        <f t="shared" si="76"/>
        <v/>
      </c>
      <c r="F169" s="112">
        <f t="shared" si="76"/>
        <v>1.5</v>
      </c>
      <c r="G169" s="112">
        <f t="shared" si="76"/>
        <v>0.5</v>
      </c>
      <c r="H169" s="112" t="str">
        <f t="shared" si="76"/>
        <v/>
      </c>
      <c r="I169" s="112">
        <f t="shared" si="76"/>
        <v>0.5</v>
      </c>
      <c r="J169" s="112">
        <f t="shared" si="76"/>
        <v>0.5</v>
      </c>
      <c r="K169" s="112">
        <f t="shared" si="76"/>
        <v>0.25</v>
      </c>
      <c r="L169" s="112">
        <f t="shared" si="76"/>
        <v>2</v>
      </c>
      <c r="M169" s="112">
        <f t="shared" si="76"/>
        <v>1</v>
      </c>
      <c r="N169" s="112" t="str">
        <f t="shared" si="76"/>
        <v/>
      </c>
      <c r="O169" s="112">
        <f t="shared" si="76"/>
        <v>0.25</v>
      </c>
      <c r="P169" s="112">
        <f t="shared" si="76"/>
        <v>2.5</v>
      </c>
      <c r="Q169" s="112">
        <f t="shared" si="76"/>
        <v>2.5</v>
      </c>
      <c r="R169" s="112">
        <f t="shared" si="76"/>
        <v>1</v>
      </c>
      <c r="S169" s="112">
        <f t="shared" si="76"/>
        <v>2.5</v>
      </c>
      <c r="T169" s="112">
        <f t="shared" si="76"/>
        <v>2.5</v>
      </c>
      <c r="U169" s="112">
        <f t="shared" si="76"/>
        <v>1.5</v>
      </c>
      <c r="V169" s="120">
        <f t="shared" si="73"/>
        <v>3.5957965251174562</v>
      </c>
      <c r="W169" s="112"/>
      <c r="X169" s="121">
        <v>3.5382230309398328</v>
      </c>
      <c r="Y169" s="121"/>
      <c r="Z169" s="121">
        <f t="shared" si="74"/>
        <v>1.1334260509861154</v>
      </c>
      <c r="AA169" s="121"/>
      <c r="AE169"/>
      <c r="AF169">
        <v>0.26779999999999998</v>
      </c>
      <c r="AG169">
        <v>0.23799999999999999</v>
      </c>
      <c r="AH169">
        <v>0.2253</v>
      </c>
      <c r="AI169">
        <v>0.26889999999999997</v>
      </c>
      <c r="AJ169"/>
    </row>
    <row r="170" spans="1:36" x14ac:dyDescent="0.25">
      <c r="A170" s="5"/>
      <c r="B170" s="5"/>
      <c r="C170" s="27" t="s">
        <v>560</v>
      </c>
      <c r="D170" s="112">
        <f t="shared" ref="D170:U170" si="77">IF(D156="","",D156)</f>
        <v>1.5</v>
      </c>
      <c r="E170" s="112">
        <f t="shared" si="77"/>
        <v>1</v>
      </c>
      <c r="F170" s="112">
        <f t="shared" si="77"/>
        <v>0.75</v>
      </c>
      <c r="G170" s="112">
        <f t="shared" si="77"/>
        <v>0.75</v>
      </c>
      <c r="H170" s="112">
        <f t="shared" si="77"/>
        <v>1</v>
      </c>
      <c r="I170" s="112" t="str">
        <f t="shared" si="77"/>
        <v/>
      </c>
      <c r="J170" s="112">
        <f t="shared" si="77"/>
        <v>0.25</v>
      </c>
      <c r="K170" s="112">
        <f t="shared" si="77"/>
        <v>0.75</v>
      </c>
      <c r="L170" s="112">
        <f t="shared" si="77"/>
        <v>2.5</v>
      </c>
      <c r="M170" s="112">
        <f t="shared" si="77"/>
        <v>1</v>
      </c>
      <c r="N170" s="112">
        <f t="shared" si="77"/>
        <v>2.5</v>
      </c>
      <c r="O170" s="112">
        <f t="shared" si="77"/>
        <v>2</v>
      </c>
      <c r="P170" s="112">
        <f t="shared" si="77"/>
        <v>4.5</v>
      </c>
      <c r="Q170" s="112">
        <f t="shared" si="77"/>
        <v>4.5</v>
      </c>
      <c r="R170" s="112">
        <f t="shared" si="77"/>
        <v>1.25</v>
      </c>
      <c r="S170" s="112">
        <f t="shared" si="77"/>
        <v>4.5</v>
      </c>
      <c r="T170" s="112">
        <f t="shared" si="77"/>
        <v>2.5</v>
      </c>
      <c r="U170" s="112">
        <f t="shared" si="77"/>
        <v>1.5</v>
      </c>
      <c r="V170" s="120">
        <f t="shared" si="73"/>
        <v>5.6114676573945923</v>
      </c>
      <c r="W170" s="112"/>
      <c r="X170" s="121">
        <v>5.6138984579649334</v>
      </c>
      <c r="Y170" s="121"/>
      <c r="Z170" s="121">
        <f t="shared" si="74"/>
        <v>0.71435459467145723</v>
      </c>
      <c r="AA170" s="121"/>
      <c r="AE170"/>
      <c r="AF170">
        <v>0.31130000000000002</v>
      </c>
      <c r="AG170">
        <v>0.23130000000000001</v>
      </c>
      <c r="AH170">
        <v>0.2354</v>
      </c>
      <c r="AI170">
        <v>0.22209999999999999</v>
      </c>
      <c r="AJ170"/>
    </row>
    <row r="171" spans="1:36" x14ac:dyDescent="0.25">
      <c r="A171" s="5"/>
      <c r="B171" s="5"/>
      <c r="C171" s="27" t="s">
        <v>565</v>
      </c>
      <c r="D171" s="112" t="str">
        <f t="shared" ref="D171:U171" si="78">IF(D157="","",D157)</f>
        <v/>
      </c>
      <c r="E171" s="112" t="str">
        <f t="shared" si="78"/>
        <v/>
      </c>
      <c r="F171" s="112">
        <f t="shared" si="78"/>
        <v>0.5</v>
      </c>
      <c r="G171" s="112">
        <f t="shared" si="78"/>
        <v>0.25</v>
      </c>
      <c r="H171" s="112">
        <f t="shared" si="78"/>
        <v>0.25</v>
      </c>
      <c r="I171" s="112">
        <f t="shared" si="78"/>
        <v>1.5</v>
      </c>
      <c r="J171" s="112">
        <f t="shared" si="78"/>
        <v>2.25</v>
      </c>
      <c r="K171" s="112">
        <f t="shared" si="78"/>
        <v>1.25</v>
      </c>
      <c r="L171" s="112">
        <f t="shared" si="78"/>
        <v>1</v>
      </c>
      <c r="M171" s="112">
        <f t="shared" si="78"/>
        <v>3.25</v>
      </c>
      <c r="N171" s="112">
        <f t="shared" si="78"/>
        <v>0.25</v>
      </c>
      <c r="O171" s="112">
        <f t="shared" si="78"/>
        <v>2.5</v>
      </c>
      <c r="P171" s="112">
        <f t="shared" si="78"/>
        <v>3.25</v>
      </c>
      <c r="Q171" s="112">
        <f t="shared" si="78"/>
        <v>1.5</v>
      </c>
      <c r="R171" s="112">
        <f t="shared" si="78"/>
        <v>0.75</v>
      </c>
      <c r="S171" s="112">
        <f t="shared" si="78"/>
        <v>4.5</v>
      </c>
      <c r="T171" s="112">
        <f t="shared" si="78"/>
        <v>1</v>
      </c>
      <c r="U171" s="112">
        <f t="shared" si="78"/>
        <v>2.25</v>
      </c>
      <c r="V171" s="120">
        <f t="shared" si="73"/>
        <v>4.0121330025642239</v>
      </c>
      <c r="W171" s="112"/>
      <c r="X171" s="121">
        <v>4.1114650208773069</v>
      </c>
      <c r="Y171" s="121"/>
      <c r="Z171" s="121">
        <f t="shared" si="74"/>
        <v>0.97539785383131772</v>
      </c>
      <c r="AA171" s="121"/>
      <c r="AE171"/>
      <c r="AF171">
        <v>0.39369999999999999</v>
      </c>
      <c r="AG171">
        <v>0.3054</v>
      </c>
      <c r="AH171">
        <v>0.3009</v>
      </c>
      <c r="AI171"/>
      <c r="AJ171"/>
    </row>
    <row r="172" spans="1:36" x14ac:dyDescent="0.25">
      <c r="A172" s="5"/>
      <c r="B172" s="5"/>
      <c r="C172" s="122" t="s">
        <v>570</v>
      </c>
      <c r="D172" s="112">
        <f t="shared" ref="D172:U172" si="79">IF(D158="","",D158)</f>
        <v>3</v>
      </c>
      <c r="E172" s="112" t="str">
        <f t="shared" si="79"/>
        <v/>
      </c>
      <c r="F172" s="112">
        <f t="shared" si="79"/>
        <v>1.5</v>
      </c>
      <c r="G172" s="112">
        <f t="shared" si="79"/>
        <v>0.5</v>
      </c>
      <c r="H172" s="112">
        <f t="shared" si="79"/>
        <v>3</v>
      </c>
      <c r="I172" s="112">
        <f t="shared" si="79"/>
        <v>3</v>
      </c>
      <c r="J172" s="112">
        <f t="shared" si="79"/>
        <v>3</v>
      </c>
      <c r="K172" s="112">
        <f t="shared" si="79"/>
        <v>3</v>
      </c>
      <c r="L172" s="112">
        <f t="shared" si="79"/>
        <v>1</v>
      </c>
      <c r="M172" s="112">
        <f t="shared" si="79"/>
        <v>6</v>
      </c>
      <c r="N172" s="112" t="str">
        <f t="shared" si="79"/>
        <v/>
      </c>
      <c r="O172" s="112">
        <f t="shared" si="79"/>
        <v>1.5</v>
      </c>
      <c r="P172" s="112">
        <f t="shared" si="79"/>
        <v>1.5</v>
      </c>
      <c r="Q172" s="112" t="str">
        <f t="shared" si="79"/>
        <v/>
      </c>
      <c r="R172" s="112" t="str">
        <f t="shared" si="79"/>
        <v/>
      </c>
      <c r="S172" s="112">
        <f t="shared" si="79"/>
        <v>4</v>
      </c>
      <c r="T172" s="112">
        <f t="shared" si="79"/>
        <v>1.5</v>
      </c>
      <c r="U172" s="112">
        <f t="shared" si="79"/>
        <v>4</v>
      </c>
      <c r="V172" s="120">
        <f t="shared" si="73"/>
        <v>5.8163502741163891</v>
      </c>
      <c r="W172" s="112"/>
      <c r="X172" s="121">
        <v>5.9193907306911679</v>
      </c>
      <c r="Y172" s="121"/>
      <c r="Z172" s="121">
        <f t="shared" si="74"/>
        <v>0.67748765707818059</v>
      </c>
      <c r="AA172" s="121"/>
      <c r="AE172"/>
      <c r="AF172">
        <v>0.29830000000000001</v>
      </c>
      <c r="AG172">
        <v>0.33110000000000001</v>
      </c>
      <c r="AH172">
        <v>0.37059999999999998</v>
      </c>
      <c r="AI172"/>
      <c r="AJ172"/>
    </row>
    <row r="173" spans="1:36" x14ac:dyDescent="0.25">
      <c r="A173" s="5"/>
      <c r="B173" s="5"/>
      <c r="C173" s="27" t="s">
        <v>573</v>
      </c>
      <c r="D173" s="112">
        <f t="shared" ref="D173:U173" si="80">IF(D159="","",D159)</f>
        <v>1.5</v>
      </c>
      <c r="E173" s="112">
        <f t="shared" si="80"/>
        <v>2</v>
      </c>
      <c r="F173" s="112">
        <f t="shared" si="80"/>
        <v>3</v>
      </c>
      <c r="G173" s="112">
        <f t="shared" si="80"/>
        <v>3</v>
      </c>
      <c r="H173" s="112">
        <f t="shared" si="80"/>
        <v>0.5</v>
      </c>
      <c r="I173" s="112">
        <f t="shared" si="80"/>
        <v>4.5</v>
      </c>
      <c r="J173" s="112">
        <f t="shared" si="80"/>
        <v>3.5</v>
      </c>
      <c r="K173" s="112">
        <f t="shared" si="80"/>
        <v>1.5</v>
      </c>
      <c r="L173" s="112">
        <f t="shared" si="80"/>
        <v>1.5</v>
      </c>
      <c r="M173" s="112">
        <f t="shared" si="80"/>
        <v>4.5</v>
      </c>
      <c r="N173" s="112">
        <f t="shared" si="80"/>
        <v>2</v>
      </c>
      <c r="O173" s="112">
        <f t="shared" si="80"/>
        <v>3</v>
      </c>
      <c r="P173" s="112">
        <f t="shared" si="80"/>
        <v>1</v>
      </c>
      <c r="Q173" s="112" t="str">
        <f t="shared" si="80"/>
        <v/>
      </c>
      <c r="R173" s="112" t="str">
        <f t="shared" si="80"/>
        <v/>
      </c>
      <c r="S173" s="112">
        <f t="shared" si="80"/>
        <v>4.5</v>
      </c>
      <c r="T173" s="112">
        <f t="shared" si="80"/>
        <v>4.5</v>
      </c>
      <c r="U173" s="112">
        <f t="shared" si="80"/>
        <v>1.5</v>
      </c>
      <c r="V173" s="120">
        <f t="shared" si="73"/>
        <v>6.3138379179761586</v>
      </c>
      <c r="W173" s="112"/>
      <c r="X173" s="121">
        <v>6.4277816859257815</v>
      </c>
      <c r="Y173" s="121"/>
      <c r="Z173" s="121">
        <f t="shared" si="74"/>
        <v>0.62390329252270815</v>
      </c>
      <c r="AA173" s="121"/>
    </row>
    <row r="174" spans="1:36" ht="13.5" customHeight="1" x14ac:dyDescent="0.25">
      <c r="A174" s="5"/>
      <c r="B174" s="5"/>
      <c r="C174" s="27" t="s">
        <v>576</v>
      </c>
      <c r="D174" s="112">
        <f t="shared" ref="D174:U174" si="81">IF(D160="","",D160)</f>
        <v>5</v>
      </c>
      <c r="E174" s="112">
        <f t="shared" si="81"/>
        <v>5</v>
      </c>
      <c r="F174" s="112">
        <f t="shared" si="81"/>
        <v>4</v>
      </c>
      <c r="G174" s="112">
        <f t="shared" si="81"/>
        <v>3</v>
      </c>
      <c r="H174" s="112">
        <f t="shared" si="81"/>
        <v>1</v>
      </c>
      <c r="I174" s="112" t="str">
        <f t="shared" si="81"/>
        <v/>
      </c>
      <c r="J174" s="112" t="str">
        <f t="shared" si="81"/>
        <v/>
      </c>
      <c r="K174" s="112">
        <f t="shared" si="81"/>
        <v>1</v>
      </c>
      <c r="L174" s="112">
        <f t="shared" si="81"/>
        <v>0.5</v>
      </c>
      <c r="M174" s="112">
        <f t="shared" si="81"/>
        <v>0.5</v>
      </c>
      <c r="N174" s="112">
        <f t="shared" si="81"/>
        <v>0.5</v>
      </c>
      <c r="O174" s="112" t="str">
        <f t="shared" si="81"/>
        <v/>
      </c>
      <c r="P174" s="112">
        <f t="shared" si="81"/>
        <v>2.5</v>
      </c>
      <c r="Q174" s="112" t="str">
        <f t="shared" si="81"/>
        <v/>
      </c>
      <c r="R174" s="112">
        <f t="shared" si="81"/>
        <v>3.25</v>
      </c>
      <c r="S174" s="112" t="str">
        <f t="shared" si="81"/>
        <v/>
      </c>
      <c r="T174" s="112" t="str">
        <f t="shared" si="81"/>
        <v/>
      </c>
      <c r="U174" s="112">
        <f t="shared" si="81"/>
        <v>1</v>
      </c>
      <c r="V174" s="120">
        <f t="shared" si="73"/>
        <v>3.2117695144949487</v>
      </c>
      <c r="W174" s="112"/>
      <c r="X174" s="121">
        <v>3.1149250704088507</v>
      </c>
      <c r="Y174" s="121"/>
      <c r="Z174" s="121">
        <f t="shared" si="74"/>
        <v>1.2874512441931336</v>
      </c>
      <c r="AA174" s="121"/>
    </row>
    <row r="175" spans="1:36" x14ac:dyDescent="0.25">
      <c r="A175" s="5"/>
      <c r="B175" s="5"/>
      <c r="C175" s="27" t="s">
        <v>581</v>
      </c>
      <c r="D175" s="112">
        <f t="shared" ref="D175:U175" si="82">IF(D161="","",D161)</f>
        <v>4.25</v>
      </c>
      <c r="E175" s="112">
        <f t="shared" si="82"/>
        <v>1.5</v>
      </c>
      <c r="F175" s="112">
        <f t="shared" si="82"/>
        <v>4.25</v>
      </c>
      <c r="G175" s="112">
        <f t="shared" si="82"/>
        <v>4</v>
      </c>
      <c r="H175" s="112" t="str">
        <f t="shared" si="82"/>
        <v/>
      </c>
      <c r="I175" s="112" t="str">
        <f t="shared" si="82"/>
        <v/>
      </c>
      <c r="J175" s="112" t="str">
        <f t="shared" si="82"/>
        <v/>
      </c>
      <c r="K175" s="112">
        <f t="shared" si="82"/>
        <v>0.25</v>
      </c>
      <c r="L175" s="112">
        <f t="shared" si="82"/>
        <v>1</v>
      </c>
      <c r="M175" s="112">
        <f t="shared" si="82"/>
        <v>1.5</v>
      </c>
      <c r="N175" s="112" t="str">
        <f t="shared" si="82"/>
        <v/>
      </c>
      <c r="O175" s="112" t="str">
        <f t="shared" si="82"/>
        <v/>
      </c>
      <c r="P175" s="112">
        <f t="shared" si="82"/>
        <v>0.5</v>
      </c>
      <c r="Q175" s="112" t="str">
        <f t="shared" si="82"/>
        <v/>
      </c>
      <c r="R175" s="112">
        <f t="shared" si="82"/>
        <v>1</v>
      </c>
      <c r="S175" s="112" t="str">
        <f t="shared" si="82"/>
        <v/>
      </c>
      <c r="T175" s="112" t="str">
        <f t="shared" si="82"/>
        <v/>
      </c>
      <c r="U175" s="112">
        <f t="shared" si="82"/>
        <v>0.25</v>
      </c>
      <c r="V175" s="120">
        <f t="shared" si="73"/>
        <v>1.2661967178269422</v>
      </c>
      <c r="W175" s="112"/>
      <c r="X175" s="121">
        <v>1.2682587408178683</v>
      </c>
      <c r="Y175" s="121"/>
      <c r="Z175" s="121">
        <f t="shared" si="74"/>
        <v>3.1620630935924856</v>
      </c>
      <c r="AA175" s="121"/>
    </row>
    <row r="176" spans="1:36" ht="16.5" customHeight="1" x14ac:dyDescent="0.25">
      <c r="A176" s="5"/>
      <c r="B176" s="5"/>
      <c r="C176" s="85" t="s">
        <v>586</v>
      </c>
      <c r="D176" s="112">
        <f t="shared" ref="D176:U176" si="83">IF(D162="","",D162)</f>
        <v>4</v>
      </c>
      <c r="E176" s="112">
        <f t="shared" si="83"/>
        <v>0.5</v>
      </c>
      <c r="F176" s="112">
        <f t="shared" si="83"/>
        <v>2.5</v>
      </c>
      <c r="G176" s="112">
        <f t="shared" si="83"/>
        <v>2</v>
      </c>
      <c r="H176" s="112">
        <f t="shared" si="83"/>
        <v>0.5</v>
      </c>
      <c r="I176" s="112">
        <f t="shared" si="83"/>
        <v>1</v>
      </c>
      <c r="J176" s="112">
        <f t="shared" si="83"/>
        <v>0.5</v>
      </c>
      <c r="K176" s="112">
        <f t="shared" si="83"/>
        <v>0.5</v>
      </c>
      <c r="L176" s="112" t="str">
        <f t="shared" si="83"/>
        <v/>
      </c>
      <c r="M176" s="112">
        <f t="shared" si="83"/>
        <v>3</v>
      </c>
      <c r="N176" s="112">
        <f t="shared" si="83"/>
        <v>1</v>
      </c>
      <c r="O176" s="112">
        <f t="shared" si="83"/>
        <v>2</v>
      </c>
      <c r="P176" s="112">
        <f t="shared" si="83"/>
        <v>1</v>
      </c>
      <c r="Q176" s="112" t="str">
        <f t="shared" si="83"/>
        <v/>
      </c>
      <c r="R176" s="112">
        <f t="shared" si="83"/>
        <v>1</v>
      </c>
      <c r="S176" s="112">
        <f t="shared" si="83"/>
        <v>0.5</v>
      </c>
      <c r="T176" s="112">
        <f t="shared" si="83"/>
        <v>0.5</v>
      </c>
      <c r="U176" s="112" t="str">
        <f t="shared" si="83"/>
        <v/>
      </c>
      <c r="V176" s="120">
        <f t="shared" si="73"/>
        <v>3.00401245513144</v>
      </c>
      <c r="W176" s="112"/>
      <c r="X176" s="121">
        <v>3.063887062800406</v>
      </c>
      <c r="Y176" s="121"/>
      <c r="Z176" s="121">
        <f t="shared" si="74"/>
        <v>1.3088975132787088</v>
      </c>
      <c r="AA176" s="121"/>
    </row>
    <row r="177" spans="3:53" s="5" customFormat="1" x14ac:dyDescent="0.25">
      <c r="C177" s="123"/>
      <c r="D177" s="112"/>
      <c r="E177" s="112"/>
      <c r="F177" s="112"/>
      <c r="G177" s="112"/>
      <c r="H177" s="112"/>
      <c r="I177" s="112"/>
      <c r="J177" s="112"/>
      <c r="K177" s="112"/>
      <c r="L177" s="112"/>
      <c r="M177" s="112"/>
      <c r="N177" s="112"/>
      <c r="O177" s="112"/>
      <c r="P177" s="112"/>
      <c r="Q177" s="112"/>
      <c r="R177" s="112"/>
      <c r="S177" s="112"/>
      <c r="T177" s="112"/>
      <c r="U177" s="112"/>
      <c r="V177" s="121">
        <f>AVERAGE(V167:V176)</f>
        <v>3.9832671502536874</v>
      </c>
      <c r="W177" s="121"/>
      <c r="X177" s="121">
        <f>AVERAGE(X167:X176)</f>
        <v>4.0103141574662589</v>
      </c>
      <c r="Y177" s="121"/>
      <c r="Z177" s="121">
        <f>AVERAGE(Z167:Z176)</f>
        <v>1.2240884104760064</v>
      </c>
      <c r="AA177" s="121"/>
    </row>
    <row r="178" spans="3:53" s="5" customFormat="1" x14ac:dyDescent="0.25">
      <c r="C178" s="123"/>
      <c r="D178" s="112"/>
      <c r="E178" s="112"/>
      <c r="F178" s="112"/>
      <c r="G178" s="112"/>
      <c r="H178" s="112"/>
      <c r="I178" s="112"/>
      <c r="J178" s="112"/>
      <c r="K178" s="112"/>
      <c r="L178" s="112"/>
      <c r="M178" s="112"/>
      <c r="N178" s="112"/>
      <c r="O178" s="112"/>
      <c r="P178" s="112"/>
      <c r="Q178" s="112"/>
      <c r="R178" s="112"/>
      <c r="S178" s="112"/>
      <c r="T178" s="112"/>
      <c r="U178" s="112"/>
      <c r="V178" s="96"/>
      <c r="W178" s="124"/>
      <c r="X178" s="110"/>
      <c r="Y178" s="121"/>
      <c r="Z178" s="110"/>
      <c r="AA178" s="112"/>
    </row>
    <row r="179" spans="3:53" x14ac:dyDescent="0.25">
      <c r="C179" s="26" t="s">
        <v>532</v>
      </c>
      <c r="D179" s="112">
        <f>IF(D153="","",D153*$Z167)</f>
        <v>1.2228196658374704</v>
      </c>
      <c r="E179" s="112">
        <f t="shared" ref="E179:U179" si="84">IF(E153="","",E153*$Z167)</f>
        <v>8.7344261845533594E-2</v>
      </c>
      <c r="F179" s="112">
        <f t="shared" si="84"/>
        <v>0.78609835660980232</v>
      </c>
      <c r="G179" s="112">
        <f t="shared" si="84"/>
        <v>0.69875409476426875</v>
      </c>
      <c r="H179" s="112">
        <f t="shared" si="84"/>
        <v>0.17468852369106719</v>
      </c>
      <c r="I179" s="112">
        <f t="shared" si="84"/>
        <v>0.61140983291873519</v>
      </c>
      <c r="J179" s="112">
        <f t="shared" si="84"/>
        <v>0.69875409476426875</v>
      </c>
      <c r="K179" s="112">
        <f t="shared" si="84"/>
        <v>0.87344261845533588</v>
      </c>
      <c r="L179" s="112">
        <f t="shared" si="84"/>
        <v>1.6595409750651382</v>
      </c>
      <c r="M179" s="112">
        <f t="shared" si="84"/>
        <v>2.2709508079838736</v>
      </c>
      <c r="N179" s="112">
        <f t="shared" si="84"/>
        <v>2.8823606409026086</v>
      </c>
      <c r="O179" s="112">
        <f t="shared" si="84"/>
        <v>3.9304917830490118</v>
      </c>
      <c r="P179" s="112">
        <f t="shared" si="84"/>
        <v>0.87344261845533588</v>
      </c>
      <c r="Q179" s="112">
        <f t="shared" si="84"/>
        <v>1.4848524513740711</v>
      </c>
      <c r="R179" s="112">
        <f t="shared" si="84"/>
        <v>0.43672130922766794</v>
      </c>
      <c r="S179" s="112">
        <f t="shared" si="84"/>
        <v>2.5329835935204743</v>
      </c>
      <c r="T179" s="112">
        <f t="shared" si="84"/>
        <v>1.6595409750651382</v>
      </c>
      <c r="U179" s="112">
        <f t="shared" si="84"/>
        <v>1.0481311421464032</v>
      </c>
      <c r="V179" s="96"/>
      <c r="W179" s="125"/>
      <c r="X179" s="126"/>
      <c r="Y179" s="108"/>
      <c r="Z179" s="121"/>
      <c r="AA179" s="127"/>
    </row>
    <row r="180" spans="3:53" x14ac:dyDescent="0.25">
      <c r="C180" s="61" t="s">
        <v>551</v>
      </c>
      <c r="D180" s="112">
        <f t="shared" ref="D180:U180" si="85">IF(D154="","",D154*$Z168)</f>
        <v>1.9207892301548357</v>
      </c>
      <c r="E180" s="112">
        <f t="shared" si="85"/>
        <v>0.48019730753870893</v>
      </c>
      <c r="F180" s="112">
        <f t="shared" si="85"/>
        <v>1.9207892301548357</v>
      </c>
      <c r="G180" s="112">
        <f t="shared" si="85"/>
        <v>0.48019730753870893</v>
      </c>
      <c r="H180" s="112" t="str">
        <f t="shared" si="85"/>
        <v/>
      </c>
      <c r="I180" s="112">
        <f t="shared" si="85"/>
        <v>0.48019730753870893</v>
      </c>
      <c r="J180" s="112">
        <f t="shared" si="85"/>
        <v>0.48019730753870893</v>
      </c>
      <c r="K180" s="112" t="str">
        <f t="shared" si="85"/>
        <v/>
      </c>
      <c r="L180" s="112" t="str">
        <f t="shared" si="85"/>
        <v/>
      </c>
      <c r="M180" s="112">
        <f t="shared" si="85"/>
        <v>4.8019730753870888</v>
      </c>
      <c r="N180" s="112">
        <f t="shared" si="85"/>
        <v>0.48019730753870893</v>
      </c>
      <c r="O180" s="112">
        <f t="shared" si="85"/>
        <v>0.72029596130806339</v>
      </c>
      <c r="P180" s="112">
        <f t="shared" si="85"/>
        <v>1.6806905763854814</v>
      </c>
      <c r="Q180" s="112">
        <f t="shared" si="85"/>
        <v>0.72029596130806339</v>
      </c>
      <c r="R180" s="112">
        <f t="shared" si="85"/>
        <v>0.72029596130806339</v>
      </c>
      <c r="S180" s="112">
        <f t="shared" si="85"/>
        <v>2.4009865376935444</v>
      </c>
      <c r="T180" s="112">
        <f t="shared" si="85"/>
        <v>5.2821703829257984</v>
      </c>
      <c r="U180" s="112">
        <f t="shared" si="85"/>
        <v>4.3217757678483801</v>
      </c>
      <c r="V180" s="96"/>
      <c r="W180" s="125"/>
      <c r="X180" s="127"/>
      <c r="Y180" s="128"/>
      <c r="Z180" s="121"/>
      <c r="AA180" s="127"/>
    </row>
    <row r="181" spans="3:53" x14ac:dyDescent="0.25">
      <c r="C181" s="76" t="s">
        <v>556</v>
      </c>
      <c r="D181" s="112">
        <f t="shared" ref="D181:U181" si="86">IF(D155="","",D155*$Z169)</f>
        <v>1.7001390764791731</v>
      </c>
      <c r="E181" s="112" t="str">
        <f t="shared" si="86"/>
        <v/>
      </c>
      <c r="F181" s="112">
        <f t="shared" si="86"/>
        <v>1.7001390764791731</v>
      </c>
      <c r="G181" s="112">
        <f t="shared" si="86"/>
        <v>0.56671302549305769</v>
      </c>
      <c r="H181" s="112" t="str">
        <f t="shared" si="86"/>
        <v/>
      </c>
      <c r="I181" s="112">
        <f t="shared" si="86"/>
        <v>0.56671302549305769</v>
      </c>
      <c r="J181" s="112">
        <f t="shared" si="86"/>
        <v>0.56671302549305769</v>
      </c>
      <c r="K181" s="112">
        <f t="shared" si="86"/>
        <v>0.28335651274652884</v>
      </c>
      <c r="L181" s="112">
        <f t="shared" si="86"/>
        <v>2.2668521019722307</v>
      </c>
      <c r="M181" s="112">
        <f t="shared" si="86"/>
        <v>1.1334260509861154</v>
      </c>
      <c r="N181" s="112" t="str">
        <f t="shared" si="86"/>
        <v/>
      </c>
      <c r="O181" s="112">
        <f t="shared" si="86"/>
        <v>0.28335651274652884</v>
      </c>
      <c r="P181" s="112">
        <f t="shared" si="86"/>
        <v>2.8335651274652882</v>
      </c>
      <c r="Q181" s="112">
        <f t="shared" si="86"/>
        <v>2.8335651274652882</v>
      </c>
      <c r="R181" s="112">
        <f t="shared" si="86"/>
        <v>1.1334260509861154</v>
      </c>
      <c r="S181" s="112">
        <f t="shared" si="86"/>
        <v>2.8335651274652882</v>
      </c>
      <c r="T181" s="112">
        <f t="shared" si="86"/>
        <v>2.8335651274652882</v>
      </c>
      <c r="U181" s="112">
        <f t="shared" si="86"/>
        <v>1.7001390764791731</v>
      </c>
      <c r="V181" s="96"/>
      <c r="W181" s="125"/>
      <c r="X181" s="127"/>
      <c r="Y181" s="128"/>
      <c r="Z181" s="121"/>
      <c r="AA181" s="127"/>
    </row>
    <row r="182" spans="3:53" x14ac:dyDescent="0.25">
      <c r="C182" s="27" t="s">
        <v>560</v>
      </c>
      <c r="D182" s="112">
        <f t="shared" ref="D182:U182" si="87">IF(D156="","",D156*$Z170)</f>
        <v>1.0715318920071859</v>
      </c>
      <c r="E182" s="112">
        <f t="shared" si="87"/>
        <v>0.71435459467145723</v>
      </c>
      <c r="F182" s="112">
        <f t="shared" si="87"/>
        <v>0.53576594600359295</v>
      </c>
      <c r="G182" s="112">
        <f t="shared" si="87"/>
        <v>0.53576594600359295</v>
      </c>
      <c r="H182" s="112">
        <f t="shared" si="87"/>
        <v>0.71435459467145723</v>
      </c>
      <c r="I182" s="112" t="str">
        <f t="shared" si="87"/>
        <v/>
      </c>
      <c r="J182" s="112">
        <f t="shared" si="87"/>
        <v>0.17858864866786431</v>
      </c>
      <c r="K182" s="112">
        <f t="shared" si="87"/>
        <v>0.53576594600359295</v>
      </c>
      <c r="L182" s="112">
        <f t="shared" si="87"/>
        <v>1.785886486678643</v>
      </c>
      <c r="M182" s="112">
        <f t="shared" si="87"/>
        <v>0.71435459467145723</v>
      </c>
      <c r="N182" s="112">
        <f t="shared" si="87"/>
        <v>1.785886486678643</v>
      </c>
      <c r="O182" s="112">
        <f t="shared" si="87"/>
        <v>1.4287091893429145</v>
      </c>
      <c r="P182" s="112">
        <f t="shared" si="87"/>
        <v>3.2145956760215575</v>
      </c>
      <c r="Q182" s="112">
        <f t="shared" si="87"/>
        <v>3.2145956760215575</v>
      </c>
      <c r="R182" s="112">
        <f t="shared" si="87"/>
        <v>0.89294324333932151</v>
      </c>
      <c r="S182" s="112">
        <f t="shared" si="87"/>
        <v>3.2145956760215575</v>
      </c>
      <c r="T182" s="112">
        <f t="shared" si="87"/>
        <v>1.785886486678643</v>
      </c>
      <c r="U182" s="112">
        <f t="shared" si="87"/>
        <v>1.0715318920071859</v>
      </c>
      <c r="V182" s="96"/>
      <c r="W182" s="125"/>
      <c r="X182" s="127"/>
      <c r="Y182" s="128"/>
      <c r="Z182" s="121"/>
      <c r="AA182" s="127"/>
    </row>
    <row r="183" spans="3:53" x14ac:dyDescent="0.25">
      <c r="C183" s="27" t="s">
        <v>565</v>
      </c>
      <c r="D183" s="112" t="str">
        <f t="shared" ref="D183:U183" si="88">IF(D157="","",D157*$Z171)</f>
        <v/>
      </c>
      <c r="E183" s="112" t="str">
        <f t="shared" si="88"/>
        <v/>
      </c>
      <c r="F183" s="112">
        <f t="shared" si="88"/>
        <v>0.48769892691565886</v>
      </c>
      <c r="G183" s="112">
        <f t="shared" si="88"/>
        <v>0.24384946345782943</v>
      </c>
      <c r="H183" s="112">
        <f t="shared" si="88"/>
        <v>0.24384946345782943</v>
      </c>
      <c r="I183" s="112">
        <f t="shared" si="88"/>
        <v>1.4630967807469766</v>
      </c>
      <c r="J183" s="112">
        <f t="shared" si="88"/>
        <v>2.1946451711204649</v>
      </c>
      <c r="K183" s="112">
        <f t="shared" si="88"/>
        <v>1.2192473172891471</v>
      </c>
      <c r="L183" s="112">
        <f t="shared" si="88"/>
        <v>0.97539785383131772</v>
      </c>
      <c r="M183" s="112">
        <f t="shared" si="88"/>
        <v>3.1700430249517826</v>
      </c>
      <c r="N183" s="112">
        <f t="shared" si="88"/>
        <v>0.24384946345782943</v>
      </c>
      <c r="O183" s="112">
        <f t="shared" si="88"/>
        <v>2.4384946345782943</v>
      </c>
      <c r="P183" s="112">
        <f t="shared" si="88"/>
        <v>3.1700430249517826</v>
      </c>
      <c r="Q183" s="112">
        <f t="shared" si="88"/>
        <v>1.4630967807469766</v>
      </c>
      <c r="R183" s="112">
        <f t="shared" si="88"/>
        <v>0.73154839037348829</v>
      </c>
      <c r="S183" s="112">
        <f t="shared" si="88"/>
        <v>4.3892903422409297</v>
      </c>
      <c r="T183" s="112">
        <f t="shared" si="88"/>
        <v>0.97539785383131772</v>
      </c>
      <c r="U183" s="112">
        <f t="shared" si="88"/>
        <v>2.1946451711204649</v>
      </c>
      <c r="V183" s="96"/>
      <c r="W183" s="125"/>
      <c r="X183" s="127"/>
      <c r="Y183" s="128"/>
      <c r="Z183" s="121"/>
      <c r="AA183" s="127"/>
    </row>
    <row r="184" spans="3:53" x14ac:dyDescent="0.25">
      <c r="C184" s="78" t="s">
        <v>570</v>
      </c>
      <c r="D184" s="112">
        <f t="shared" ref="D184:U184" si="89">IF(D158="","",D158*$Z172)</f>
        <v>2.0324629712345419</v>
      </c>
      <c r="E184" s="112" t="str">
        <f t="shared" si="89"/>
        <v/>
      </c>
      <c r="F184" s="112">
        <f t="shared" si="89"/>
        <v>1.0162314856172709</v>
      </c>
      <c r="G184" s="112">
        <f t="shared" si="89"/>
        <v>0.3387438285390903</v>
      </c>
      <c r="H184" s="112">
        <f t="shared" si="89"/>
        <v>2.0324629712345419</v>
      </c>
      <c r="I184" s="112">
        <f t="shared" si="89"/>
        <v>2.0324629712345419</v>
      </c>
      <c r="J184" s="112">
        <f t="shared" si="89"/>
        <v>2.0324629712345419</v>
      </c>
      <c r="K184" s="112">
        <f t="shared" si="89"/>
        <v>2.0324629712345419</v>
      </c>
      <c r="L184" s="112">
        <f t="shared" si="89"/>
        <v>0.67748765707818059</v>
      </c>
      <c r="M184" s="112">
        <f t="shared" si="89"/>
        <v>4.0649259424690838</v>
      </c>
      <c r="N184" s="112" t="str">
        <f t="shared" si="89"/>
        <v/>
      </c>
      <c r="O184" s="112">
        <f t="shared" si="89"/>
        <v>1.0162314856172709</v>
      </c>
      <c r="P184" s="112">
        <f t="shared" si="89"/>
        <v>1.0162314856172709</v>
      </c>
      <c r="Q184" s="112" t="str">
        <f t="shared" si="89"/>
        <v/>
      </c>
      <c r="R184" s="112" t="str">
        <f t="shared" si="89"/>
        <v/>
      </c>
      <c r="S184" s="112">
        <f t="shared" si="89"/>
        <v>2.7099506283127224</v>
      </c>
      <c r="T184" s="112">
        <f t="shared" si="89"/>
        <v>1.0162314856172709</v>
      </c>
      <c r="U184" s="112">
        <f t="shared" si="89"/>
        <v>2.7099506283127224</v>
      </c>
      <c r="V184" s="96"/>
      <c r="W184" s="125"/>
      <c r="X184" s="127"/>
      <c r="Y184" s="128"/>
      <c r="Z184" s="121"/>
      <c r="AA184" s="127"/>
    </row>
    <row r="185" spans="3:53" x14ac:dyDescent="0.25">
      <c r="C185" s="27" t="s">
        <v>573</v>
      </c>
      <c r="D185" s="112">
        <f t="shared" ref="D185:U185" si="90">IF(D159="","",D159*$Z173)</f>
        <v>0.93585493878406223</v>
      </c>
      <c r="E185" s="112">
        <f t="shared" si="90"/>
        <v>1.2478065850454163</v>
      </c>
      <c r="F185" s="112">
        <f t="shared" si="90"/>
        <v>1.8717098775681245</v>
      </c>
      <c r="G185" s="112">
        <f t="shared" si="90"/>
        <v>1.8717098775681245</v>
      </c>
      <c r="H185" s="112">
        <f t="shared" si="90"/>
        <v>0.31195164626135408</v>
      </c>
      <c r="I185" s="112">
        <f t="shared" si="90"/>
        <v>2.8075648163521869</v>
      </c>
      <c r="J185" s="112">
        <f t="shared" si="90"/>
        <v>2.1836615238294783</v>
      </c>
      <c r="K185" s="112">
        <f t="shared" si="90"/>
        <v>0.93585493878406223</v>
      </c>
      <c r="L185" s="112">
        <f t="shared" si="90"/>
        <v>0.93585493878406223</v>
      </c>
      <c r="M185" s="112">
        <f t="shared" si="90"/>
        <v>2.8075648163521869</v>
      </c>
      <c r="N185" s="112">
        <f t="shared" si="90"/>
        <v>1.2478065850454163</v>
      </c>
      <c r="O185" s="112">
        <f t="shared" si="90"/>
        <v>1.8717098775681245</v>
      </c>
      <c r="P185" s="112">
        <f t="shared" si="90"/>
        <v>0.62390329252270815</v>
      </c>
      <c r="Q185" s="112" t="str">
        <f t="shared" si="90"/>
        <v/>
      </c>
      <c r="R185" s="112" t="str">
        <f t="shared" si="90"/>
        <v/>
      </c>
      <c r="S185" s="112">
        <f t="shared" si="90"/>
        <v>2.8075648163521869</v>
      </c>
      <c r="T185" s="112">
        <f t="shared" si="90"/>
        <v>2.8075648163521869</v>
      </c>
      <c r="U185" s="112">
        <f t="shared" si="90"/>
        <v>0.93585493878406223</v>
      </c>
      <c r="V185" s="96"/>
      <c r="W185" s="125"/>
      <c r="X185" s="127"/>
      <c r="Y185" s="128"/>
      <c r="Z185" s="121"/>
      <c r="AA185" s="127"/>
    </row>
    <row r="186" spans="3:53" ht="14.25" customHeight="1" x14ac:dyDescent="0.25">
      <c r="C186" s="27" t="s">
        <v>576</v>
      </c>
      <c r="D186" s="112">
        <f t="shared" ref="D186:U186" si="91">IF(D160="","",D160*$Z174)</f>
        <v>6.4372562209656685</v>
      </c>
      <c r="E186" s="112">
        <f t="shared" si="91"/>
        <v>6.4372562209656685</v>
      </c>
      <c r="F186" s="112">
        <f t="shared" si="91"/>
        <v>5.1498049767725345</v>
      </c>
      <c r="G186" s="112">
        <f t="shared" si="91"/>
        <v>3.8623537325794008</v>
      </c>
      <c r="H186" s="112">
        <f t="shared" si="91"/>
        <v>1.2874512441931336</v>
      </c>
      <c r="I186" s="112" t="str">
        <f t="shared" si="91"/>
        <v/>
      </c>
      <c r="J186" s="112" t="str">
        <f t="shared" si="91"/>
        <v/>
      </c>
      <c r="K186" s="112">
        <f t="shared" si="91"/>
        <v>1.2874512441931336</v>
      </c>
      <c r="L186" s="112">
        <f t="shared" si="91"/>
        <v>0.64372562209656681</v>
      </c>
      <c r="M186" s="112">
        <f t="shared" si="91"/>
        <v>0.64372562209656681</v>
      </c>
      <c r="N186" s="112">
        <f t="shared" si="91"/>
        <v>0.64372562209656681</v>
      </c>
      <c r="O186" s="112" t="str">
        <f t="shared" si="91"/>
        <v/>
      </c>
      <c r="P186" s="112">
        <f t="shared" si="91"/>
        <v>3.2186281104828343</v>
      </c>
      <c r="Q186" s="112" t="str">
        <f t="shared" si="91"/>
        <v/>
      </c>
      <c r="R186" s="112">
        <f t="shared" si="91"/>
        <v>4.1842165436276844</v>
      </c>
      <c r="S186" s="112" t="str">
        <f t="shared" si="91"/>
        <v/>
      </c>
      <c r="T186" s="112" t="str">
        <f t="shared" si="91"/>
        <v/>
      </c>
      <c r="U186" s="112">
        <f t="shared" si="91"/>
        <v>1.2874512441931336</v>
      </c>
      <c r="V186" s="96"/>
      <c r="W186" s="125"/>
      <c r="X186" s="127"/>
      <c r="Y186" s="128"/>
      <c r="Z186" s="121"/>
      <c r="AA186" s="127"/>
    </row>
    <row r="187" spans="3:53" x14ac:dyDescent="0.25">
      <c r="C187" s="27" t="s">
        <v>581</v>
      </c>
      <c r="D187" s="112">
        <f t="shared" ref="D187:U187" si="92">IF(D161="","",D161*$Z175)</f>
        <v>13.438768147768064</v>
      </c>
      <c r="E187" s="112">
        <f t="shared" si="92"/>
        <v>4.743094640388728</v>
      </c>
      <c r="F187" s="112">
        <f t="shared" si="92"/>
        <v>13.438768147768064</v>
      </c>
      <c r="G187" s="112">
        <f t="shared" si="92"/>
        <v>12.648252374369942</v>
      </c>
      <c r="H187" s="112" t="str">
        <f t="shared" si="92"/>
        <v/>
      </c>
      <c r="I187" s="112" t="str">
        <f t="shared" si="92"/>
        <v/>
      </c>
      <c r="J187" s="112" t="str">
        <f t="shared" si="92"/>
        <v/>
      </c>
      <c r="K187" s="112">
        <f t="shared" si="92"/>
        <v>0.7905157733981214</v>
      </c>
      <c r="L187" s="112">
        <f t="shared" si="92"/>
        <v>3.1620630935924856</v>
      </c>
      <c r="M187" s="112">
        <f t="shared" si="92"/>
        <v>4.743094640388728</v>
      </c>
      <c r="N187" s="112" t="str">
        <f t="shared" si="92"/>
        <v/>
      </c>
      <c r="O187" s="112" t="str">
        <f t="shared" si="92"/>
        <v/>
      </c>
      <c r="P187" s="112">
        <f t="shared" si="92"/>
        <v>1.5810315467962428</v>
      </c>
      <c r="Q187" s="112" t="str">
        <f t="shared" si="92"/>
        <v/>
      </c>
      <c r="R187" s="112">
        <f t="shared" si="92"/>
        <v>3.1620630935924856</v>
      </c>
      <c r="S187" s="112" t="str">
        <f t="shared" si="92"/>
        <v/>
      </c>
      <c r="T187" s="112" t="str">
        <f t="shared" si="92"/>
        <v/>
      </c>
      <c r="U187" s="112">
        <f t="shared" si="92"/>
        <v>0.7905157733981214</v>
      </c>
      <c r="V187" s="96"/>
      <c r="W187" s="125"/>
      <c r="X187" s="127"/>
      <c r="Y187" s="128"/>
      <c r="Z187" s="121"/>
      <c r="AA187" s="127"/>
    </row>
    <row r="188" spans="3:53" x14ac:dyDescent="0.25">
      <c r="C188" s="85" t="s">
        <v>586</v>
      </c>
      <c r="D188" s="112">
        <f t="shared" ref="D188:U188" si="93">IF(D162="","",D162*$Z176)</f>
        <v>5.2355900531148354</v>
      </c>
      <c r="E188" s="112">
        <f t="shared" si="93"/>
        <v>0.65444875663935442</v>
      </c>
      <c r="F188" s="112">
        <f t="shared" si="93"/>
        <v>3.2722437831967719</v>
      </c>
      <c r="G188" s="112">
        <f t="shared" si="93"/>
        <v>2.6177950265574177</v>
      </c>
      <c r="H188" s="112">
        <f t="shared" si="93"/>
        <v>0.65444875663935442</v>
      </c>
      <c r="I188" s="112">
        <f t="shared" si="93"/>
        <v>1.3088975132787088</v>
      </c>
      <c r="J188" s="112">
        <f t="shared" si="93"/>
        <v>0.65444875663935442</v>
      </c>
      <c r="K188" s="112">
        <f t="shared" si="93"/>
        <v>0.65444875663935442</v>
      </c>
      <c r="L188" s="112" t="str">
        <f t="shared" si="93"/>
        <v/>
      </c>
      <c r="M188" s="112">
        <f t="shared" si="93"/>
        <v>3.9266925398361265</v>
      </c>
      <c r="N188" s="112">
        <f t="shared" si="93"/>
        <v>1.3088975132787088</v>
      </c>
      <c r="O188" s="112">
        <f t="shared" si="93"/>
        <v>2.6177950265574177</v>
      </c>
      <c r="P188" s="112">
        <f t="shared" si="93"/>
        <v>1.3088975132787088</v>
      </c>
      <c r="Q188" s="112" t="str">
        <f t="shared" si="93"/>
        <v/>
      </c>
      <c r="R188" s="112">
        <f t="shared" si="93"/>
        <v>1.3088975132787088</v>
      </c>
      <c r="S188" s="112">
        <f t="shared" si="93"/>
        <v>0.65444875663935442</v>
      </c>
      <c r="T188" s="112">
        <f t="shared" si="93"/>
        <v>0.65444875663935442</v>
      </c>
      <c r="U188" s="112" t="str">
        <f t="shared" si="93"/>
        <v/>
      </c>
      <c r="V188" s="96"/>
      <c r="W188" s="125"/>
      <c r="X188" s="127"/>
      <c r="Y188" s="128"/>
      <c r="Z188" s="121"/>
      <c r="AA188" s="127"/>
    </row>
    <row r="189" spans="3:53" x14ac:dyDescent="0.25">
      <c r="V189" s="96"/>
      <c r="W189" s="96"/>
      <c r="Y189" s="128"/>
    </row>
    <row r="190" spans="3:53" x14ac:dyDescent="0.25">
      <c r="F190" s="129"/>
      <c r="G190" s="129"/>
      <c r="H190" s="129"/>
      <c r="I190" s="129"/>
      <c r="J190" s="129"/>
      <c r="K190" s="129"/>
      <c r="L190" s="129"/>
      <c r="P190" s="129"/>
      <c r="S190" s="129"/>
      <c r="X190" s="5" t="s">
        <v>612</v>
      </c>
      <c r="Y190" s="5" t="s">
        <v>601</v>
      </c>
      <c r="Z190" s="5" t="s">
        <v>600</v>
      </c>
    </row>
    <row r="191" spans="3:53" x14ac:dyDescent="0.25">
      <c r="C191" s="26" t="s">
        <v>532</v>
      </c>
      <c r="D191" s="112">
        <f>IF(D179="","",D$166*D179)</f>
        <v>0.34728078509784155</v>
      </c>
      <c r="E191" s="112">
        <f t="shared" ref="E191:U191" si="94">IF(E179="","",E$166*E179)</f>
        <v>1.8971173672849898E-2</v>
      </c>
      <c r="F191" s="112">
        <f t="shared" si="94"/>
        <v>0.17467105483869808</v>
      </c>
      <c r="G191" s="112">
        <f t="shared" si="94"/>
        <v>0.19327538261179675</v>
      </c>
      <c r="H191" s="112">
        <f t="shared" si="94"/>
        <v>4.6781586644467792E-2</v>
      </c>
      <c r="I191" s="112">
        <f t="shared" si="94"/>
        <v>0.14551554023465896</v>
      </c>
      <c r="J191" s="112">
        <f t="shared" si="94"/>
        <v>0.15742929755038976</v>
      </c>
      <c r="K191" s="112">
        <f t="shared" si="94"/>
        <v>0.23486872010263979</v>
      </c>
      <c r="L191" s="112">
        <f t="shared" si="94"/>
        <v>0.51661510553777756</v>
      </c>
      <c r="M191" s="112">
        <f t="shared" si="94"/>
        <v>0.52527092188667002</v>
      </c>
      <c r="N191" s="112">
        <f t="shared" si="94"/>
        <v>0.67850769486847406</v>
      </c>
      <c r="O191" s="112">
        <f t="shared" si="94"/>
        <v>0.8729622250151855</v>
      </c>
      <c r="P191" s="112">
        <f t="shared" si="94"/>
        <v>0.34387435888586571</v>
      </c>
      <c r="Q191" s="112">
        <f t="shared" si="94"/>
        <v>0.45347393864964131</v>
      </c>
      <c r="R191" s="112">
        <f t="shared" si="94"/>
        <v>0.13140944194660528</v>
      </c>
      <c r="S191" s="112">
        <f t="shared" si="94"/>
        <v>0.7555890059471575</v>
      </c>
      <c r="T191" s="112">
        <f t="shared" si="94"/>
        <v>0.54947401684406727</v>
      </c>
      <c r="U191" s="112">
        <f t="shared" si="94"/>
        <v>0.38843740127945703</v>
      </c>
      <c r="V191" s="120">
        <f>((SUM(H191:K191)^$H$165)*(SUM(L191:O191)^$L$165)*(SUM(P191:R191)^$P$165)*(SUM(S191:U191)^$S$165)*(SUM(D191:G191)^$D$165))*10/$W$201</f>
        <v>9.6082641586572066</v>
      </c>
      <c r="W191" s="130">
        <f t="shared" ref="W191:W200" si="95">((SUM(H191:K191)^$H$165)*(SUM(L191:O191)^$L$165)*(SUM(P191:R191)^$P$165)*(SUM(S191:U191)^$S$165)*(SUM(D191:G191)^$D$165))</f>
        <v>1.0959077377523634</v>
      </c>
      <c r="X191" s="5" t="s">
        <v>602</v>
      </c>
      <c r="Y191" s="131">
        <f>V191/MAX($V$191:$V$200)*100</f>
        <v>89.753228522187655</v>
      </c>
      <c r="Z191" s="5">
        <f>_xlfn.RANK.EQ(Y191,$Y$191:$Y$200,0)</f>
        <v>9</v>
      </c>
      <c r="AA191" s="112">
        <f>+SUM(D191:U191)</f>
        <v>6.5344076516142451</v>
      </c>
      <c r="AB191" s="132">
        <f>+AA191/MAX($AA$191:$AA$200)*100</f>
        <v>42.17844644983365</v>
      </c>
      <c r="AC191" s="5">
        <f>+RANK(AB191,$AB$191:$AB$200)</f>
        <v>10</v>
      </c>
      <c r="BA191" s="5">
        <v>9</v>
      </c>
    </row>
    <row r="192" spans="3:53" x14ac:dyDescent="0.25">
      <c r="C192" s="61" t="s">
        <v>551</v>
      </c>
      <c r="D192" s="112">
        <f t="shared" ref="D192:U192" si="96">IF(D180="","",D$166*D180)</f>
        <v>0.54550414136397329</v>
      </c>
      <c r="E192" s="112">
        <f t="shared" si="96"/>
        <v>0.10429885519740759</v>
      </c>
      <c r="F192" s="112">
        <f t="shared" si="96"/>
        <v>0.42679936694040449</v>
      </c>
      <c r="G192" s="112">
        <f t="shared" si="96"/>
        <v>0.13282257526520688</v>
      </c>
      <c r="H192" s="112" t="str">
        <f t="shared" si="96"/>
        <v/>
      </c>
      <c r="I192" s="112">
        <f t="shared" si="96"/>
        <v>0.11428695919421272</v>
      </c>
      <c r="J192" s="112">
        <f t="shared" si="96"/>
        <v>0.10818845338847112</v>
      </c>
      <c r="K192" s="112" t="str">
        <f t="shared" si="96"/>
        <v/>
      </c>
      <c r="L192" s="112" t="str">
        <f t="shared" si="96"/>
        <v/>
      </c>
      <c r="M192" s="112">
        <f t="shared" si="96"/>
        <v>1.1106963723370338</v>
      </c>
      <c r="N192" s="112">
        <f t="shared" si="96"/>
        <v>0.11303844619461208</v>
      </c>
      <c r="O192" s="112">
        <f t="shared" si="96"/>
        <v>0.15997773300652088</v>
      </c>
      <c r="P192" s="112">
        <f t="shared" si="96"/>
        <v>0.66168787992296396</v>
      </c>
      <c r="Q192" s="112">
        <f t="shared" si="96"/>
        <v>0.21997838658348257</v>
      </c>
      <c r="R192" s="112">
        <f t="shared" si="96"/>
        <v>0.21673705475759628</v>
      </c>
      <c r="S192" s="112">
        <f t="shared" si="96"/>
        <v>0.71621428419398436</v>
      </c>
      <c r="T192" s="112">
        <f t="shared" si="96"/>
        <v>1.7489266137867319</v>
      </c>
      <c r="U192" s="112">
        <f t="shared" si="96"/>
        <v>1.6016500995646097</v>
      </c>
      <c r="V192" s="120">
        <f t="shared" ref="V192:V200" si="97">((SUM(H192:K192)^$H$165)*(SUM(L192:O192)^$L$165)*(SUM(P192:R192)^$P$165)*(SUM(S192:U192)^$S$165)*(SUM(D192:G192)^$D$165))*10/$W$201</f>
        <v>9.8589296433557863</v>
      </c>
      <c r="W192" s="130">
        <f t="shared" si="95"/>
        <v>1.1244983592977864</v>
      </c>
      <c r="X192" s="5" t="s">
        <v>603</v>
      </c>
      <c r="Y192" s="131">
        <f t="shared" ref="Y192:Y200" si="98">V192/MAX($V$191:$V$200)*100</f>
        <v>92.094758288571683</v>
      </c>
      <c r="Z192" s="5">
        <f t="shared" ref="Z192:Z200" si="99">_xlfn.RANK.EQ(Y192,$Y$191:$Y$200,0)</f>
        <v>6</v>
      </c>
      <c r="AA192" s="112">
        <f t="shared" ref="AA192:AA200" si="100">+SUM(D192:U192)</f>
        <v>7.9808072216972104</v>
      </c>
      <c r="AB192" s="132">
        <f t="shared" ref="AB192:AB200" si="101">+AA192/MAX($AA$191:$AA$200)*100</f>
        <v>51.51470002696329</v>
      </c>
      <c r="AC192" s="5">
        <f t="shared" ref="AC192:AC200" si="102">+RANK(AB192,$AB$191:$AB$200)</f>
        <v>3</v>
      </c>
      <c r="AF192" s="129"/>
      <c r="BA192" s="5">
        <v>6</v>
      </c>
    </row>
    <row r="193" spans="3:53" x14ac:dyDescent="0.25">
      <c r="C193" s="76" t="s">
        <v>556</v>
      </c>
      <c r="D193" s="112">
        <f t="shared" ref="D193:U193" si="103">IF(D181="","",D$166*D181)</f>
        <v>0.48283949772008511</v>
      </c>
      <c r="E193" s="112" t="str">
        <f t="shared" si="103"/>
        <v/>
      </c>
      <c r="F193" s="112">
        <f t="shared" si="103"/>
        <v>0.37777090279367226</v>
      </c>
      <c r="G193" s="112">
        <f t="shared" si="103"/>
        <v>0.15675282285137976</v>
      </c>
      <c r="H193" s="112" t="str">
        <f t="shared" si="103"/>
        <v/>
      </c>
      <c r="I193" s="112">
        <f t="shared" si="103"/>
        <v>0.13487770006734773</v>
      </c>
      <c r="J193" s="112">
        <f t="shared" si="103"/>
        <v>0.12768044464358591</v>
      </c>
      <c r="K193" s="112">
        <f t="shared" si="103"/>
        <v>7.6194566277541592E-2</v>
      </c>
      <c r="L193" s="112">
        <f t="shared" si="103"/>
        <v>0.70567105934395546</v>
      </c>
      <c r="M193" s="112">
        <f t="shared" si="103"/>
        <v>0.26216144559308852</v>
      </c>
      <c r="N193" s="112" t="str">
        <f t="shared" si="103"/>
        <v/>
      </c>
      <c r="O193" s="112">
        <f t="shared" si="103"/>
        <v>6.2933481481004055E-2</v>
      </c>
      <c r="P193" s="112">
        <f t="shared" si="103"/>
        <v>1.1155745906830838</v>
      </c>
      <c r="Q193" s="112">
        <f t="shared" si="103"/>
        <v>0.86537078992789906</v>
      </c>
      <c r="R193" s="112">
        <f t="shared" si="103"/>
        <v>0.34104789874172214</v>
      </c>
      <c r="S193" s="112">
        <f t="shared" si="103"/>
        <v>0.84525247752289545</v>
      </c>
      <c r="T193" s="112">
        <f t="shared" si="103"/>
        <v>0.93819341370375697</v>
      </c>
      <c r="U193" s="112">
        <f t="shared" si="103"/>
        <v>0.63007154174318147</v>
      </c>
      <c r="V193" s="120">
        <f t="shared" si="97"/>
        <v>10.253084212811078</v>
      </c>
      <c r="W193" s="130">
        <f t="shared" si="95"/>
        <v>1.1694551834861915</v>
      </c>
      <c r="X193" s="5" t="s">
        <v>604</v>
      </c>
      <c r="Y193" s="131">
        <f t="shared" si="98"/>
        <v>95.776655930146234</v>
      </c>
      <c r="Z193" s="5">
        <f t="shared" si="99"/>
        <v>3</v>
      </c>
      <c r="AA193" s="112">
        <f t="shared" si="100"/>
        <v>7.1223926330941989</v>
      </c>
      <c r="AB193" s="132">
        <f t="shared" si="101"/>
        <v>45.973785580310469</v>
      </c>
      <c r="AC193" s="5">
        <f t="shared" si="102"/>
        <v>5</v>
      </c>
      <c r="AF193" s="129"/>
      <c r="BA193" s="5">
        <v>3</v>
      </c>
    </row>
    <row r="194" spans="3:53" x14ac:dyDescent="0.25">
      <c r="C194" s="27" t="s">
        <v>560</v>
      </c>
      <c r="D194" s="112">
        <f t="shared" ref="D194:U194" si="104">IF(D182="","",D$166*D182)</f>
        <v>0.30431505733004077</v>
      </c>
      <c r="E194" s="112">
        <f t="shared" si="104"/>
        <v>0.15515781796264053</v>
      </c>
      <c r="F194" s="112">
        <f t="shared" si="104"/>
        <v>0.11904719320199836</v>
      </c>
      <c r="G194" s="112">
        <f t="shared" si="104"/>
        <v>0.14819286066459381</v>
      </c>
      <c r="H194" s="112">
        <f t="shared" si="104"/>
        <v>0.19130416045301624</v>
      </c>
      <c r="I194" s="112" t="str">
        <f t="shared" si="104"/>
        <v/>
      </c>
      <c r="J194" s="112">
        <f t="shared" si="104"/>
        <v>4.0236022544869826E-2</v>
      </c>
      <c r="K194" s="112">
        <f t="shared" si="104"/>
        <v>0.14406746288036612</v>
      </c>
      <c r="L194" s="112">
        <f t="shared" si="104"/>
        <v>0.55594646330306163</v>
      </c>
      <c r="M194" s="112">
        <f t="shared" si="104"/>
        <v>0.16523021774750807</v>
      </c>
      <c r="N194" s="112">
        <f t="shared" si="104"/>
        <v>0.42039767896415259</v>
      </c>
      <c r="O194" s="112">
        <f t="shared" si="104"/>
        <v>0.31731631095306129</v>
      </c>
      <c r="P194" s="112">
        <f t="shared" si="104"/>
        <v>1.2655863176496871</v>
      </c>
      <c r="Q194" s="112">
        <f t="shared" si="104"/>
        <v>0.98173751945698362</v>
      </c>
      <c r="R194" s="112">
        <f t="shared" si="104"/>
        <v>0.26868662192080184</v>
      </c>
      <c r="S194" s="112">
        <f t="shared" si="104"/>
        <v>0.95891389015723061</v>
      </c>
      <c r="T194" s="112">
        <f t="shared" si="104"/>
        <v>0.59130701573929867</v>
      </c>
      <c r="U194" s="112">
        <f t="shared" si="104"/>
        <v>0.39710971917786309</v>
      </c>
      <c r="V194" s="120">
        <f t="shared" si="97"/>
        <v>10.0611475563926</v>
      </c>
      <c r="W194" s="130">
        <f t="shared" si="95"/>
        <v>1.1475631056400799</v>
      </c>
      <c r="X194" s="5" t="s">
        <v>605</v>
      </c>
      <c r="Y194" s="131">
        <f t="shared" si="98"/>
        <v>93.983727020110948</v>
      </c>
      <c r="Z194" s="5">
        <f t="shared" si="99"/>
        <v>5</v>
      </c>
      <c r="AA194" s="112">
        <f t="shared" si="100"/>
        <v>7.0245523301071744</v>
      </c>
      <c r="AB194" s="132">
        <f t="shared" si="101"/>
        <v>45.342243717574945</v>
      </c>
      <c r="AC194" s="5">
        <f t="shared" si="102"/>
        <v>6</v>
      </c>
      <c r="AF194" s="129"/>
      <c r="BA194" s="5">
        <v>5</v>
      </c>
    </row>
    <row r="195" spans="3:53" x14ac:dyDescent="0.25">
      <c r="C195" s="27" t="s">
        <v>565</v>
      </c>
      <c r="D195" s="112" t="str">
        <f t="shared" ref="D195:U195" si="105">IF(D183="","",D$166*D183)</f>
        <v/>
      </c>
      <c r="E195" s="112" t="str">
        <f t="shared" si="105"/>
        <v/>
      </c>
      <c r="F195" s="112">
        <f t="shared" si="105"/>
        <v>0.1083667015606594</v>
      </c>
      <c r="G195" s="112">
        <f t="shared" si="105"/>
        <v>6.7448761592435624E-2</v>
      </c>
      <c r="H195" s="112">
        <f t="shared" si="105"/>
        <v>6.5302886314006714E-2</v>
      </c>
      <c r="I195" s="112">
        <f t="shared" si="105"/>
        <v>0.34821703381778041</v>
      </c>
      <c r="J195" s="112">
        <f t="shared" si="105"/>
        <v>0.49445355705344074</v>
      </c>
      <c r="K195" s="112">
        <f t="shared" si="105"/>
        <v>0.32785560361905164</v>
      </c>
      <c r="L195" s="112">
        <f t="shared" si="105"/>
        <v>0.3036413518976892</v>
      </c>
      <c r="M195" s="112">
        <f t="shared" si="105"/>
        <v>0.73323095167134733</v>
      </c>
      <c r="N195" s="112">
        <f t="shared" si="105"/>
        <v>5.7402163697973047E-2</v>
      </c>
      <c r="O195" s="112">
        <f t="shared" si="105"/>
        <v>0.54158965833983919</v>
      </c>
      <c r="P195" s="112">
        <f t="shared" si="105"/>
        <v>1.2480459389235168</v>
      </c>
      <c r="Q195" s="112">
        <f t="shared" si="105"/>
        <v>0.44682975684012666</v>
      </c>
      <c r="R195" s="112">
        <f t="shared" si="105"/>
        <v>0.22012291066338263</v>
      </c>
      <c r="S195" s="112">
        <f t="shared" si="105"/>
        <v>1.3093253090904693</v>
      </c>
      <c r="T195" s="112">
        <f t="shared" si="105"/>
        <v>0.32295422940354929</v>
      </c>
      <c r="U195" s="112">
        <f t="shared" si="105"/>
        <v>0.81333550041724423</v>
      </c>
      <c r="V195" s="120">
        <f t="shared" si="97"/>
        <v>9.5309963784754679</v>
      </c>
      <c r="W195" s="130">
        <f t="shared" si="95"/>
        <v>1.0870946621768112</v>
      </c>
      <c r="X195" s="5" t="s">
        <v>606</v>
      </c>
      <c r="Y195" s="131">
        <f t="shared" si="98"/>
        <v>89.031450621670089</v>
      </c>
      <c r="Z195" s="5">
        <f t="shared" si="99"/>
        <v>10</v>
      </c>
      <c r="AA195" s="112">
        <f t="shared" si="100"/>
        <v>7.4081223149025126</v>
      </c>
      <c r="AB195" s="132">
        <f t="shared" si="101"/>
        <v>47.818120174327227</v>
      </c>
      <c r="AC195" s="5">
        <f t="shared" si="102"/>
        <v>4</v>
      </c>
      <c r="AF195" s="129"/>
      <c r="BA195" s="5">
        <v>10</v>
      </c>
    </row>
    <row r="196" spans="3:53" x14ac:dyDescent="0.25">
      <c r="C196" s="78" t="s">
        <v>570</v>
      </c>
      <c r="D196" s="112">
        <f t="shared" ref="D196:U196" si="106">IF(D184="","",D$166*D184)</f>
        <v>0.57721948383060984</v>
      </c>
      <c r="E196" s="112" t="str">
        <f t="shared" si="106"/>
        <v/>
      </c>
      <c r="F196" s="112">
        <f t="shared" si="106"/>
        <v>0.2258066361041576</v>
      </c>
      <c r="G196" s="112">
        <f t="shared" si="106"/>
        <v>9.3696542973912375E-2</v>
      </c>
      <c r="H196" s="112">
        <f t="shared" si="106"/>
        <v>0.54429358369661029</v>
      </c>
      <c r="I196" s="112">
        <f t="shared" si="106"/>
        <v>0.48372618715382093</v>
      </c>
      <c r="J196" s="112">
        <f t="shared" si="106"/>
        <v>0.45791390741914229</v>
      </c>
      <c r="K196" s="112">
        <f t="shared" si="106"/>
        <v>0.54652929296496822</v>
      </c>
      <c r="L196" s="112">
        <f t="shared" si="106"/>
        <v>0.21090190764843764</v>
      </c>
      <c r="M196" s="112">
        <f t="shared" si="106"/>
        <v>0.94021737049309906</v>
      </c>
      <c r="N196" s="112" t="str">
        <f t="shared" si="106"/>
        <v/>
      </c>
      <c r="O196" s="112">
        <f t="shared" si="106"/>
        <v>0.22570501295559586</v>
      </c>
      <c r="P196" s="112">
        <f t="shared" si="106"/>
        <v>0.40009033588751958</v>
      </c>
      <c r="Q196" s="112" t="str">
        <f t="shared" si="106"/>
        <v/>
      </c>
      <c r="R196" s="112" t="str">
        <f t="shared" si="106"/>
        <v/>
      </c>
      <c r="S196" s="112">
        <f t="shared" si="106"/>
        <v>0.80837827242568516</v>
      </c>
      <c r="T196" s="112">
        <f t="shared" si="106"/>
        <v>0.33647424488787842</v>
      </c>
      <c r="U196" s="112">
        <f t="shared" si="106"/>
        <v>1.0043077028526948</v>
      </c>
      <c r="V196" s="120">
        <f t="shared" si="97"/>
        <v>10.128462643196469</v>
      </c>
      <c r="W196" s="130">
        <f t="shared" si="95"/>
        <v>1.1552409882708736</v>
      </c>
      <c r="X196" s="5" t="s">
        <v>607</v>
      </c>
      <c r="Y196" s="131">
        <f t="shared" si="98"/>
        <v>94.61253429155289</v>
      </c>
      <c r="Z196" s="5">
        <f t="shared" si="99"/>
        <v>4</v>
      </c>
      <c r="AA196" s="112">
        <f t="shared" si="100"/>
        <v>6.8552604812941329</v>
      </c>
      <c r="AB196" s="132">
        <f t="shared" si="101"/>
        <v>44.249494755426824</v>
      </c>
      <c r="AC196" s="5">
        <f t="shared" si="102"/>
        <v>9</v>
      </c>
      <c r="AF196" s="129"/>
      <c r="BA196" s="5">
        <v>4</v>
      </c>
    </row>
    <row r="197" spans="3:53" x14ac:dyDescent="0.25">
      <c r="C197" s="27" t="s">
        <v>573</v>
      </c>
      <c r="D197" s="112">
        <f t="shared" ref="D197:U197" si="107">IF(D185="","",D$166*D185)</f>
        <v>0.26578280261467363</v>
      </c>
      <c r="E197" s="112">
        <f t="shared" si="107"/>
        <v>0.2710235902718644</v>
      </c>
      <c r="F197" s="112">
        <f t="shared" si="107"/>
        <v>0.41589393479563724</v>
      </c>
      <c r="G197" s="112">
        <f t="shared" si="107"/>
        <v>0.51771495213534324</v>
      </c>
      <c r="H197" s="112">
        <f t="shared" si="107"/>
        <v>8.3540650868790617E-2</v>
      </c>
      <c r="I197" s="112">
        <f t="shared" si="107"/>
        <v>0.66820042629182042</v>
      </c>
      <c r="J197" s="112">
        <f t="shared" si="107"/>
        <v>0.49197894131878145</v>
      </c>
      <c r="K197" s="112">
        <f t="shared" si="107"/>
        <v>0.25165139303903433</v>
      </c>
      <c r="L197" s="112">
        <f t="shared" si="107"/>
        <v>0.29133164244347859</v>
      </c>
      <c r="M197" s="112">
        <f t="shared" si="107"/>
        <v>0.64938974202226085</v>
      </c>
      <c r="N197" s="112">
        <f t="shared" si="107"/>
        <v>0.29373367011969098</v>
      </c>
      <c r="O197" s="112">
        <f t="shared" si="107"/>
        <v>0.41570676380788041</v>
      </c>
      <c r="P197" s="112">
        <f t="shared" si="107"/>
        <v>0.2456307262661902</v>
      </c>
      <c r="Q197" s="112" t="str">
        <f t="shared" si="107"/>
        <v/>
      </c>
      <c r="R197" s="112" t="str">
        <f t="shared" si="107"/>
        <v/>
      </c>
      <c r="S197" s="112">
        <f t="shared" si="107"/>
        <v>0.83749658471785737</v>
      </c>
      <c r="T197" s="112">
        <f t="shared" si="107"/>
        <v>0.92958471069420912</v>
      </c>
      <c r="U197" s="112">
        <f t="shared" si="107"/>
        <v>0.34682784031337344</v>
      </c>
      <c r="V197" s="120">
        <f t="shared" si="97"/>
        <v>9.84335235179047</v>
      </c>
      <c r="W197" s="130">
        <f t="shared" si="95"/>
        <v>1.1227216310482542</v>
      </c>
      <c r="X197" s="5" t="s">
        <v>608</v>
      </c>
      <c r="Y197" s="131">
        <f t="shared" si="98"/>
        <v>91.949246863559608</v>
      </c>
      <c r="Z197" s="5">
        <f t="shared" si="99"/>
        <v>7</v>
      </c>
      <c r="AA197" s="112">
        <f t="shared" si="100"/>
        <v>6.9754883717208873</v>
      </c>
      <c r="AB197" s="132">
        <f t="shared" si="101"/>
        <v>45.025544538131854</v>
      </c>
      <c r="AC197" s="5">
        <f t="shared" si="102"/>
        <v>8</v>
      </c>
      <c r="AF197" s="129"/>
      <c r="BA197" s="5">
        <v>7</v>
      </c>
    </row>
    <row r="198" spans="3:53" ht="16.5" customHeight="1" x14ac:dyDescent="0.25">
      <c r="C198" s="27" t="s">
        <v>576</v>
      </c>
      <c r="D198" s="112">
        <f t="shared" ref="D198:U198" si="108">IF(D186="","",D$166*D186)</f>
        <v>1.8281807667542498</v>
      </c>
      <c r="E198" s="112">
        <f t="shared" si="108"/>
        <v>1.3981720511937432</v>
      </c>
      <c r="F198" s="112">
        <f t="shared" si="108"/>
        <v>1.1442866658388573</v>
      </c>
      <c r="G198" s="112">
        <f t="shared" si="108"/>
        <v>1.0683270424314624</v>
      </c>
      <c r="H198" s="112">
        <f t="shared" si="108"/>
        <v>0.34477944319492115</v>
      </c>
      <c r="I198" s="112" t="str">
        <f t="shared" si="108"/>
        <v/>
      </c>
      <c r="J198" s="112" t="str">
        <f t="shared" si="108"/>
        <v/>
      </c>
      <c r="K198" s="112">
        <f t="shared" si="108"/>
        <v>0.34619563956353361</v>
      </c>
      <c r="L198" s="112">
        <f t="shared" si="108"/>
        <v>0.20039178615866127</v>
      </c>
      <c r="M198" s="112">
        <f t="shared" si="108"/>
        <v>0.14889373639093589</v>
      </c>
      <c r="N198" s="112">
        <f t="shared" si="108"/>
        <v>0.15153301144153183</v>
      </c>
      <c r="O198" s="112" t="str">
        <f t="shared" si="108"/>
        <v/>
      </c>
      <c r="P198" s="112">
        <f t="shared" si="108"/>
        <v>1.2671738870970919</v>
      </c>
      <c r="Q198" s="112" t="str">
        <f t="shared" si="108"/>
        <v/>
      </c>
      <c r="R198" s="112">
        <f t="shared" si="108"/>
        <v>1.2590307579775701</v>
      </c>
      <c r="S198" s="112" t="str">
        <f t="shared" si="108"/>
        <v/>
      </c>
      <c r="T198" s="112" t="str">
        <f t="shared" si="108"/>
        <v/>
      </c>
      <c r="U198" s="112">
        <f t="shared" si="108"/>
        <v>0.47712943109797529</v>
      </c>
      <c r="V198" s="120">
        <f t="shared" si="97"/>
        <v>10.705201714590103</v>
      </c>
      <c r="W198" s="130">
        <f t="shared" si="95"/>
        <v>1.2210231941477705</v>
      </c>
      <c r="X198" s="5" t="s">
        <v>609</v>
      </c>
      <c r="Y198" s="131">
        <f t="shared" si="98"/>
        <v>100</v>
      </c>
      <c r="Z198" s="5">
        <f t="shared" si="99"/>
        <v>1</v>
      </c>
      <c r="AA198" s="112">
        <f t="shared" si="100"/>
        <v>9.6340942191405325</v>
      </c>
      <c r="AB198" s="132">
        <f t="shared" si="101"/>
        <v>62.186375380833006</v>
      </c>
      <c r="AC198" s="5">
        <f t="shared" si="102"/>
        <v>2</v>
      </c>
      <c r="AF198" s="129"/>
      <c r="BA198" s="5">
        <v>1</v>
      </c>
    </row>
    <row r="199" spans="3:53" x14ac:dyDescent="0.25">
      <c r="C199" s="27" t="s">
        <v>581</v>
      </c>
      <c r="D199" s="112">
        <f t="shared" ref="D199:U199" si="109">IF(D187="","",D$166*D187)</f>
        <v>3.8166101539661299</v>
      </c>
      <c r="E199" s="112">
        <f t="shared" si="109"/>
        <v>1.0302001558924316</v>
      </c>
      <c r="F199" s="112">
        <f t="shared" si="109"/>
        <v>2.9860942824340642</v>
      </c>
      <c r="G199" s="112">
        <f t="shared" si="109"/>
        <v>3.4985066067507264</v>
      </c>
      <c r="H199" s="112" t="str">
        <f t="shared" si="109"/>
        <v/>
      </c>
      <c r="I199" s="112" t="str">
        <f t="shared" si="109"/>
        <v/>
      </c>
      <c r="J199" s="112" t="str">
        <f t="shared" si="109"/>
        <v/>
      </c>
      <c r="K199" s="112">
        <f t="shared" si="109"/>
        <v>0.21256969146675483</v>
      </c>
      <c r="L199" s="112">
        <f t="shared" si="109"/>
        <v>0.98435024103534086</v>
      </c>
      <c r="M199" s="112">
        <f t="shared" si="109"/>
        <v>1.0970777903219129</v>
      </c>
      <c r="N199" s="112" t="str">
        <f t="shared" si="109"/>
        <v/>
      </c>
      <c r="O199" s="112" t="str">
        <f t="shared" si="109"/>
        <v/>
      </c>
      <c r="P199" s="112">
        <f t="shared" si="109"/>
        <v>0.62245211997368077</v>
      </c>
      <c r="Q199" s="112" t="str">
        <f t="shared" si="109"/>
        <v/>
      </c>
      <c r="R199" s="112">
        <f t="shared" si="109"/>
        <v>0.95146478486197894</v>
      </c>
      <c r="S199" s="112" t="str">
        <f t="shared" si="109"/>
        <v/>
      </c>
      <c r="T199" s="112" t="str">
        <f t="shared" si="109"/>
        <v/>
      </c>
      <c r="U199" s="112">
        <f t="shared" si="109"/>
        <v>0.29296514562134379</v>
      </c>
      <c r="V199" s="120">
        <f t="shared" si="97"/>
        <v>10.402044741998305</v>
      </c>
      <c r="W199" s="130">
        <f t="shared" si="95"/>
        <v>1.1864454528897321</v>
      </c>
      <c r="X199" s="5" t="s">
        <v>610</v>
      </c>
      <c r="Y199" s="131">
        <f t="shared" si="98"/>
        <v>97.168133953247917</v>
      </c>
      <c r="Z199" s="5">
        <f t="shared" si="99"/>
        <v>2</v>
      </c>
      <c r="AA199" s="112">
        <f t="shared" si="100"/>
        <v>15.492290972324364</v>
      </c>
      <c r="AB199" s="132">
        <f t="shared" si="101"/>
        <v>100</v>
      </c>
      <c r="AC199" s="5">
        <f t="shared" si="102"/>
        <v>1</v>
      </c>
      <c r="AF199" s="129"/>
      <c r="BA199" s="5">
        <v>2</v>
      </c>
    </row>
    <row r="200" spans="3:53" x14ac:dyDescent="0.25">
      <c r="C200" s="85" t="s">
        <v>586</v>
      </c>
      <c r="D200" s="112">
        <f t="shared" ref="D200:U200" si="110">IF(D188="","",D$166*D188)</f>
        <v>1.486907575084613</v>
      </c>
      <c r="E200" s="112">
        <f t="shared" si="110"/>
        <v>0.14214626994206778</v>
      </c>
      <c r="F200" s="112">
        <f t="shared" si="110"/>
        <v>0.72709256862632277</v>
      </c>
      <c r="G200" s="112">
        <f t="shared" si="110"/>
        <v>0.7240821043457818</v>
      </c>
      <c r="H200" s="112">
        <f t="shared" si="110"/>
        <v>0.17526137702801911</v>
      </c>
      <c r="I200" s="112">
        <f t="shared" si="110"/>
        <v>0.31151760816033269</v>
      </c>
      <c r="J200" s="112">
        <f t="shared" si="110"/>
        <v>0.14744730487084656</v>
      </c>
      <c r="K200" s="112">
        <f t="shared" si="110"/>
        <v>0.17598127066032238</v>
      </c>
      <c r="L200" s="112" t="str">
        <f t="shared" si="110"/>
        <v/>
      </c>
      <c r="M200" s="112">
        <f t="shared" si="110"/>
        <v>0.90824398446409604</v>
      </c>
      <c r="N200" s="112">
        <f t="shared" si="110"/>
        <v>0.30811447462580804</v>
      </c>
      <c r="O200" s="112">
        <f t="shared" si="110"/>
        <v>0.58141227539840246</v>
      </c>
      <c r="P200" s="112">
        <f t="shared" si="110"/>
        <v>0.5153129509778277</v>
      </c>
      <c r="Q200" s="112" t="str">
        <f t="shared" si="110"/>
        <v/>
      </c>
      <c r="R200" s="112">
        <f t="shared" si="110"/>
        <v>0.3938472617455635</v>
      </c>
      <c r="S200" s="112">
        <f t="shared" si="110"/>
        <v>0.19522206410551943</v>
      </c>
      <c r="T200" s="112">
        <f t="shared" si="110"/>
        <v>0.21668798332329026</v>
      </c>
      <c r="U200" s="112" t="str">
        <f t="shared" si="110"/>
        <v/>
      </c>
      <c r="V200" s="120">
        <f t="shared" si="97"/>
        <v>9.608516598732523</v>
      </c>
      <c r="W200" s="130">
        <f t="shared" si="95"/>
        <v>1.0959365307817068</v>
      </c>
      <c r="X200" s="5" t="s">
        <v>611</v>
      </c>
      <c r="Y200" s="131">
        <f t="shared" si="98"/>
        <v>89.75558662885436</v>
      </c>
      <c r="Z200" s="5">
        <f t="shared" si="99"/>
        <v>8</v>
      </c>
      <c r="AA200" s="112">
        <f t="shared" si="100"/>
        <v>7.0092770733588132</v>
      </c>
      <c r="AB200" s="132">
        <f t="shared" si="101"/>
        <v>45.243644635130337</v>
      </c>
      <c r="AC200" s="5">
        <f t="shared" si="102"/>
        <v>7</v>
      </c>
      <c r="AF200" s="129"/>
      <c r="BA200" s="5">
        <v>8</v>
      </c>
    </row>
    <row r="201" spans="3:53" x14ac:dyDescent="0.25">
      <c r="V201" s="96">
        <f>AVERAGE(V191:V200)</f>
        <v>10.000000000000002</v>
      </c>
      <c r="W201" s="96">
        <f>AVERAGE(W191:W200)</f>
        <v>1.1405886845491569</v>
      </c>
      <c r="Y201" s="112"/>
    </row>
    <row r="202" spans="3:53" x14ac:dyDescent="0.25">
      <c r="Y202" s="112"/>
    </row>
    <row r="203" spans="3:53" x14ac:dyDescent="0.25">
      <c r="J203" s="5" t="s">
        <v>506</v>
      </c>
      <c r="K203" s="5" t="s">
        <v>596</v>
      </c>
      <c r="L203" s="5" t="s">
        <v>597</v>
      </c>
      <c r="M203" s="5" t="s">
        <v>598</v>
      </c>
      <c r="N203" s="5" t="s">
        <v>599</v>
      </c>
    </row>
    <row r="204" spans="3:53" ht="15.75" customHeight="1" x14ac:dyDescent="0.25">
      <c r="D204" s="113">
        <v>0.2112</v>
      </c>
      <c r="E204" s="113">
        <v>0.19639999999999999</v>
      </c>
      <c r="F204" s="113">
        <v>0.17449999999999999</v>
      </c>
      <c r="G204" s="113">
        <v>0.20669999999999999</v>
      </c>
      <c r="H204" s="113">
        <v>0.2112</v>
      </c>
      <c r="J204" s="129">
        <f>D204/MAX($D204:$H204)*100</f>
        <v>100</v>
      </c>
      <c r="K204" s="129">
        <f>E204/MAX($D204:$H204)*100</f>
        <v>92.992424242424249</v>
      </c>
      <c r="L204" s="129">
        <f>F204/MAX($D204:$H204)*100</f>
        <v>82.623106060606062</v>
      </c>
      <c r="M204" s="129">
        <f>G204/MAX($D204:$H204)*100</f>
        <v>97.869318181818173</v>
      </c>
      <c r="N204" s="129">
        <f>H204/MAX($D204:$H204)*100</f>
        <v>100</v>
      </c>
    </row>
    <row r="205" spans="3:53" x14ac:dyDescent="0.25">
      <c r="D205">
        <v>0.28399999999999997</v>
      </c>
      <c r="E205" s="113">
        <v>0.2172</v>
      </c>
      <c r="F205" s="113">
        <v>0.22220000000000001</v>
      </c>
      <c r="G205" s="113">
        <v>0.27660000000000001</v>
      </c>
      <c r="H205" s="127"/>
      <c r="J205" s="129">
        <f t="shared" ref="J205:M207" si="111">D205/MAX($D205:$H205)*100</f>
        <v>100</v>
      </c>
      <c r="K205" s="129">
        <f t="shared" si="111"/>
        <v>76.478873239436624</v>
      </c>
      <c r="L205" s="129">
        <f t="shared" si="111"/>
        <v>78.239436619718319</v>
      </c>
      <c r="M205" s="129">
        <f t="shared" si="111"/>
        <v>97.394366197183118</v>
      </c>
      <c r="N205" s="129"/>
    </row>
    <row r="206" spans="3:53" x14ac:dyDescent="0.25">
      <c r="D206">
        <v>0.26779999999999998</v>
      </c>
      <c r="E206">
        <v>0.23799999999999999</v>
      </c>
      <c r="F206">
        <v>0.2253</v>
      </c>
      <c r="G206">
        <v>0.26889999999999997</v>
      </c>
      <c r="H206" s="127"/>
      <c r="J206" s="129">
        <f t="shared" si="111"/>
        <v>99.590925994793608</v>
      </c>
      <c r="K206" s="129">
        <f t="shared" si="111"/>
        <v>88.508739308293045</v>
      </c>
      <c r="L206" s="129">
        <f t="shared" si="111"/>
        <v>83.785793975455576</v>
      </c>
      <c r="M206" s="129">
        <f t="shared" si="111"/>
        <v>100</v>
      </c>
      <c r="N206" s="129"/>
    </row>
    <row r="207" spans="3:53" x14ac:dyDescent="0.25">
      <c r="D207">
        <v>0.31130000000000002</v>
      </c>
      <c r="E207">
        <v>0.23130000000000001</v>
      </c>
      <c r="F207">
        <v>0.2354</v>
      </c>
      <c r="G207">
        <v>0.22209999999999999</v>
      </c>
      <c r="H207" s="127"/>
      <c r="J207" s="129">
        <f t="shared" si="111"/>
        <v>100</v>
      </c>
      <c r="K207" s="129">
        <f t="shared" si="111"/>
        <v>74.30131705750081</v>
      </c>
      <c r="L207" s="129">
        <f t="shared" si="111"/>
        <v>75.618374558303884</v>
      </c>
      <c r="M207" s="129">
        <f t="shared" si="111"/>
        <v>71.345968519113384</v>
      </c>
      <c r="N207" s="129"/>
    </row>
    <row r="208" spans="3:53" x14ac:dyDescent="0.25">
      <c r="D208">
        <v>0.39369999999999999</v>
      </c>
      <c r="E208">
        <v>0.3054</v>
      </c>
      <c r="F208">
        <v>0.3009</v>
      </c>
      <c r="G208" s="127"/>
      <c r="H208" s="127"/>
      <c r="J208" s="129">
        <f t="shared" ref="J208:L209" si="112">D208/MAX($D208:$H208)*100</f>
        <v>100</v>
      </c>
      <c r="K208" s="129">
        <f t="shared" si="112"/>
        <v>77.571755143510288</v>
      </c>
      <c r="L208" s="129">
        <f t="shared" si="112"/>
        <v>76.428752857505728</v>
      </c>
      <c r="M208" s="129"/>
      <c r="N208" s="129"/>
    </row>
    <row r="209" spans="4:14" x14ac:dyDescent="0.25">
      <c r="D209">
        <v>0.29830000000000001</v>
      </c>
      <c r="E209">
        <v>0.33110000000000001</v>
      </c>
      <c r="F209">
        <v>0.37059999999999998</v>
      </c>
      <c r="G209" s="127"/>
      <c r="H209" s="127"/>
      <c r="J209" s="129">
        <f t="shared" si="112"/>
        <v>80.491095520777122</v>
      </c>
      <c r="K209" s="129">
        <f t="shared" si="112"/>
        <v>89.341608202914202</v>
      </c>
      <c r="L209" s="129">
        <f t="shared" si="112"/>
        <v>100</v>
      </c>
      <c r="M209" s="129"/>
      <c r="N209" s="129"/>
    </row>
    <row r="211" spans="4:14" x14ac:dyDescent="0.25">
      <c r="D211" s="5">
        <v>0.2</v>
      </c>
      <c r="E211" s="5">
        <v>0.2</v>
      </c>
      <c r="F211" s="5">
        <v>0.2</v>
      </c>
      <c r="G211" s="5">
        <v>0.2</v>
      </c>
      <c r="H211" s="5">
        <v>0.2</v>
      </c>
    </row>
    <row r="212" spans="4:14" x14ac:dyDescent="0.25">
      <c r="D212" s="5">
        <v>0.25</v>
      </c>
      <c r="E212" s="5">
        <v>0.25</v>
      </c>
      <c r="F212" s="5">
        <v>0.25</v>
      </c>
      <c r="G212" s="5">
        <v>0.25</v>
      </c>
    </row>
    <row r="213" spans="4:14" x14ac:dyDescent="0.25">
      <c r="D213" s="5">
        <v>0.25</v>
      </c>
      <c r="E213" s="5">
        <v>0.25</v>
      </c>
      <c r="F213" s="5">
        <v>0.25</v>
      </c>
      <c r="G213" s="5">
        <v>0.25</v>
      </c>
    </row>
    <row r="214" spans="4:14" x14ac:dyDescent="0.25">
      <c r="D214" s="5">
        <v>0.25</v>
      </c>
      <c r="E214" s="5">
        <v>0.25</v>
      </c>
      <c r="F214" s="5">
        <v>0.25</v>
      </c>
      <c r="G214" s="5">
        <v>0.25</v>
      </c>
    </row>
    <row r="215" spans="4:14" x14ac:dyDescent="0.25">
      <c r="D215" s="5">
        <v>0.33</v>
      </c>
      <c r="E215" s="5">
        <v>0.33</v>
      </c>
      <c r="F215" s="5">
        <v>0.33</v>
      </c>
    </row>
    <row r="216" spans="4:14" x14ac:dyDescent="0.25">
      <c r="D216" s="5">
        <v>0.33</v>
      </c>
      <c r="E216" s="5">
        <v>0.33</v>
      </c>
      <c r="F216" s="5">
        <v>0.33</v>
      </c>
    </row>
    <row r="218" spans="4:14" x14ac:dyDescent="0.25">
      <c r="D218" s="5">
        <v>0.3</v>
      </c>
      <c r="E218" s="5">
        <v>0.25</v>
      </c>
      <c r="F218" s="5">
        <v>0.2</v>
      </c>
      <c r="G218" s="5">
        <v>0.1</v>
      </c>
      <c r="H218" s="5">
        <v>0.15</v>
      </c>
    </row>
    <row r="219" spans="4:14" x14ac:dyDescent="0.25">
      <c r="D219" s="5">
        <v>0.3</v>
      </c>
      <c r="E219" s="5">
        <v>0.15</v>
      </c>
      <c r="F219" s="5">
        <v>0.4</v>
      </c>
      <c r="G219" s="5">
        <v>0.15</v>
      </c>
    </row>
    <row r="220" spans="4:14" x14ac:dyDescent="0.25">
      <c r="D220" s="5">
        <v>0.15</v>
      </c>
      <c r="E220" s="5">
        <v>0.4</v>
      </c>
      <c r="F220" s="5">
        <v>0.3</v>
      </c>
      <c r="G220" s="5">
        <v>0.15</v>
      </c>
    </row>
    <row r="221" spans="4:14" x14ac:dyDescent="0.25">
      <c r="D221" s="5">
        <v>0.25</v>
      </c>
      <c r="E221" s="5">
        <v>0.3</v>
      </c>
      <c r="F221" s="5">
        <v>0.2</v>
      </c>
      <c r="G221" s="5">
        <v>0.25</v>
      </c>
    </row>
    <row r="222" spans="4:14" x14ac:dyDescent="0.25">
      <c r="D222" s="5">
        <v>0.3</v>
      </c>
      <c r="E222" s="5">
        <v>0.3</v>
      </c>
      <c r="F222" s="5">
        <v>0.4</v>
      </c>
    </row>
    <row r="223" spans="4:14" x14ac:dyDescent="0.25">
      <c r="D223" s="5">
        <v>0.4</v>
      </c>
      <c r="E223" s="5">
        <v>0.4</v>
      </c>
      <c r="F223" s="5">
        <v>0.2</v>
      </c>
    </row>
  </sheetData>
  <sortState xmlns:xlrd2="http://schemas.microsoft.com/office/spreadsheetml/2017/richdata2" ref="AD191:AF200">
    <sortCondition descending="1" ref="AF191:AF200"/>
  </sortState>
  <mergeCells count="6">
    <mergeCell ref="S3:U3"/>
    <mergeCell ref="C2:C4"/>
    <mergeCell ref="D3:G3"/>
    <mergeCell ref="H3:K3"/>
    <mergeCell ref="L3:O3"/>
    <mergeCell ref="P3:R3"/>
  </mergeCells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respostas_original</vt:lpstr>
      <vt:lpstr>Matriz_projetos_original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phpMyAdmin 4.4.8</dc:creator>
  <cp:lastModifiedBy>Monique Borges</cp:lastModifiedBy>
  <dcterms:created xsi:type="dcterms:W3CDTF">2015-07-13T11:42:17Z</dcterms:created>
  <dcterms:modified xsi:type="dcterms:W3CDTF">2026-05-11T13:24:09Z</dcterms:modified>
</cp:coreProperties>
</file>