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904"/>
  </bookViews>
  <sheets>
    <sheet name="Shee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2" l="1"/>
  <c r="P2" i="2"/>
  <c r="T2" i="2"/>
  <c r="S2" i="2"/>
  <c r="U2" i="2" s="1"/>
  <c r="P21" i="2"/>
  <c r="U10" i="2"/>
  <c r="U14" i="2"/>
  <c r="U18" i="2"/>
  <c r="U22" i="2"/>
  <c r="U26" i="2"/>
  <c r="U30" i="2"/>
  <c r="U34" i="2"/>
  <c r="U38" i="2"/>
  <c r="U42" i="2"/>
  <c r="U46" i="2"/>
  <c r="U50" i="2"/>
  <c r="U54" i="2"/>
  <c r="U58" i="2"/>
  <c r="U66" i="2"/>
  <c r="T235" i="2"/>
  <c r="T234" i="2"/>
  <c r="T233" i="2"/>
  <c r="T232" i="2"/>
  <c r="T231" i="2"/>
  <c r="T230" i="2"/>
  <c r="T229" i="2"/>
  <c r="T228" i="2"/>
  <c r="T227" i="2"/>
  <c r="T226" i="2"/>
  <c r="T225" i="2"/>
  <c r="T224" i="2"/>
  <c r="T223" i="2"/>
  <c r="T222" i="2"/>
  <c r="T221" i="2"/>
  <c r="T220" i="2"/>
  <c r="T219" i="2"/>
  <c r="T218" i="2"/>
  <c r="T217" i="2"/>
  <c r="T216" i="2"/>
  <c r="T215" i="2"/>
  <c r="T214" i="2"/>
  <c r="T213" i="2"/>
  <c r="T212" i="2"/>
  <c r="T211" i="2"/>
  <c r="T210" i="2"/>
  <c r="T209" i="2"/>
  <c r="T208" i="2"/>
  <c r="T207" i="2"/>
  <c r="T206" i="2"/>
  <c r="T205" i="2"/>
  <c r="T204" i="2"/>
  <c r="T203" i="2"/>
  <c r="T202" i="2"/>
  <c r="T201" i="2"/>
  <c r="T200" i="2"/>
  <c r="T199" i="2"/>
  <c r="T198" i="2"/>
  <c r="T197" i="2"/>
  <c r="T196" i="2"/>
  <c r="T195" i="2"/>
  <c r="T194" i="2"/>
  <c r="T193" i="2"/>
  <c r="T192" i="2"/>
  <c r="T191" i="2"/>
  <c r="T190" i="2"/>
  <c r="T189" i="2"/>
  <c r="T188" i="2"/>
  <c r="T187" i="2"/>
  <c r="T186" i="2"/>
  <c r="T185" i="2"/>
  <c r="T184" i="2"/>
  <c r="T183" i="2"/>
  <c r="T182" i="2"/>
  <c r="T181" i="2"/>
  <c r="T180" i="2"/>
  <c r="T179" i="2"/>
  <c r="T178" i="2"/>
  <c r="T177" i="2"/>
  <c r="T176" i="2"/>
  <c r="T175" i="2"/>
  <c r="T174" i="2"/>
  <c r="T173" i="2"/>
  <c r="T172" i="2"/>
  <c r="T171" i="2"/>
  <c r="T170" i="2"/>
  <c r="T169" i="2"/>
  <c r="T168" i="2"/>
  <c r="T167" i="2"/>
  <c r="T166" i="2"/>
  <c r="T165" i="2"/>
  <c r="T164" i="2"/>
  <c r="T163" i="2"/>
  <c r="T162" i="2"/>
  <c r="T161" i="2"/>
  <c r="T160" i="2"/>
  <c r="T159" i="2"/>
  <c r="T158" i="2"/>
  <c r="T157" i="2"/>
  <c r="T156" i="2"/>
  <c r="T155" i="2"/>
  <c r="T154" i="2"/>
  <c r="T153" i="2"/>
  <c r="T152" i="2"/>
  <c r="T151" i="2"/>
  <c r="T150" i="2"/>
  <c r="T149" i="2"/>
  <c r="T148" i="2"/>
  <c r="T147" i="2"/>
  <c r="T146" i="2"/>
  <c r="T145" i="2"/>
  <c r="T144" i="2"/>
  <c r="T143" i="2"/>
  <c r="T142" i="2"/>
  <c r="T141" i="2"/>
  <c r="T140" i="2"/>
  <c r="T139" i="2"/>
  <c r="T138" i="2"/>
  <c r="T137" i="2"/>
  <c r="T136" i="2"/>
  <c r="T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T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T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S3" i="2"/>
  <c r="S4" i="2"/>
  <c r="U4" i="2" s="1"/>
  <c r="S5" i="2"/>
  <c r="U5" i="2" s="1"/>
  <c r="S6" i="2"/>
  <c r="U6" i="2" s="1"/>
  <c r="S7" i="2"/>
  <c r="U7" i="2" s="1"/>
  <c r="S8" i="2"/>
  <c r="U8" i="2" s="1"/>
  <c r="S9" i="2"/>
  <c r="U9" i="2" s="1"/>
  <c r="S10" i="2"/>
  <c r="S11" i="2"/>
  <c r="U11" i="2" s="1"/>
  <c r="S12" i="2"/>
  <c r="U12" i="2" s="1"/>
  <c r="S13" i="2"/>
  <c r="U13" i="2" s="1"/>
  <c r="S14" i="2"/>
  <c r="S15" i="2"/>
  <c r="U15" i="2" s="1"/>
  <c r="S16" i="2"/>
  <c r="U16" i="2" s="1"/>
  <c r="S17" i="2"/>
  <c r="U17" i="2" s="1"/>
  <c r="S18" i="2"/>
  <c r="S19" i="2"/>
  <c r="U19" i="2" s="1"/>
  <c r="S20" i="2"/>
  <c r="U20" i="2" s="1"/>
  <c r="S21" i="2"/>
  <c r="U21" i="2" s="1"/>
  <c r="S22" i="2"/>
  <c r="S23" i="2"/>
  <c r="U23" i="2" s="1"/>
  <c r="S24" i="2"/>
  <c r="U24" i="2" s="1"/>
  <c r="S25" i="2"/>
  <c r="U25" i="2" s="1"/>
  <c r="S26" i="2"/>
  <c r="S27" i="2"/>
  <c r="U27" i="2" s="1"/>
  <c r="S28" i="2"/>
  <c r="U28" i="2" s="1"/>
  <c r="S29" i="2"/>
  <c r="U29" i="2" s="1"/>
  <c r="S30" i="2"/>
  <c r="S31" i="2"/>
  <c r="U31" i="2" s="1"/>
  <c r="S32" i="2"/>
  <c r="U32" i="2" s="1"/>
  <c r="S33" i="2"/>
  <c r="U33" i="2" s="1"/>
  <c r="S34" i="2"/>
  <c r="S35" i="2"/>
  <c r="U35" i="2" s="1"/>
  <c r="S36" i="2"/>
  <c r="U36" i="2" s="1"/>
  <c r="S37" i="2"/>
  <c r="U37" i="2" s="1"/>
  <c r="S38" i="2"/>
  <c r="S39" i="2"/>
  <c r="U39" i="2" s="1"/>
  <c r="S40" i="2"/>
  <c r="U40" i="2" s="1"/>
  <c r="S41" i="2"/>
  <c r="U41" i="2" s="1"/>
  <c r="S42" i="2"/>
  <c r="S43" i="2"/>
  <c r="U43" i="2" s="1"/>
  <c r="S44" i="2"/>
  <c r="U44" i="2" s="1"/>
  <c r="S45" i="2"/>
  <c r="U45" i="2" s="1"/>
  <c r="S46" i="2"/>
  <c r="S47" i="2"/>
  <c r="U47" i="2" s="1"/>
  <c r="S48" i="2"/>
  <c r="U48" i="2" s="1"/>
  <c r="S49" i="2"/>
  <c r="U49" i="2" s="1"/>
  <c r="S50" i="2"/>
  <c r="S51" i="2"/>
  <c r="U51" i="2" s="1"/>
  <c r="S52" i="2"/>
  <c r="U52" i="2" s="1"/>
  <c r="S53" i="2"/>
  <c r="U53" i="2" s="1"/>
  <c r="S54" i="2"/>
  <c r="S55" i="2"/>
  <c r="U55" i="2" s="1"/>
  <c r="S56" i="2"/>
  <c r="U56" i="2" s="1"/>
  <c r="S57" i="2"/>
  <c r="U57" i="2" s="1"/>
  <c r="S58" i="2"/>
  <c r="S59" i="2"/>
  <c r="U59" i="2" s="1"/>
  <c r="S60" i="2"/>
  <c r="U60" i="2" s="1"/>
  <c r="S61" i="2"/>
  <c r="U61" i="2" s="1"/>
  <c r="S62" i="2"/>
  <c r="U62" i="2" s="1"/>
  <c r="S63" i="2"/>
  <c r="U63" i="2" s="1"/>
  <c r="S64" i="2"/>
  <c r="U64" i="2" s="1"/>
  <c r="S65" i="2"/>
  <c r="U65" i="2" s="1"/>
  <c r="S66" i="2"/>
  <c r="S67" i="2"/>
  <c r="U67" i="2" s="1"/>
  <c r="S68" i="2"/>
  <c r="U68" i="2" s="1"/>
  <c r="S69" i="2"/>
  <c r="U69" i="2" s="1"/>
  <c r="S70" i="2"/>
  <c r="U70" i="2" s="1"/>
  <c r="S71" i="2"/>
  <c r="U71" i="2" s="1"/>
  <c r="S72" i="2"/>
  <c r="U72" i="2" s="1"/>
  <c r="S73" i="2"/>
  <c r="U73" i="2" s="1"/>
  <c r="S74" i="2"/>
  <c r="U74" i="2" s="1"/>
  <c r="S75" i="2"/>
  <c r="U75" i="2" s="1"/>
  <c r="S76" i="2"/>
  <c r="U76" i="2" s="1"/>
  <c r="S77" i="2"/>
  <c r="U77" i="2" s="1"/>
  <c r="S78" i="2"/>
  <c r="U78" i="2" s="1"/>
  <c r="S79" i="2"/>
  <c r="U79" i="2" s="1"/>
  <c r="S80" i="2"/>
  <c r="U80" i="2" s="1"/>
  <c r="S81" i="2"/>
  <c r="U81" i="2" s="1"/>
  <c r="S82" i="2"/>
  <c r="U82" i="2" s="1"/>
  <c r="S83" i="2"/>
  <c r="U83" i="2" s="1"/>
  <c r="S84" i="2"/>
  <c r="U84" i="2" s="1"/>
  <c r="S85" i="2"/>
  <c r="U85" i="2" s="1"/>
  <c r="S86" i="2"/>
  <c r="U86" i="2" s="1"/>
  <c r="S87" i="2"/>
  <c r="U87" i="2" s="1"/>
  <c r="S88" i="2"/>
  <c r="U88" i="2" s="1"/>
  <c r="S89" i="2"/>
  <c r="U89" i="2" s="1"/>
  <c r="S90" i="2"/>
  <c r="U90" i="2" s="1"/>
  <c r="S91" i="2"/>
  <c r="U91" i="2" s="1"/>
  <c r="S92" i="2"/>
  <c r="U92" i="2" s="1"/>
  <c r="S93" i="2"/>
  <c r="U93" i="2" s="1"/>
  <c r="S94" i="2"/>
  <c r="U94" i="2" s="1"/>
  <c r="S95" i="2"/>
  <c r="U95" i="2" s="1"/>
  <c r="S96" i="2"/>
  <c r="U96" i="2" s="1"/>
  <c r="S97" i="2"/>
  <c r="U97" i="2" s="1"/>
  <c r="S98" i="2"/>
  <c r="U98" i="2" s="1"/>
  <c r="S99" i="2"/>
  <c r="U99" i="2" s="1"/>
  <c r="S100" i="2"/>
  <c r="U100" i="2" s="1"/>
  <c r="S101" i="2"/>
  <c r="U101" i="2" s="1"/>
  <c r="S102" i="2"/>
  <c r="U102" i="2" s="1"/>
  <c r="S103" i="2"/>
  <c r="U103" i="2" s="1"/>
  <c r="S104" i="2"/>
  <c r="U104" i="2" s="1"/>
  <c r="S105" i="2"/>
  <c r="U105" i="2" s="1"/>
  <c r="S106" i="2"/>
  <c r="U106" i="2" s="1"/>
  <c r="S107" i="2"/>
  <c r="U107" i="2" s="1"/>
  <c r="S108" i="2"/>
  <c r="U108" i="2" s="1"/>
  <c r="S109" i="2"/>
  <c r="U109" i="2" s="1"/>
  <c r="S110" i="2"/>
  <c r="U110" i="2" s="1"/>
  <c r="S111" i="2"/>
  <c r="U111" i="2" s="1"/>
  <c r="S112" i="2"/>
  <c r="U112" i="2" s="1"/>
  <c r="S113" i="2"/>
  <c r="U113" i="2" s="1"/>
  <c r="S114" i="2"/>
  <c r="U114" i="2" s="1"/>
  <c r="S115" i="2"/>
  <c r="U115" i="2" s="1"/>
  <c r="S116" i="2"/>
  <c r="U116" i="2" s="1"/>
  <c r="S117" i="2"/>
  <c r="U117" i="2" s="1"/>
  <c r="S118" i="2"/>
  <c r="U118" i="2" s="1"/>
  <c r="S119" i="2"/>
  <c r="U119" i="2" s="1"/>
  <c r="S120" i="2"/>
  <c r="U120" i="2" s="1"/>
  <c r="S121" i="2"/>
  <c r="U121" i="2" s="1"/>
  <c r="S122" i="2"/>
  <c r="U122" i="2" s="1"/>
  <c r="S123" i="2"/>
  <c r="U123" i="2" s="1"/>
  <c r="S124" i="2"/>
  <c r="U124" i="2" s="1"/>
  <c r="S125" i="2"/>
  <c r="U125" i="2" s="1"/>
  <c r="S126" i="2"/>
  <c r="U126" i="2" s="1"/>
  <c r="S127" i="2"/>
  <c r="U127" i="2" s="1"/>
  <c r="S128" i="2"/>
  <c r="U128" i="2" s="1"/>
  <c r="S129" i="2"/>
  <c r="U129" i="2" s="1"/>
  <c r="S130" i="2"/>
  <c r="U130" i="2" s="1"/>
  <c r="S131" i="2"/>
  <c r="U131" i="2" s="1"/>
  <c r="S132" i="2"/>
  <c r="U132" i="2" s="1"/>
  <c r="S133" i="2"/>
  <c r="U133" i="2" s="1"/>
  <c r="S134" i="2"/>
  <c r="U134" i="2" s="1"/>
  <c r="S135" i="2"/>
  <c r="U135" i="2" s="1"/>
  <c r="S136" i="2"/>
  <c r="U136" i="2" s="1"/>
  <c r="S137" i="2"/>
  <c r="U137" i="2" s="1"/>
  <c r="S138" i="2"/>
  <c r="U138" i="2" s="1"/>
  <c r="S139" i="2"/>
  <c r="U139" i="2" s="1"/>
  <c r="S140" i="2"/>
  <c r="U140" i="2" s="1"/>
  <c r="S141" i="2"/>
  <c r="U141" i="2" s="1"/>
  <c r="S142" i="2"/>
  <c r="U142" i="2" s="1"/>
  <c r="S143" i="2"/>
  <c r="U143" i="2" s="1"/>
  <c r="S144" i="2"/>
  <c r="U144" i="2" s="1"/>
  <c r="S145" i="2"/>
  <c r="U145" i="2" s="1"/>
  <c r="S146" i="2"/>
  <c r="U146" i="2" s="1"/>
  <c r="S147" i="2"/>
  <c r="U147" i="2" s="1"/>
  <c r="S148" i="2"/>
  <c r="U148" i="2" s="1"/>
  <c r="S149" i="2"/>
  <c r="U149" i="2" s="1"/>
  <c r="S150" i="2"/>
  <c r="U150" i="2" s="1"/>
  <c r="S151" i="2"/>
  <c r="U151" i="2" s="1"/>
  <c r="S152" i="2"/>
  <c r="U152" i="2" s="1"/>
  <c r="S153" i="2"/>
  <c r="U153" i="2" s="1"/>
  <c r="S154" i="2"/>
  <c r="U154" i="2" s="1"/>
  <c r="S155" i="2"/>
  <c r="U155" i="2" s="1"/>
  <c r="S156" i="2"/>
  <c r="U156" i="2" s="1"/>
  <c r="S157" i="2"/>
  <c r="U157" i="2" s="1"/>
  <c r="S158" i="2"/>
  <c r="U158" i="2" s="1"/>
  <c r="S159" i="2"/>
  <c r="U159" i="2" s="1"/>
  <c r="S160" i="2"/>
  <c r="U160" i="2" s="1"/>
  <c r="S161" i="2"/>
  <c r="U161" i="2" s="1"/>
  <c r="S162" i="2"/>
  <c r="U162" i="2" s="1"/>
  <c r="S163" i="2"/>
  <c r="U163" i="2" s="1"/>
  <c r="S164" i="2"/>
  <c r="U164" i="2" s="1"/>
  <c r="S165" i="2"/>
  <c r="U165" i="2" s="1"/>
  <c r="S166" i="2"/>
  <c r="U166" i="2" s="1"/>
  <c r="S167" i="2"/>
  <c r="U167" i="2" s="1"/>
  <c r="S168" i="2"/>
  <c r="U168" i="2" s="1"/>
  <c r="S169" i="2"/>
  <c r="U169" i="2" s="1"/>
  <c r="S170" i="2"/>
  <c r="U170" i="2" s="1"/>
  <c r="S171" i="2"/>
  <c r="U171" i="2" s="1"/>
  <c r="S172" i="2"/>
  <c r="U172" i="2" s="1"/>
  <c r="S173" i="2"/>
  <c r="U173" i="2" s="1"/>
  <c r="S174" i="2"/>
  <c r="U174" i="2" s="1"/>
  <c r="S175" i="2"/>
  <c r="U175" i="2" s="1"/>
  <c r="S176" i="2"/>
  <c r="U176" i="2" s="1"/>
  <c r="S177" i="2"/>
  <c r="U177" i="2" s="1"/>
  <c r="S178" i="2"/>
  <c r="U178" i="2" s="1"/>
  <c r="S179" i="2"/>
  <c r="U179" i="2" s="1"/>
  <c r="S180" i="2"/>
  <c r="U180" i="2" s="1"/>
  <c r="S181" i="2"/>
  <c r="U181" i="2" s="1"/>
  <c r="S182" i="2"/>
  <c r="U182" i="2" s="1"/>
  <c r="S183" i="2"/>
  <c r="U183" i="2" s="1"/>
  <c r="S184" i="2"/>
  <c r="U184" i="2" s="1"/>
  <c r="S185" i="2"/>
  <c r="U185" i="2" s="1"/>
  <c r="S186" i="2"/>
  <c r="U186" i="2" s="1"/>
  <c r="S187" i="2"/>
  <c r="U187" i="2" s="1"/>
  <c r="S188" i="2"/>
  <c r="U188" i="2" s="1"/>
  <c r="S189" i="2"/>
  <c r="U189" i="2" s="1"/>
  <c r="S190" i="2"/>
  <c r="U190" i="2" s="1"/>
  <c r="S191" i="2"/>
  <c r="U191" i="2" s="1"/>
  <c r="S192" i="2"/>
  <c r="U192" i="2" s="1"/>
  <c r="S193" i="2"/>
  <c r="U193" i="2" s="1"/>
  <c r="S194" i="2"/>
  <c r="U194" i="2" s="1"/>
  <c r="S195" i="2"/>
  <c r="U195" i="2" s="1"/>
  <c r="S196" i="2"/>
  <c r="U196" i="2" s="1"/>
  <c r="S197" i="2"/>
  <c r="U197" i="2" s="1"/>
  <c r="S198" i="2"/>
  <c r="U198" i="2" s="1"/>
  <c r="S199" i="2"/>
  <c r="U199" i="2" s="1"/>
  <c r="S200" i="2"/>
  <c r="U200" i="2" s="1"/>
  <c r="S201" i="2"/>
  <c r="U201" i="2" s="1"/>
  <c r="S202" i="2"/>
  <c r="U202" i="2" s="1"/>
  <c r="S203" i="2"/>
  <c r="U203" i="2" s="1"/>
  <c r="S204" i="2"/>
  <c r="U204" i="2" s="1"/>
  <c r="S205" i="2"/>
  <c r="U205" i="2" s="1"/>
  <c r="S206" i="2"/>
  <c r="U206" i="2" s="1"/>
  <c r="S207" i="2"/>
  <c r="U207" i="2" s="1"/>
  <c r="S208" i="2"/>
  <c r="U208" i="2" s="1"/>
  <c r="S209" i="2"/>
  <c r="U209" i="2" s="1"/>
  <c r="S210" i="2"/>
  <c r="U210" i="2" s="1"/>
  <c r="S211" i="2"/>
  <c r="U211" i="2" s="1"/>
  <c r="S212" i="2"/>
  <c r="U212" i="2" s="1"/>
  <c r="S213" i="2"/>
  <c r="U213" i="2" s="1"/>
  <c r="S214" i="2"/>
  <c r="U214" i="2" s="1"/>
  <c r="S215" i="2"/>
  <c r="U215" i="2" s="1"/>
  <c r="S216" i="2"/>
  <c r="U216" i="2" s="1"/>
  <c r="S217" i="2"/>
  <c r="U217" i="2" s="1"/>
  <c r="S218" i="2"/>
  <c r="U218" i="2" s="1"/>
  <c r="S219" i="2"/>
  <c r="U219" i="2" s="1"/>
  <c r="S220" i="2"/>
  <c r="U220" i="2" s="1"/>
  <c r="S221" i="2"/>
  <c r="U221" i="2" s="1"/>
  <c r="S222" i="2"/>
  <c r="U222" i="2" s="1"/>
  <c r="S223" i="2"/>
  <c r="U223" i="2" s="1"/>
  <c r="S224" i="2"/>
  <c r="U224" i="2" s="1"/>
  <c r="S225" i="2"/>
  <c r="U225" i="2" s="1"/>
  <c r="S226" i="2"/>
  <c r="U226" i="2" s="1"/>
  <c r="S227" i="2"/>
  <c r="U227" i="2" s="1"/>
  <c r="S228" i="2"/>
  <c r="U228" i="2" s="1"/>
  <c r="S229" i="2"/>
  <c r="U229" i="2" s="1"/>
  <c r="S230" i="2"/>
  <c r="U230" i="2" s="1"/>
  <c r="S231" i="2"/>
  <c r="U231" i="2" s="1"/>
  <c r="S232" i="2"/>
  <c r="U232" i="2" s="1"/>
  <c r="S233" i="2"/>
  <c r="U233" i="2" s="1"/>
  <c r="S234" i="2"/>
  <c r="U234" i="2" s="1"/>
  <c r="S235" i="2"/>
  <c r="U235" i="2" s="1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" i="2"/>
  <c r="P6" i="2" l="1"/>
  <c r="U3" i="2"/>
  <c r="P8" i="2" s="1"/>
  <c r="P4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BA236" i="2"/>
  <c r="AZ236" i="2" s="1"/>
  <c r="BE236" i="2"/>
  <c r="BG236" i="2"/>
  <c r="BF236" i="2" s="1"/>
  <c r="BD236" i="2" s="1"/>
  <c r="BC236" i="2" s="1"/>
  <c r="R2" i="2"/>
  <c r="BB236" i="2" l="1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AF3" i="2"/>
  <c r="AK3" i="2" s="1"/>
  <c r="AG3" i="2"/>
  <c r="AJ3" i="2"/>
  <c r="AI3" i="2" s="1"/>
  <c r="AQ3" i="2"/>
  <c r="AR3" i="2"/>
  <c r="AT3" i="2" s="1"/>
  <c r="AS3" i="2"/>
  <c r="AF4" i="2"/>
  <c r="AK4" i="2" s="1"/>
  <c r="AG4" i="2"/>
  <c r="AJ4" i="2"/>
  <c r="AQ4" i="2"/>
  <c r="AR4" i="2"/>
  <c r="AT4" i="2" s="1"/>
  <c r="AS4" i="2"/>
  <c r="AF5" i="2"/>
  <c r="AK5" i="2" s="1"/>
  <c r="AG5" i="2"/>
  <c r="AJ5" i="2"/>
  <c r="AQ5" i="2"/>
  <c r="AR5" i="2"/>
  <c r="AT5" i="2" s="1"/>
  <c r="AS5" i="2"/>
  <c r="AF6" i="2"/>
  <c r="AK6" i="2" s="1"/>
  <c r="AG6" i="2"/>
  <c r="AJ6" i="2"/>
  <c r="AH6" i="2" s="1"/>
  <c r="AQ6" i="2"/>
  <c r="AR6" i="2"/>
  <c r="AT6" i="2" s="1"/>
  <c r="AS6" i="2"/>
  <c r="AF7" i="2"/>
  <c r="AK7" i="2" s="1"/>
  <c r="AG7" i="2"/>
  <c r="AJ7" i="2"/>
  <c r="AI7" i="2" s="1"/>
  <c r="AQ7" i="2"/>
  <c r="AR7" i="2"/>
  <c r="AT7" i="2" s="1"/>
  <c r="AS7" i="2"/>
  <c r="AF8" i="2"/>
  <c r="AK8" i="2" s="1"/>
  <c r="AG8" i="2"/>
  <c r="AJ8" i="2"/>
  <c r="AQ8" i="2"/>
  <c r="AR8" i="2"/>
  <c r="AT8" i="2" s="1"/>
  <c r="AS8" i="2"/>
  <c r="AF9" i="2"/>
  <c r="AK9" i="2" s="1"/>
  <c r="AG9" i="2"/>
  <c r="AJ9" i="2"/>
  <c r="AQ9" i="2"/>
  <c r="AR9" i="2"/>
  <c r="AT9" i="2" s="1"/>
  <c r="AS9" i="2"/>
  <c r="AF10" i="2"/>
  <c r="AK10" i="2" s="1"/>
  <c r="AG10" i="2"/>
  <c r="AJ10" i="2"/>
  <c r="AH10" i="2" s="1"/>
  <c r="AQ10" i="2"/>
  <c r="AR10" i="2"/>
  <c r="AT10" i="2" s="1"/>
  <c r="AS10" i="2"/>
  <c r="AF11" i="2"/>
  <c r="AK11" i="2" s="1"/>
  <c r="AG11" i="2"/>
  <c r="AJ11" i="2"/>
  <c r="AI11" i="2" s="1"/>
  <c r="AQ11" i="2"/>
  <c r="AR11" i="2"/>
  <c r="AT11" i="2" s="1"/>
  <c r="AS11" i="2"/>
  <c r="AF12" i="2"/>
  <c r="AK12" i="2" s="1"/>
  <c r="AG12" i="2"/>
  <c r="AJ12" i="2"/>
  <c r="AQ12" i="2"/>
  <c r="AR12" i="2"/>
  <c r="AT12" i="2" s="1"/>
  <c r="AS12" i="2"/>
  <c r="AF13" i="2"/>
  <c r="AK13" i="2" s="1"/>
  <c r="AG13" i="2"/>
  <c r="AJ13" i="2"/>
  <c r="AQ13" i="2"/>
  <c r="AR13" i="2"/>
  <c r="AT13" i="2" s="1"/>
  <c r="AS13" i="2"/>
  <c r="AF14" i="2"/>
  <c r="AK14" i="2" s="1"/>
  <c r="AG14" i="2"/>
  <c r="AJ14" i="2"/>
  <c r="AH14" i="2" s="1"/>
  <c r="AQ14" i="2"/>
  <c r="AR14" i="2"/>
  <c r="AT14" i="2" s="1"/>
  <c r="AS14" i="2"/>
  <c r="AF15" i="2"/>
  <c r="AK15" i="2" s="1"/>
  <c r="AG15" i="2"/>
  <c r="AJ15" i="2"/>
  <c r="AI15" i="2" s="1"/>
  <c r="AQ15" i="2"/>
  <c r="AR15" i="2"/>
  <c r="AT15" i="2" s="1"/>
  <c r="AS15" i="2"/>
  <c r="AF16" i="2"/>
  <c r="AK16" i="2" s="1"/>
  <c r="AG16" i="2"/>
  <c r="AJ16" i="2"/>
  <c r="AQ16" i="2"/>
  <c r="AR16" i="2"/>
  <c r="AT16" i="2" s="1"/>
  <c r="AS16" i="2"/>
  <c r="AF17" i="2"/>
  <c r="AK17" i="2" s="1"/>
  <c r="AG17" i="2"/>
  <c r="AJ17" i="2"/>
  <c r="AQ17" i="2"/>
  <c r="AR17" i="2"/>
  <c r="AT17" i="2" s="1"/>
  <c r="AS17" i="2"/>
  <c r="AF18" i="2"/>
  <c r="AK18" i="2" s="1"/>
  <c r="AG18" i="2"/>
  <c r="AJ18" i="2"/>
  <c r="AH18" i="2" s="1"/>
  <c r="AQ18" i="2"/>
  <c r="AR18" i="2"/>
  <c r="AT18" i="2" s="1"/>
  <c r="AS18" i="2"/>
  <c r="AF19" i="2"/>
  <c r="AK19" i="2" s="1"/>
  <c r="AG19" i="2"/>
  <c r="AJ19" i="2"/>
  <c r="AI19" i="2" s="1"/>
  <c r="AQ19" i="2"/>
  <c r="AR19" i="2"/>
  <c r="AT19" i="2" s="1"/>
  <c r="AS19" i="2"/>
  <c r="AF20" i="2"/>
  <c r="AK20" i="2" s="1"/>
  <c r="AG20" i="2"/>
  <c r="AJ20" i="2"/>
  <c r="AQ20" i="2"/>
  <c r="AR20" i="2"/>
  <c r="AT20" i="2" s="1"/>
  <c r="AS20" i="2"/>
  <c r="AF21" i="2"/>
  <c r="AK21" i="2" s="1"/>
  <c r="AG21" i="2"/>
  <c r="AJ21" i="2"/>
  <c r="AQ21" i="2"/>
  <c r="AR21" i="2"/>
  <c r="AT21" i="2" s="1"/>
  <c r="AS21" i="2"/>
  <c r="AF22" i="2"/>
  <c r="AK22" i="2" s="1"/>
  <c r="AG22" i="2"/>
  <c r="AJ22" i="2"/>
  <c r="AH22" i="2" s="1"/>
  <c r="AQ22" i="2"/>
  <c r="AR22" i="2"/>
  <c r="AT22" i="2" s="1"/>
  <c r="AS22" i="2"/>
  <c r="AF23" i="2"/>
  <c r="AK23" i="2" s="1"/>
  <c r="AG23" i="2"/>
  <c r="AJ23" i="2"/>
  <c r="AI23" i="2" s="1"/>
  <c r="AQ23" i="2"/>
  <c r="AR23" i="2"/>
  <c r="AT23" i="2" s="1"/>
  <c r="AS23" i="2"/>
  <c r="AF24" i="2"/>
  <c r="AK24" i="2" s="1"/>
  <c r="AG24" i="2"/>
  <c r="AJ24" i="2"/>
  <c r="AQ24" i="2"/>
  <c r="AR24" i="2"/>
  <c r="AT24" i="2" s="1"/>
  <c r="AS24" i="2"/>
  <c r="AF25" i="2"/>
  <c r="AK25" i="2" s="1"/>
  <c r="AG25" i="2"/>
  <c r="AJ25" i="2"/>
  <c r="AQ25" i="2"/>
  <c r="AR25" i="2"/>
  <c r="AT25" i="2" s="1"/>
  <c r="AS25" i="2"/>
  <c r="AF26" i="2"/>
  <c r="AK26" i="2" s="1"/>
  <c r="AG26" i="2"/>
  <c r="AJ26" i="2"/>
  <c r="AH26" i="2" s="1"/>
  <c r="AQ26" i="2"/>
  <c r="AR26" i="2"/>
  <c r="AT26" i="2" s="1"/>
  <c r="AS26" i="2"/>
  <c r="AF27" i="2"/>
  <c r="AK27" i="2" s="1"/>
  <c r="AG27" i="2"/>
  <c r="AJ27" i="2"/>
  <c r="AI27" i="2" s="1"/>
  <c r="AQ27" i="2"/>
  <c r="AR27" i="2"/>
  <c r="AT27" i="2" s="1"/>
  <c r="AS27" i="2"/>
  <c r="AF28" i="2"/>
  <c r="AK28" i="2" s="1"/>
  <c r="AG28" i="2"/>
  <c r="AJ28" i="2"/>
  <c r="AQ28" i="2"/>
  <c r="AR28" i="2"/>
  <c r="AT28" i="2" s="1"/>
  <c r="AS28" i="2"/>
  <c r="AF29" i="2"/>
  <c r="AK29" i="2" s="1"/>
  <c r="AG29" i="2"/>
  <c r="AJ29" i="2"/>
  <c r="AQ29" i="2"/>
  <c r="AR29" i="2"/>
  <c r="AT29" i="2" s="1"/>
  <c r="AS29" i="2"/>
  <c r="AF30" i="2"/>
  <c r="AK30" i="2" s="1"/>
  <c r="AG30" i="2"/>
  <c r="AJ30" i="2"/>
  <c r="AH30" i="2" s="1"/>
  <c r="AQ30" i="2"/>
  <c r="AR30" i="2"/>
  <c r="AT30" i="2" s="1"/>
  <c r="AS30" i="2"/>
  <c r="AF31" i="2"/>
  <c r="AK31" i="2" s="1"/>
  <c r="AG31" i="2"/>
  <c r="AJ31" i="2"/>
  <c r="AI31" i="2" s="1"/>
  <c r="AQ31" i="2"/>
  <c r="AR31" i="2"/>
  <c r="AT31" i="2" s="1"/>
  <c r="AS31" i="2"/>
  <c r="AF32" i="2"/>
  <c r="AK32" i="2" s="1"/>
  <c r="AG32" i="2"/>
  <c r="AJ32" i="2"/>
  <c r="AQ32" i="2"/>
  <c r="AR32" i="2"/>
  <c r="AT32" i="2" s="1"/>
  <c r="AS32" i="2"/>
  <c r="AF33" i="2"/>
  <c r="AK33" i="2" s="1"/>
  <c r="AG33" i="2"/>
  <c r="AJ33" i="2"/>
  <c r="AQ33" i="2"/>
  <c r="AR33" i="2"/>
  <c r="AT33" i="2" s="1"/>
  <c r="AS33" i="2"/>
  <c r="AF34" i="2"/>
  <c r="AK34" i="2" s="1"/>
  <c r="AG34" i="2"/>
  <c r="AJ34" i="2"/>
  <c r="AQ34" i="2"/>
  <c r="AR34" i="2"/>
  <c r="AT34" i="2" s="1"/>
  <c r="AS34" i="2"/>
  <c r="AF35" i="2"/>
  <c r="AK35" i="2" s="1"/>
  <c r="AG35" i="2"/>
  <c r="AJ35" i="2"/>
  <c r="AI35" i="2" s="1"/>
  <c r="AQ35" i="2"/>
  <c r="AR35" i="2"/>
  <c r="AT35" i="2" s="1"/>
  <c r="AS35" i="2"/>
  <c r="AF36" i="2"/>
  <c r="AK36" i="2" s="1"/>
  <c r="AG36" i="2"/>
  <c r="AJ36" i="2"/>
  <c r="AQ36" i="2"/>
  <c r="AR36" i="2"/>
  <c r="AT36" i="2" s="1"/>
  <c r="AS36" i="2"/>
  <c r="AF37" i="2"/>
  <c r="AK37" i="2" s="1"/>
  <c r="AG37" i="2"/>
  <c r="AJ37" i="2"/>
  <c r="AQ37" i="2"/>
  <c r="AR37" i="2"/>
  <c r="AT37" i="2" s="1"/>
  <c r="AS37" i="2"/>
  <c r="AF38" i="2"/>
  <c r="AK38" i="2" s="1"/>
  <c r="AG38" i="2"/>
  <c r="AJ38" i="2"/>
  <c r="AH38" i="2" s="1"/>
  <c r="AQ38" i="2"/>
  <c r="AR38" i="2"/>
  <c r="AT38" i="2" s="1"/>
  <c r="AS38" i="2"/>
  <c r="AF39" i="2"/>
  <c r="AK39" i="2" s="1"/>
  <c r="AG39" i="2"/>
  <c r="AJ39" i="2"/>
  <c r="AI39" i="2" s="1"/>
  <c r="AQ39" i="2"/>
  <c r="AR39" i="2"/>
  <c r="AT39" i="2" s="1"/>
  <c r="AS39" i="2"/>
  <c r="AF40" i="2"/>
  <c r="AK40" i="2" s="1"/>
  <c r="AG40" i="2"/>
  <c r="AJ40" i="2"/>
  <c r="AQ40" i="2"/>
  <c r="AR40" i="2"/>
  <c r="AT40" i="2" s="1"/>
  <c r="AS40" i="2"/>
  <c r="AF41" i="2"/>
  <c r="AK41" i="2" s="1"/>
  <c r="AG41" i="2"/>
  <c r="AJ41" i="2"/>
  <c r="AQ41" i="2"/>
  <c r="AR41" i="2"/>
  <c r="AT41" i="2" s="1"/>
  <c r="AS41" i="2"/>
  <c r="AF42" i="2"/>
  <c r="AK42" i="2" s="1"/>
  <c r="AG42" i="2"/>
  <c r="AJ42" i="2"/>
  <c r="AQ42" i="2"/>
  <c r="AR42" i="2"/>
  <c r="AT42" i="2" s="1"/>
  <c r="AS42" i="2"/>
  <c r="AF43" i="2"/>
  <c r="AK43" i="2" s="1"/>
  <c r="AG43" i="2"/>
  <c r="AJ43" i="2"/>
  <c r="AI43" i="2" s="1"/>
  <c r="AQ43" i="2"/>
  <c r="AR43" i="2"/>
  <c r="AT43" i="2" s="1"/>
  <c r="AS43" i="2"/>
  <c r="AF44" i="2"/>
  <c r="AK44" i="2" s="1"/>
  <c r="AG44" i="2"/>
  <c r="AJ44" i="2"/>
  <c r="AQ44" i="2"/>
  <c r="AR44" i="2"/>
  <c r="AT44" i="2" s="1"/>
  <c r="AS44" i="2"/>
  <c r="AF45" i="2"/>
  <c r="AK45" i="2" s="1"/>
  <c r="AG45" i="2"/>
  <c r="AJ45" i="2"/>
  <c r="AQ45" i="2"/>
  <c r="AR45" i="2"/>
  <c r="AT45" i="2" s="1"/>
  <c r="AS45" i="2"/>
  <c r="AF46" i="2"/>
  <c r="AK46" i="2" s="1"/>
  <c r="AG46" i="2"/>
  <c r="AJ46" i="2"/>
  <c r="AH46" i="2" s="1"/>
  <c r="AQ46" i="2"/>
  <c r="AR46" i="2"/>
  <c r="AT46" i="2" s="1"/>
  <c r="AS46" i="2"/>
  <c r="AF47" i="2"/>
  <c r="AK47" i="2" s="1"/>
  <c r="AG47" i="2"/>
  <c r="AJ47" i="2"/>
  <c r="AI47" i="2" s="1"/>
  <c r="AQ47" i="2"/>
  <c r="AR47" i="2"/>
  <c r="AT47" i="2" s="1"/>
  <c r="AS47" i="2"/>
  <c r="AF48" i="2"/>
  <c r="AK48" i="2" s="1"/>
  <c r="AG48" i="2"/>
  <c r="AJ48" i="2"/>
  <c r="AQ48" i="2"/>
  <c r="AR48" i="2"/>
  <c r="AT48" i="2" s="1"/>
  <c r="AS48" i="2"/>
  <c r="AF49" i="2"/>
  <c r="AK49" i="2" s="1"/>
  <c r="AG49" i="2"/>
  <c r="AJ49" i="2"/>
  <c r="AQ49" i="2"/>
  <c r="AR49" i="2"/>
  <c r="AT49" i="2" s="1"/>
  <c r="AS49" i="2"/>
  <c r="AF50" i="2"/>
  <c r="AK50" i="2" s="1"/>
  <c r="AG50" i="2"/>
  <c r="AJ50" i="2"/>
  <c r="AQ50" i="2"/>
  <c r="AR50" i="2"/>
  <c r="AT50" i="2" s="1"/>
  <c r="AS50" i="2"/>
  <c r="AF51" i="2"/>
  <c r="AK51" i="2" s="1"/>
  <c r="AG51" i="2"/>
  <c r="AJ51" i="2"/>
  <c r="AI51" i="2" s="1"/>
  <c r="AQ51" i="2"/>
  <c r="AR51" i="2"/>
  <c r="AT51" i="2" s="1"/>
  <c r="AS51" i="2"/>
  <c r="AF52" i="2"/>
  <c r="AK52" i="2" s="1"/>
  <c r="AG52" i="2"/>
  <c r="AJ52" i="2"/>
  <c r="AH52" i="2" s="1"/>
  <c r="AQ52" i="2"/>
  <c r="AR52" i="2"/>
  <c r="AT52" i="2" s="1"/>
  <c r="AS52" i="2"/>
  <c r="AF53" i="2"/>
  <c r="AK53" i="2" s="1"/>
  <c r="AG53" i="2"/>
  <c r="AJ53" i="2"/>
  <c r="AQ53" i="2"/>
  <c r="AR53" i="2"/>
  <c r="AT53" i="2" s="1"/>
  <c r="AS53" i="2"/>
  <c r="AF54" i="2"/>
  <c r="AK54" i="2" s="1"/>
  <c r="AG54" i="2"/>
  <c r="AJ54" i="2"/>
  <c r="AQ54" i="2"/>
  <c r="AR54" i="2"/>
  <c r="AT54" i="2" s="1"/>
  <c r="AS54" i="2"/>
  <c r="AF55" i="2"/>
  <c r="AK55" i="2" s="1"/>
  <c r="AG55" i="2"/>
  <c r="AJ55" i="2"/>
  <c r="AI55" i="2" s="1"/>
  <c r="AQ55" i="2"/>
  <c r="AR55" i="2"/>
  <c r="AT55" i="2" s="1"/>
  <c r="AS55" i="2"/>
  <c r="AF56" i="2"/>
  <c r="AK56" i="2" s="1"/>
  <c r="AG56" i="2"/>
  <c r="AJ56" i="2"/>
  <c r="AH56" i="2" s="1"/>
  <c r="AQ56" i="2"/>
  <c r="AR56" i="2"/>
  <c r="AT56" i="2" s="1"/>
  <c r="AS56" i="2"/>
  <c r="AF57" i="2"/>
  <c r="AK57" i="2" s="1"/>
  <c r="AG57" i="2"/>
  <c r="AJ57" i="2"/>
  <c r="AQ57" i="2"/>
  <c r="AR57" i="2"/>
  <c r="AT57" i="2" s="1"/>
  <c r="AS57" i="2"/>
  <c r="AF58" i="2"/>
  <c r="AK58" i="2" s="1"/>
  <c r="AG58" i="2"/>
  <c r="AJ58" i="2"/>
  <c r="AQ58" i="2"/>
  <c r="AR58" i="2"/>
  <c r="AT58" i="2" s="1"/>
  <c r="AS58" i="2"/>
  <c r="AF59" i="2"/>
  <c r="AK59" i="2" s="1"/>
  <c r="AG59" i="2"/>
  <c r="AJ59" i="2"/>
  <c r="AQ59" i="2"/>
  <c r="AR59" i="2"/>
  <c r="AT59" i="2" s="1"/>
  <c r="AS59" i="2"/>
  <c r="AF60" i="2"/>
  <c r="AK60" i="2" s="1"/>
  <c r="AG60" i="2"/>
  <c r="AJ60" i="2"/>
  <c r="AH60" i="2" s="1"/>
  <c r="AQ60" i="2"/>
  <c r="AR60" i="2"/>
  <c r="AT60" i="2" s="1"/>
  <c r="AS60" i="2"/>
  <c r="AF61" i="2"/>
  <c r="AK61" i="2" s="1"/>
  <c r="AG61" i="2"/>
  <c r="AJ61" i="2"/>
  <c r="AQ61" i="2"/>
  <c r="AR61" i="2"/>
  <c r="AT61" i="2" s="1"/>
  <c r="AS61" i="2"/>
  <c r="AF62" i="2"/>
  <c r="AK62" i="2" s="1"/>
  <c r="AG62" i="2"/>
  <c r="AJ62" i="2"/>
  <c r="AH62" i="2" s="1"/>
  <c r="AQ62" i="2"/>
  <c r="AR62" i="2"/>
  <c r="AT62" i="2" s="1"/>
  <c r="AS62" i="2"/>
  <c r="AF63" i="2"/>
  <c r="AK63" i="2" s="1"/>
  <c r="AG63" i="2"/>
  <c r="AJ63" i="2"/>
  <c r="AI63" i="2" s="1"/>
  <c r="AQ63" i="2"/>
  <c r="AR63" i="2"/>
  <c r="AT63" i="2" s="1"/>
  <c r="AS63" i="2"/>
  <c r="AF64" i="2"/>
  <c r="AK64" i="2" s="1"/>
  <c r="AG64" i="2"/>
  <c r="AJ64" i="2"/>
  <c r="AQ64" i="2"/>
  <c r="AR64" i="2"/>
  <c r="AT64" i="2" s="1"/>
  <c r="AS64" i="2"/>
  <c r="AF65" i="2"/>
  <c r="AK65" i="2" s="1"/>
  <c r="AG65" i="2"/>
  <c r="AJ65" i="2"/>
  <c r="AQ65" i="2"/>
  <c r="AR65" i="2"/>
  <c r="AT65" i="2" s="1"/>
  <c r="AS65" i="2"/>
  <c r="AF66" i="2"/>
  <c r="AK66" i="2" s="1"/>
  <c r="AG66" i="2"/>
  <c r="AJ66" i="2"/>
  <c r="AQ66" i="2"/>
  <c r="AR66" i="2"/>
  <c r="AT66" i="2" s="1"/>
  <c r="AS66" i="2"/>
  <c r="AF67" i="2"/>
  <c r="AK67" i="2" s="1"/>
  <c r="AG67" i="2"/>
  <c r="AJ67" i="2"/>
  <c r="AI67" i="2" s="1"/>
  <c r="AQ67" i="2"/>
  <c r="AR67" i="2"/>
  <c r="AT67" i="2" s="1"/>
  <c r="AS67" i="2"/>
  <c r="AF68" i="2"/>
  <c r="AK68" i="2" s="1"/>
  <c r="AG68" i="2"/>
  <c r="AJ68" i="2"/>
  <c r="AH68" i="2" s="1"/>
  <c r="AQ68" i="2"/>
  <c r="AR68" i="2"/>
  <c r="AT68" i="2" s="1"/>
  <c r="AS68" i="2"/>
  <c r="AF69" i="2"/>
  <c r="AK69" i="2" s="1"/>
  <c r="AG69" i="2"/>
  <c r="AJ69" i="2"/>
  <c r="AQ69" i="2"/>
  <c r="AR69" i="2"/>
  <c r="AT69" i="2" s="1"/>
  <c r="AS69" i="2"/>
  <c r="AF70" i="2"/>
  <c r="AK70" i="2" s="1"/>
  <c r="AG70" i="2"/>
  <c r="AJ70" i="2"/>
  <c r="AQ70" i="2"/>
  <c r="AR70" i="2"/>
  <c r="AT70" i="2" s="1"/>
  <c r="AS70" i="2"/>
  <c r="AF71" i="2"/>
  <c r="AK71" i="2" s="1"/>
  <c r="AG71" i="2"/>
  <c r="AJ71" i="2"/>
  <c r="AI71" i="2" s="1"/>
  <c r="AQ71" i="2"/>
  <c r="AR71" i="2"/>
  <c r="AT71" i="2" s="1"/>
  <c r="AS71" i="2"/>
  <c r="AF72" i="2"/>
  <c r="AK72" i="2" s="1"/>
  <c r="AG72" i="2"/>
  <c r="AJ72" i="2"/>
  <c r="AQ72" i="2"/>
  <c r="AR72" i="2"/>
  <c r="AT72" i="2" s="1"/>
  <c r="AS72" i="2"/>
  <c r="AF73" i="2"/>
  <c r="AK73" i="2" s="1"/>
  <c r="AG73" i="2"/>
  <c r="AJ73" i="2"/>
  <c r="AQ73" i="2"/>
  <c r="AR73" i="2"/>
  <c r="AT73" i="2" s="1"/>
  <c r="AS73" i="2"/>
  <c r="AF74" i="2"/>
  <c r="AK74" i="2" s="1"/>
  <c r="AG74" i="2"/>
  <c r="AJ74" i="2"/>
  <c r="AH74" i="2" s="1"/>
  <c r="AQ74" i="2"/>
  <c r="AR74" i="2"/>
  <c r="AT74" i="2" s="1"/>
  <c r="AS74" i="2"/>
  <c r="AF75" i="2"/>
  <c r="AK75" i="2" s="1"/>
  <c r="AG75" i="2"/>
  <c r="AJ75" i="2"/>
  <c r="AH75" i="2" s="1"/>
  <c r="AQ75" i="2"/>
  <c r="AR75" i="2"/>
  <c r="AT75" i="2" s="1"/>
  <c r="AS75" i="2"/>
  <c r="AF76" i="2"/>
  <c r="AK76" i="2" s="1"/>
  <c r="AG76" i="2"/>
  <c r="AJ76" i="2"/>
  <c r="AQ76" i="2"/>
  <c r="AR76" i="2"/>
  <c r="AT76" i="2" s="1"/>
  <c r="AS76" i="2"/>
  <c r="AF77" i="2"/>
  <c r="AK77" i="2" s="1"/>
  <c r="AG77" i="2"/>
  <c r="AJ77" i="2"/>
  <c r="AQ77" i="2"/>
  <c r="AR77" i="2"/>
  <c r="AT77" i="2" s="1"/>
  <c r="AS77" i="2"/>
  <c r="AF78" i="2"/>
  <c r="AK78" i="2" s="1"/>
  <c r="AG78" i="2"/>
  <c r="AJ78" i="2"/>
  <c r="AH78" i="2" s="1"/>
  <c r="AQ78" i="2"/>
  <c r="AR78" i="2"/>
  <c r="AT78" i="2" s="1"/>
  <c r="AS78" i="2"/>
  <c r="AF79" i="2"/>
  <c r="AK79" i="2" s="1"/>
  <c r="AG79" i="2"/>
  <c r="AJ79" i="2"/>
  <c r="AQ79" i="2"/>
  <c r="AR79" i="2"/>
  <c r="AT79" i="2" s="1"/>
  <c r="AS79" i="2"/>
  <c r="AF80" i="2"/>
  <c r="AK80" i="2" s="1"/>
  <c r="AG80" i="2"/>
  <c r="AJ80" i="2"/>
  <c r="AQ80" i="2"/>
  <c r="AR80" i="2"/>
  <c r="AT80" i="2" s="1"/>
  <c r="AS80" i="2"/>
  <c r="AF81" i="2"/>
  <c r="AK81" i="2" s="1"/>
  <c r="AG81" i="2"/>
  <c r="AJ81" i="2"/>
  <c r="AQ81" i="2"/>
  <c r="AR81" i="2"/>
  <c r="AT81" i="2" s="1"/>
  <c r="AS81" i="2"/>
  <c r="AF82" i="2"/>
  <c r="AK82" i="2" s="1"/>
  <c r="AG82" i="2"/>
  <c r="AJ82" i="2"/>
  <c r="AQ82" i="2"/>
  <c r="AR82" i="2"/>
  <c r="AT82" i="2" s="1"/>
  <c r="AS82" i="2"/>
  <c r="AF83" i="2"/>
  <c r="AK83" i="2" s="1"/>
  <c r="AG83" i="2"/>
  <c r="AJ83" i="2"/>
  <c r="AH83" i="2" s="1"/>
  <c r="AQ83" i="2"/>
  <c r="AR83" i="2"/>
  <c r="AT83" i="2" s="1"/>
  <c r="AS83" i="2"/>
  <c r="AF84" i="2"/>
  <c r="AK84" i="2" s="1"/>
  <c r="AG84" i="2"/>
  <c r="AJ84" i="2"/>
  <c r="AQ84" i="2"/>
  <c r="AR84" i="2"/>
  <c r="AT84" i="2" s="1"/>
  <c r="AS84" i="2"/>
  <c r="AF85" i="2"/>
  <c r="AK85" i="2" s="1"/>
  <c r="AG85" i="2"/>
  <c r="AJ85" i="2"/>
  <c r="AQ85" i="2"/>
  <c r="AR85" i="2"/>
  <c r="AT85" i="2" s="1"/>
  <c r="AS85" i="2"/>
  <c r="AF86" i="2"/>
  <c r="AK86" i="2" s="1"/>
  <c r="AG86" i="2"/>
  <c r="AJ86" i="2"/>
  <c r="AQ86" i="2"/>
  <c r="AR86" i="2"/>
  <c r="AT86" i="2" s="1"/>
  <c r="AS86" i="2"/>
  <c r="AF87" i="2"/>
  <c r="AK87" i="2" s="1"/>
  <c r="AG87" i="2"/>
  <c r="AJ87" i="2"/>
  <c r="AQ87" i="2"/>
  <c r="AR87" i="2"/>
  <c r="AT87" i="2" s="1"/>
  <c r="AS87" i="2"/>
  <c r="AF88" i="2"/>
  <c r="AK88" i="2" s="1"/>
  <c r="AG88" i="2"/>
  <c r="AJ88" i="2"/>
  <c r="AH88" i="2" s="1"/>
  <c r="AQ88" i="2"/>
  <c r="AR88" i="2"/>
  <c r="AT88" i="2" s="1"/>
  <c r="AS88" i="2"/>
  <c r="AF89" i="2"/>
  <c r="AK89" i="2" s="1"/>
  <c r="AG89" i="2"/>
  <c r="AJ89" i="2"/>
  <c r="AQ89" i="2"/>
  <c r="AR89" i="2"/>
  <c r="AT89" i="2" s="1"/>
  <c r="AS89" i="2"/>
  <c r="AF90" i="2"/>
  <c r="AK90" i="2" s="1"/>
  <c r="AG90" i="2"/>
  <c r="AJ90" i="2"/>
  <c r="AQ90" i="2"/>
  <c r="AR90" i="2"/>
  <c r="AT90" i="2" s="1"/>
  <c r="AS90" i="2"/>
  <c r="AF91" i="2"/>
  <c r="AK91" i="2" s="1"/>
  <c r="AG91" i="2"/>
  <c r="AJ91" i="2"/>
  <c r="AQ91" i="2"/>
  <c r="AR91" i="2"/>
  <c r="AT91" i="2" s="1"/>
  <c r="AS91" i="2"/>
  <c r="AF92" i="2"/>
  <c r="AK92" i="2" s="1"/>
  <c r="AG92" i="2"/>
  <c r="AJ92" i="2"/>
  <c r="AQ92" i="2"/>
  <c r="AR92" i="2"/>
  <c r="AT92" i="2" s="1"/>
  <c r="AS92" i="2"/>
  <c r="AF93" i="2"/>
  <c r="AK93" i="2" s="1"/>
  <c r="AG93" i="2"/>
  <c r="AJ93" i="2"/>
  <c r="AQ93" i="2"/>
  <c r="AR93" i="2"/>
  <c r="AT93" i="2" s="1"/>
  <c r="AS93" i="2"/>
  <c r="AF94" i="2"/>
  <c r="AK94" i="2" s="1"/>
  <c r="AG94" i="2"/>
  <c r="AJ94" i="2"/>
  <c r="AQ94" i="2"/>
  <c r="AR94" i="2"/>
  <c r="AT94" i="2" s="1"/>
  <c r="AS94" i="2"/>
  <c r="AF95" i="2"/>
  <c r="AK95" i="2" s="1"/>
  <c r="AG95" i="2"/>
  <c r="AJ95" i="2"/>
  <c r="AH95" i="2" s="1"/>
  <c r="AQ95" i="2"/>
  <c r="AR95" i="2"/>
  <c r="AT95" i="2" s="1"/>
  <c r="AS95" i="2"/>
  <c r="AF96" i="2"/>
  <c r="AK96" i="2" s="1"/>
  <c r="AG96" i="2"/>
  <c r="AJ96" i="2"/>
  <c r="AQ96" i="2"/>
  <c r="AR96" i="2"/>
  <c r="AT96" i="2" s="1"/>
  <c r="AS96" i="2"/>
  <c r="AF97" i="2"/>
  <c r="AK97" i="2" s="1"/>
  <c r="AG97" i="2"/>
  <c r="AJ97" i="2"/>
  <c r="AQ97" i="2"/>
  <c r="AR97" i="2"/>
  <c r="AT97" i="2" s="1"/>
  <c r="AS97" i="2"/>
  <c r="AF98" i="2"/>
  <c r="AK98" i="2" s="1"/>
  <c r="AG98" i="2"/>
  <c r="AJ98" i="2"/>
  <c r="AQ98" i="2"/>
  <c r="AR98" i="2"/>
  <c r="AT98" i="2" s="1"/>
  <c r="AS98" i="2"/>
  <c r="AF99" i="2"/>
  <c r="AK99" i="2" s="1"/>
  <c r="AG99" i="2"/>
  <c r="AJ99" i="2"/>
  <c r="AQ99" i="2"/>
  <c r="AR99" i="2"/>
  <c r="AT99" i="2" s="1"/>
  <c r="AS99" i="2"/>
  <c r="AF100" i="2"/>
  <c r="AK100" i="2" s="1"/>
  <c r="AG100" i="2"/>
  <c r="AJ100" i="2"/>
  <c r="AH100" i="2" s="1"/>
  <c r="AQ100" i="2"/>
  <c r="AR100" i="2"/>
  <c r="AT100" i="2" s="1"/>
  <c r="AS100" i="2"/>
  <c r="AF101" i="2"/>
  <c r="AK101" i="2" s="1"/>
  <c r="AG101" i="2"/>
  <c r="AJ101" i="2"/>
  <c r="AQ101" i="2"/>
  <c r="AR101" i="2"/>
  <c r="AT101" i="2" s="1"/>
  <c r="AS101" i="2"/>
  <c r="AF102" i="2"/>
  <c r="AK102" i="2" s="1"/>
  <c r="AG102" i="2"/>
  <c r="AJ102" i="2"/>
  <c r="AQ102" i="2"/>
  <c r="AR102" i="2"/>
  <c r="AT102" i="2" s="1"/>
  <c r="AS102" i="2"/>
  <c r="AF103" i="2"/>
  <c r="AK103" i="2" s="1"/>
  <c r="AG103" i="2"/>
  <c r="AJ103" i="2"/>
  <c r="AQ103" i="2"/>
  <c r="AR103" i="2"/>
  <c r="AT103" i="2" s="1"/>
  <c r="AS103" i="2"/>
  <c r="AF104" i="2"/>
  <c r="AK104" i="2" s="1"/>
  <c r="AG104" i="2"/>
  <c r="AJ104" i="2"/>
  <c r="AH104" i="2" s="1"/>
  <c r="AQ104" i="2"/>
  <c r="AR104" i="2"/>
  <c r="AT104" i="2" s="1"/>
  <c r="AS104" i="2"/>
  <c r="AF105" i="2"/>
  <c r="AK105" i="2" s="1"/>
  <c r="AG105" i="2"/>
  <c r="AJ105" i="2"/>
  <c r="AH105" i="2" s="1"/>
  <c r="AQ105" i="2"/>
  <c r="AR105" i="2"/>
  <c r="AT105" i="2" s="1"/>
  <c r="AS105" i="2"/>
  <c r="AF106" i="2"/>
  <c r="AK106" i="2" s="1"/>
  <c r="AG106" i="2"/>
  <c r="AJ106" i="2"/>
  <c r="AI106" i="2" s="1"/>
  <c r="AQ106" i="2"/>
  <c r="AR106" i="2"/>
  <c r="AT106" i="2" s="1"/>
  <c r="AS106" i="2"/>
  <c r="AF107" i="2"/>
  <c r="AK107" i="2" s="1"/>
  <c r="AG107" i="2"/>
  <c r="AJ107" i="2"/>
  <c r="AH107" i="2" s="1"/>
  <c r="AQ107" i="2"/>
  <c r="AR107" i="2"/>
  <c r="AT107" i="2" s="1"/>
  <c r="AS107" i="2"/>
  <c r="AF108" i="2"/>
  <c r="AK108" i="2" s="1"/>
  <c r="AG108" i="2"/>
  <c r="AJ108" i="2"/>
  <c r="AQ108" i="2"/>
  <c r="AR108" i="2"/>
  <c r="AT108" i="2" s="1"/>
  <c r="AS108" i="2"/>
  <c r="AF109" i="2"/>
  <c r="AK109" i="2" s="1"/>
  <c r="AG109" i="2"/>
  <c r="AJ109" i="2"/>
  <c r="AH109" i="2" s="1"/>
  <c r="AQ109" i="2"/>
  <c r="AR109" i="2"/>
  <c r="AT109" i="2" s="1"/>
  <c r="AS109" i="2"/>
  <c r="AF110" i="2"/>
  <c r="AK110" i="2" s="1"/>
  <c r="AG110" i="2"/>
  <c r="AJ110" i="2"/>
  <c r="AQ110" i="2"/>
  <c r="AR110" i="2"/>
  <c r="AT110" i="2" s="1"/>
  <c r="AS110" i="2"/>
  <c r="AF111" i="2"/>
  <c r="AK111" i="2" s="1"/>
  <c r="AG111" i="2"/>
  <c r="AJ111" i="2"/>
  <c r="AQ111" i="2"/>
  <c r="AR111" i="2"/>
  <c r="AT111" i="2" s="1"/>
  <c r="AS111" i="2"/>
  <c r="AF112" i="2"/>
  <c r="AK112" i="2" s="1"/>
  <c r="AG112" i="2"/>
  <c r="AJ112" i="2"/>
  <c r="AQ112" i="2"/>
  <c r="AR112" i="2"/>
  <c r="AT112" i="2" s="1"/>
  <c r="AS112" i="2"/>
  <c r="AF113" i="2"/>
  <c r="AK113" i="2" s="1"/>
  <c r="AG113" i="2"/>
  <c r="AJ113" i="2"/>
  <c r="AH113" i="2" s="1"/>
  <c r="AQ113" i="2"/>
  <c r="AR113" i="2"/>
  <c r="AT113" i="2" s="1"/>
  <c r="AS113" i="2"/>
  <c r="AF114" i="2"/>
  <c r="AK114" i="2" s="1"/>
  <c r="AG114" i="2"/>
  <c r="AJ114" i="2"/>
  <c r="AI114" i="2" s="1"/>
  <c r="AQ114" i="2"/>
  <c r="AR114" i="2"/>
  <c r="AT114" i="2" s="1"/>
  <c r="AS114" i="2"/>
  <c r="AF115" i="2"/>
  <c r="AK115" i="2" s="1"/>
  <c r="AG115" i="2"/>
  <c r="AJ115" i="2"/>
  <c r="AH115" i="2" s="1"/>
  <c r="AQ115" i="2"/>
  <c r="AR115" i="2"/>
  <c r="AT115" i="2" s="1"/>
  <c r="AS115" i="2"/>
  <c r="AF116" i="2"/>
  <c r="AK116" i="2" s="1"/>
  <c r="AG116" i="2"/>
  <c r="AJ116" i="2"/>
  <c r="AH116" i="2" s="1"/>
  <c r="AQ116" i="2"/>
  <c r="AR116" i="2"/>
  <c r="AT116" i="2" s="1"/>
  <c r="AS116" i="2"/>
  <c r="AF117" i="2"/>
  <c r="AK117" i="2" s="1"/>
  <c r="AG117" i="2"/>
  <c r="AJ117" i="2"/>
  <c r="AH117" i="2" s="1"/>
  <c r="AQ117" i="2"/>
  <c r="AR117" i="2"/>
  <c r="AT117" i="2" s="1"/>
  <c r="AS117" i="2"/>
  <c r="AF118" i="2"/>
  <c r="AK118" i="2" s="1"/>
  <c r="AG118" i="2"/>
  <c r="AJ118" i="2"/>
  <c r="AQ118" i="2"/>
  <c r="AR118" i="2"/>
  <c r="AT118" i="2" s="1"/>
  <c r="AS118" i="2"/>
  <c r="AF119" i="2"/>
  <c r="AK119" i="2" s="1"/>
  <c r="AG119" i="2"/>
  <c r="AJ119" i="2"/>
  <c r="AQ119" i="2"/>
  <c r="AR119" i="2"/>
  <c r="AT119" i="2" s="1"/>
  <c r="AS119" i="2"/>
  <c r="AF120" i="2"/>
  <c r="AK120" i="2" s="1"/>
  <c r="AG120" i="2"/>
  <c r="AJ120" i="2"/>
  <c r="AH120" i="2" s="1"/>
  <c r="AQ120" i="2"/>
  <c r="AR120" i="2"/>
  <c r="AT120" i="2" s="1"/>
  <c r="AS120" i="2"/>
  <c r="AF121" i="2"/>
  <c r="AK121" i="2" s="1"/>
  <c r="AG121" i="2"/>
  <c r="AJ121" i="2"/>
  <c r="AI121" i="2" s="1"/>
  <c r="AQ121" i="2"/>
  <c r="AR121" i="2"/>
  <c r="AT121" i="2" s="1"/>
  <c r="AS121" i="2"/>
  <c r="AF122" i="2"/>
  <c r="AK122" i="2" s="1"/>
  <c r="AG122" i="2"/>
  <c r="AJ122" i="2"/>
  <c r="AI122" i="2" s="1"/>
  <c r="AQ122" i="2"/>
  <c r="AR122" i="2"/>
  <c r="AT122" i="2" s="1"/>
  <c r="AS122" i="2"/>
  <c r="AF123" i="2"/>
  <c r="AK123" i="2" s="1"/>
  <c r="AG123" i="2"/>
  <c r="AJ123" i="2"/>
  <c r="AH123" i="2" s="1"/>
  <c r="AQ123" i="2"/>
  <c r="AR123" i="2"/>
  <c r="AT123" i="2" s="1"/>
  <c r="AS123" i="2"/>
  <c r="AF124" i="2"/>
  <c r="AK124" i="2" s="1"/>
  <c r="AG124" i="2"/>
  <c r="AJ124" i="2"/>
  <c r="AH124" i="2" s="1"/>
  <c r="AQ124" i="2"/>
  <c r="AR124" i="2"/>
  <c r="AT124" i="2" s="1"/>
  <c r="AS124" i="2"/>
  <c r="AF125" i="2"/>
  <c r="AK125" i="2" s="1"/>
  <c r="AG125" i="2"/>
  <c r="AJ125" i="2"/>
  <c r="AI125" i="2" s="1"/>
  <c r="AQ125" i="2"/>
  <c r="AR125" i="2"/>
  <c r="AT125" i="2" s="1"/>
  <c r="AS125" i="2"/>
  <c r="AF126" i="2"/>
  <c r="AK126" i="2" s="1"/>
  <c r="AG126" i="2"/>
  <c r="AJ126" i="2"/>
  <c r="AQ126" i="2"/>
  <c r="AR126" i="2"/>
  <c r="AT126" i="2" s="1"/>
  <c r="AS126" i="2"/>
  <c r="AF127" i="2"/>
  <c r="AK127" i="2" s="1"/>
  <c r="AG127" i="2"/>
  <c r="AJ127" i="2"/>
  <c r="AQ127" i="2"/>
  <c r="AR127" i="2"/>
  <c r="AT127" i="2" s="1"/>
  <c r="AS127" i="2"/>
  <c r="AF128" i="2"/>
  <c r="AK128" i="2" s="1"/>
  <c r="AG128" i="2"/>
  <c r="AJ128" i="2"/>
  <c r="AH128" i="2" s="1"/>
  <c r="AQ128" i="2"/>
  <c r="AR128" i="2"/>
  <c r="AT128" i="2" s="1"/>
  <c r="AS128" i="2"/>
  <c r="AF129" i="2"/>
  <c r="AK129" i="2" s="1"/>
  <c r="AG129" i="2"/>
  <c r="AJ129" i="2"/>
  <c r="AQ129" i="2"/>
  <c r="AR129" i="2"/>
  <c r="AT129" i="2" s="1"/>
  <c r="AS129" i="2"/>
  <c r="AF130" i="2"/>
  <c r="AK130" i="2" s="1"/>
  <c r="AG130" i="2"/>
  <c r="AJ130" i="2"/>
  <c r="AI130" i="2" s="1"/>
  <c r="AQ130" i="2"/>
  <c r="AR130" i="2"/>
  <c r="AT130" i="2" s="1"/>
  <c r="AS130" i="2"/>
  <c r="AF131" i="2"/>
  <c r="AK131" i="2" s="1"/>
  <c r="AG131" i="2"/>
  <c r="AJ131" i="2"/>
  <c r="AH131" i="2" s="1"/>
  <c r="AQ131" i="2"/>
  <c r="AR131" i="2"/>
  <c r="AT131" i="2" s="1"/>
  <c r="AS131" i="2"/>
  <c r="AF132" i="2"/>
  <c r="AK132" i="2" s="1"/>
  <c r="AG132" i="2"/>
  <c r="AJ132" i="2"/>
  <c r="AH132" i="2" s="1"/>
  <c r="AQ132" i="2"/>
  <c r="AR132" i="2"/>
  <c r="AT132" i="2" s="1"/>
  <c r="AS132" i="2"/>
  <c r="AF133" i="2"/>
  <c r="AK133" i="2" s="1"/>
  <c r="AG133" i="2"/>
  <c r="AJ133" i="2"/>
  <c r="AQ133" i="2"/>
  <c r="AR133" i="2"/>
  <c r="AT133" i="2" s="1"/>
  <c r="AS133" i="2"/>
  <c r="AF134" i="2"/>
  <c r="AK134" i="2" s="1"/>
  <c r="AG134" i="2"/>
  <c r="AJ134" i="2"/>
  <c r="AQ134" i="2"/>
  <c r="AR134" i="2"/>
  <c r="AT134" i="2" s="1"/>
  <c r="AS134" i="2"/>
  <c r="AF135" i="2"/>
  <c r="AK135" i="2" s="1"/>
  <c r="AG135" i="2"/>
  <c r="AJ135" i="2"/>
  <c r="AQ135" i="2"/>
  <c r="AR135" i="2"/>
  <c r="AT135" i="2" s="1"/>
  <c r="AS135" i="2"/>
  <c r="AF136" i="2"/>
  <c r="AK136" i="2" s="1"/>
  <c r="AG136" i="2"/>
  <c r="AJ136" i="2"/>
  <c r="AI136" i="2" s="1"/>
  <c r="AQ136" i="2"/>
  <c r="AR136" i="2"/>
  <c r="AT136" i="2" s="1"/>
  <c r="AS136" i="2"/>
  <c r="AF137" i="2"/>
  <c r="AK137" i="2" s="1"/>
  <c r="AG137" i="2"/>
  <c r="AJ137" i="2"/>
  <c r="AH137" i="2" s="1"/>
  <c r="AQ137" i="2"/>
  <c r="AR137" i="2"/>
  <c r="AT137" i="2" s="1"/>
  <c r="AS137" i="2"/>
  <c r="AF138" i="2"/>
  <c r="AK138" i="2" s="1"/>
  <c r="AG138" i="2"/>
  <c r="AJ138" i="2"/>
  <c r="AI138" i="2" s="1"/>
  <c r="AQ138" i="2"/>
  <c r="AR138" i="2"/>
  <c r="AT138" i="2" s="1"/>
  <c r="AS138" i="2"/>
  <c r="AF139" i="2"/>
  <c r="AK139" i="2" s="1"/>
  <c r="AG139" i="2"/>
  <c r="AJ139" i="2"/>
  <c r="AQ139" i="2"/>
  <c r="AR139" i="2"/>
  <c r="AT139" i="2" s="1"/>
  <c r="AS139" i="2"/>
  <c r="AF140" i="2"/>
  <c r="AK140" i="2" s="1"/>
  <c r="AG140" i="2"/>
  <c r="AJ140" i="2"/>
  <c r="AQ140" i="2"/>
  <c r="AR140" i="2"/>
  <c r="AT140" i="2" s="1"/>
  <c r="AS140" i="2"/>
  <c r="AF141" i="2"/>
  <c r="AK141" i="2" s="1"/>
  <c r="AG141" i="2"/>
  <c r="AJ141" i="2"/>
  <c r="AQ141" i="2"/>
  <c r="AR141" i="2"/>
  <c r="AT141" i="2" s="1"/>
  <c r="AS141" i="2"/>
  <c r="AF142" i="2"/>
  <c r="AK142" i="2" s="1"/>
  <c r="AG142" i="2"/>
  <c r="AJ142" i="2"/>
  <c r="AQ142" i="2"/>
  <c r="AR142" i="2"/>
  <c r="AT142" i="2" s="1"/>
  <c r="AS142" i="2"/>
  <c r="AF143" i="2"/>
  <c r="AK143" i="2" s="1"/>
  <c r="AG143" i="2"/>
  <c r="AJ143" i="2"/>
  <c r="AH143" i="2" s="1"/>
  <c r="AQ143" i="2"/>
  <c r="AR143" i="2"/>
  <c r="AT143" i="2" s="1"/>
  <c r="AS143" i="2"/>
  <c r="AF144" i="2"/>
  <c r="AK144" i="2" s="1"/>
  <c r="AG144" i="2"/>
  <c r="AJ144" i="2"/>
  <c r="AQ144" i="2"/>
  <c r="AR144" i="2"/>
  <c r="AT144" i="2" s="1"/>
  <c r="AS144" i="2"/>
  <c r="AF145" i="2"/>
  <c r="AK145" i="2" s="1"/>
  <c r="AG145" i="2"/>
  <c r="AJ145" i="2"/>
  <c r="AQ145" i="2"/>
  <c r="AR145" i="2"/>
  <c r="AT145" i="2" s="1"/>
  <c r="AS145" i="2"/>
  <c r="AF146" i="2"/>
  <c r="AK146" i="2" s="1"/>
  <c r="AG146" i="2"/>
  <c r="AJ146" i="2"/>
  <c r="AI146" i="2" s="1"/>
  <c r="AQ146" i="2"/>
  <c r="AR146" i="2"/>
  <c r="AT146" i="2" s="1"/>
  <c r="AS146" i="2"/>
  <c r="AF147" i="2"/>
  <c r="AK147" i="2" s="1"/>
  <c r="AG147" i="2"/>
  <c r="AJ147" i="2"/>
  <c r="AH147" i="2" s="1"/>
  <c r="AQ147" i="2"/>
  <c r="AR147" i="2"/>
  <c r="AT147" i="2" s="1"/>
  <c r="AS147" i="2"/>
  <c r="AF148" i="2"/>
  <c r="AK148" i="2" s="1"/>
  <c r="AG148" i="2"/>
  <c r="AJ148" i="2"/>
  <c r="AQ148" i="2"/>
  <c r="AR148" i="2"/>
  <c r="AT148" i="2" s="1"/>
  <c r="AS148" i="2"/>
  <c r="AF149" i="2"/>
  <c r="AK149" i="2" s="1"/>
  <c r="AG149" i="2"/>
  <c r="AJ149" i="2"/>
  <c r="AH149" i="2" s="1"/>
  <c r="AQ149" i="2"/>
  <c r="AR149" i="2"/>
  <c r="AT149" i="2" s="1"/>
  <c r="AS149" i="2"/>
  <c r="AF150" i="2"/>
  <c r="AK150" i="2" s="1"/>
  <c r="AG150" i="2"/>
  <c r="AJ150" i="2"/>
  <c r="AI150" i="2" s="1"/>
  <c r="AQ150" i="2"/>
  <c r="AR150" i="2"/>
  <c r="AT150" i="2" s="1"/>
  <c r="AS150" i="2"/>
  <c r="AF151" i="2"/>
  <c r="AK151" i="2" s="1"/>
  <c r="AG151" i="2"/>
  <c r="AJ151" i="2"/>
  <c r="AH151" i="2" s="1"/>
  <c r="AQ151" i="2"/>
  <c r="AR151" i="2"/>
  <c r="AT151" i="2" s="1"/>
  <c r="AS151" i="2"/>
  <c r="AF152" i="2"/>
  <c r="AK152" i="2" s="1"/>
  <c r="AG152" i="2"/>
  <c r="AJ152" i="2"/>
  <c r="AQ152" i="2"/>
  <c r="AR152" i="2"/>
  <c r="AT152" i="2" s="1"/>
  <c r="AS152" i="2"/>
  <c r="AF153" i="2"/>
  <c r="AK153" i="2" s="1"/>
  <c r="AG153" i="2"/>
  <c r="AJ153" i="2"/>
  <c r="AH153" i="2" s="1"/>
  <c r="AQ153" i="2"/>
  <c r="AR153" i="2"/>
  <c r="AT153" i="2" s="1"/>
  <c r="AS153" i="2"/>
  <c r="AF154" i="2"/>
  <c r="AK154" i="2" s="1"/>
  <c r="AG154" i="2"/>
  <c r="AJ154" i="2"/>
  <c r="AI154" i="2" s="1"/>
  <c r="AQ154" i="2"/>
  <c r="AR154" i="2"/>
  <c r="AT154" i="2" s="1"/>
  <c r="AS154" i="2"/>
  <c r="AF155" i="2"/>
  <c r="AK155" i="2" s="1"/>
  <c r="AG155" i="2"/>
  <c r="AJ155" i="2"/>
  <c r="AH155" i="2" s="1"/>
  <c r="AQ155" i="2"/>
  <c r="AR155" i="2"/>
  <c r="AT155" i="2" s="1"/>
  <c r="AS155" i="2"/>
  <c r="AF156" i="2"/>
  <c r="AK156" i="2" s="1"/>
  <c r="AG156" i="2"/>
  <c r="AJ156" i="2"/>
  <c r="AQ156" i="2"/>
  <c r="AR156" i="2"/>
  <c r="AT156" i="2" s="1"/>
  <c r="AS156" i="2"/>
  <c r="AF157" i="2"/>
  <c r="AK157" i="2" s="1"/>
  <c r="AG157" i="2"/>
  <c r="AJ157" i="2"/>
  <c r="AQ157" i="2"/>
  <c r="AR157" i="2"/>
  <c r="AT157" i="2" s="1"/>
  <c r="AS157" i="2"/>
  <c r="AF158" i="2"/>
  <c r="AK158" i="2" s="1"/>
  <c r="AG158" i="2"/>
  <c r="AJ158" i="2"/>
  <c r="AQ158" i="2"/>
  <c r="AR158" i="2"/>
  <c r="AT158" i="2" s="1"/>
  <c r="AS158" i="2"/>
  <c r="AF159" i="2"/>
  <c r="AK159" i="2" s="1"/>
  <c r="AG159" i="2"/>
  <c r="AJ159" i="2"/>
  <c r="AH159" i="2" s="1"/>
  <c r="AQ159" i="2"/>
  <c r="AR159" i="2"/>
  <c r="AT159" i="2" s="1"/>
  <c r="AS159" i="2"/>
  <c r="AF160" i="2"/>
  <c r="AK160" i="2" s="1"/>
  <c r="AG160" i="2"/>
  <c r="AJ160" i="2"/>
  <c r="AQ160" i="2"/>
  <c r="AR160" i="2"/>
  <c r="AT160" i="2" s="1"/>
  <c r="AS160" i="2"/>
  <c r="AF161" i="2"/>
  <c r="AK161" i="2" s="1"/>
  <c r="AG161" i="2"/>
  <c r="AJ161" i="2"/>
  <c r="AQ161" i="2"/>
  <c r="AR161" i="2"/>
  <c r="AT161" i="2" s="1"/>
  <c r="AS161" i="2"/>
  <c r="AF162" i="2"/>
  <c r="AK162" i="2" s="1"/>
  <c r="AG162" i="2"/>
  <c r="AJ162" i="2"/>
  <c r="AQ162" i="2"/>
  <c r="AR162" i="2"/>
  <c r="AT162" i="2" s="1"/>
  <c r="AS162" i="2"/>
  <c r="AF163" i="2"/>
  <c r="AK163" i="2" s="1"/>
  <c r="AG163" i="2"/>
  <c r="AJ163" i="2"/>
  <c r="AH163" i="2" s="1"/>
  <c r="AQ163" i="2"/>
  <c r="AR163" i="2"/>
  <c r="AT163" i="2" s="1"/>
  <c r="AS163" i="2"/>
  <c r="AF164" i="2"/>
  <c r="AK164" i="2" s="1"/>
  <c r="AG164" i="2"/>
  <c r="AJ164" i="2"/>
  <c r="AQ164" i="2"/>
  <c r="AR164" i="2"/>
  <c r="AT164" i="2" s="1"/>
  <c r="AS164" i="2"/>
  <c r="AF165" i="2"/>
  <c r="AK165" i="2" s="1"/>
  <c r="AG165" i="2"/>
  <c r="AJ165" i="2"/>
  <c r="AQ165" i="2"/>
  <c r="AR165" i="2"/>
  <c r="AT165" i="2" s="1"/>
  <c r="AS165" i="2"/>
  <c r="AF166" i="2"/>
  <c r="AK166" i="2" s="1"/>
  <c r="AG166" i="2"/>
  <c r="AJ166" i="2"/>
  <c r="AQ166" i="2"/>
  <c r="AR166" i="2"/>
  <c r="AT166" i="2" s="1"/>
  <c r="AS166" i="2"/>
  <c r="AF167" i="2"/>
  <c r="AK167" i="2" s="1"/>
  <c r="AG167" i="2"/>
  <c r="AJ167" i="2"/>
  <c r="AH167" i="2" s="1"/>
  <c r="AQ167" i="2"/>
  <c r="AR167" i="2"/>
  <c r="AT167" i="2" s="1"/>
  <c r="AS167" i="2"/>
  <c r="AF168" i="2"/>
  <c r="AK168" i="2" s="1"/>
  <c r="AG168" i="2"/>
  <c r="AJ168" i="2"/>
  <c r="AQ168" i="2"/>
  <c r="AR168" i="2"/>
  <c r="AT168" i="2" s="1"/>
  <c r="AS168" i="2"/>
  <c r="AF169" i="2"/>
  <c r="AK169" i="2" s="1"/>
  <c r="AG169" i="2"/>
  <c r="AJ169" i="2"/>
  <c r="AQ169" i="2"/>
  <c r="AR169" i="2"/>
  <c r="AT169" i="2" s="1"/>
  <c r="AS169" i="2"/>
  <c r="AF170" i="2"/>
  <c r="AK170" i="2" s="1"/>
  <c r="AG170" i="2"/>
  <c r="AJ170" i="2"/>
  <c r="AQ170" i="2"/>
  <c r="AR170" i="2"/>
  <c r="AT170" i="2" s="1"/>
  <c r="AS170" i="2"/>
  <c r="AF171" i="2"/>
  <c r="AK171" i="2" s="1"/>
  <c r="AG171" i="2"/>
  <c r="AJ171" i="2"/>
  <c r="AH171" i="2" s="1"/>
  <c r="AQ171" i="2"/>
  <c r="AR171" i="2"/>
  <c r="AT171" i="2" s="1"/>
  <c r="AS171" i="2"/>
  <c r="AF172" i="2"/>
  <c r="AK172" i="2" s="1"/>
  <c r="AG172" i="2"/>
  <c r="AJ172" i="2"/>
  <c r="AQ172" i="2"/>
  <c r="AR172" i="2"/>
  <c r="AT172" i="2" s="1"/>
  <c r="AS172" i="2"/>
  <c r="AF173" i="2"/>
  <c r="AK173" i="2" s="1"/>
  <c r="AG173" i="2"/>
  <c r="AJ173" i="2"/>
  <c r="AQ173" i="2"/>
  <c r="AR173" i="2"/>
  <c r="AT173" i="2" s="1"/>
  <c r="AS173" i="2"/>
  <c r="AF174" i="2"/>
  <c r="AK174" i="2" s="1"/>
  <c r="AG174" i="2"/>
  <c r="AJ174" i="2"/>
  <c r="AQ174" i="2"/>
  <c r="AR174" i="2"/>
  <c r="AT174" i="2" s="1"/>
  <c r="AS174" i="2"/>
  <c r="AF175" i="2"/>
  <c r="AK175" i="2" s="1"/>
  <c r="AG175" i="2"/>
  <c r="AJ175" i="2"/>
  <c r="AH175" i="2" s="1"/>
  <c r="AQ175" i="2"/>
  <c r="AR175" i="2"/>
  <c r="AT175" i="2" s="1"/>
  <c r="AS175" i="2"/>
  <c r="AF176" i="2"/>
  <c r="AK176" i="2" s="1"/>
  <c r="AG176" i="2"/>
  <c r="AJ176" i="2"/>
  <c r="AQ176" i="2"/>
  <c r="AR176" i="2"/>
  <c r="AT176" i="2" s="1"/>
  <c r="AS176" i="2"/>
  <c r="AF177" i="2"/>
  <c r="AK177" i="2" s="1"/>
  <c r="AG177" i="2"/>
  <c r="AJ177" i="2"/>
  <c r="AQ177" i="2"/>
  <c r="AR177" i="2"/>
  <c r="AT177" i="2" s="1"/>
  <c r="AS177" i="2"/>
  <c r="AF178" i="2"/>
  <c r="AK178" i="2" s="1"/>
  <c r="AG178" i="2"/>
  <c r="AJ178" i="2"/>
  <c r="AQ178" i="2"/>
  <c r="AR178" i="2"/>
  <c r="AT178" i="2" s="1"/>
  <c r="AS178" i="2"/>
  <c r="AF179" i="2"/>
  <c r="AK179" i="2" s="1"/>
  <c r="AG179" i="2"/>
  <c r="AJ179" i="2"/>
  <c r="AH179" i="2" s="1"/>
  <c r="AQ179" i="2"/>
  <c r="AR179" i="2"/>
  <c r="AT179" i="2" s="1"/>
  <c r="AS179" i="2"/>
  <c r="AF180" i="2"/>
  <c r="AK180" i="2" s="1"/>
  <c r="AG180" i="2"/>
  <c r="AJ180" i="2"/>
  <c r="AQ180" i="2"/>
  <c r="AR180" i="2"/>
  <c r="AT180" i="2" s="1"/>
  <c r="AS180" i="2"/>
  <c r="AF181" i="2"/>
  <c r="AK181" i="2" s="1"/>
  <c r="AG181" i="2"/>
  <c r="AJ181" i="2"/>
  <c r="AQ181" i="2"/>
  <c r="AR181" i="2"/>
  <c r="AT181" i="2" s="1"/>
  <c r="AS181" i="2"/>
  <c r="AF182" i="2"/>
  <c r="AK182" i="2" s="1"/>
  <c r="AG182" i="2"/>
  <c r="AJ182" i="2"/>
  <c r="AQ182" i="2"/>
  <c r="AR182" i="2"/>
  <c r="AT182" i="2" s="1"/>
  <c r="AS182" i="2"/>
  <c r="AF183" i="2"/>
  <c r="AK183" i="2" s="1"/>
  <c r="AG183" i="2"/>
  <c r="AJ183" i="2"/>
  <c r="AH183" i="2" s="1"/>
  <c r="AQ183" i="2"/>
  <c r="AR183" i="2"/>
  <c r="AT183" i="2" s="1"/>
  <c r="AS183" i="2"/>
  <c r="AF184" i="2"/>
  <c r="AK184" i="2" s="1"/>
  <c r="AG184" i="2"/>
  <c r="AJ184" i="2"/>
  <c r="AI184" i="2" s="1"/>
  <c r="AQ184" i="2"/>
  <c r="AR184" i="2"/>
  <c r="AT184" i="2" s="1"/>
  <c r="AS184" i="2"/>
  <c r="AF185" i="2"/>
  <c r="AK185" i="2" s="1"/>
  <c r="AG185" i="2"/>
  <c r="AJ185" i="2"/>
  <c r="AH185" i="2" s="1"/>
  <c r="AQ185" i="2"/>
  <c r="AR185" i="2"/>
  <c r="AT185" i="2" s="1"/>
  <c r="AS185" i="2"/>
  <c r="AF186" i="2"/>
  <c r="AK186" i="2" s="1"/>
  <c r="AG186" i="2"/>
  <c r="AJ186" i="2"/>
  <c r="AI186" i="2" s="1"/>
  <c r="AQ186" i="2"/>
  <c r="AR186" i="2"/>
  <c r="AT186" i="2" s="1"/>
  <c r="AS186" i="2"/>
  <c r="AF187" i="2"/>
  <c r="AK187" i="2" s="1"/>
  <c r="AG187" i="2"/>
  <c r="AJ187" i="2"/>
  <c r="AH187" i="2" s="1"/>
  <c r="AQ187" i="2"/>
  <c r="AR187" i="2"/>
  <c r="AT187" i="2" s="1"/>
  <c r="AS187" i="2"/>
  <c r="AF188" i="2"/>
  <c r="AK188" i="2" s="1"/>
  <c r="AG188" i="2"/>
  <c r="AJ188" i="2"/>
  <c r="AQ188" i="2"/>
  <c r="AR188" i="2"/>
  <c r="AT188" i="2" s="1"/>
  <c r="AS188" i="2"/>
  <c r="AF189" i="2"/>
  <c r="AK189" i="2" s="1"/>
  <c r="AG189" i="2"/>
  <c r="AJ189" i="2"/>
  <c r="AH189" i="2" s="1"/>
  <c r="AQ189" i="2"/>
  <c r="AR189" i="2"/>
  <c r="AT189" i="2" s="1"/>
  <c r="AS189" i="2"/>
  <c r="AF190" i="2"/>
  <c r="AK190" i="2" s="1"/>
  <c r="AG190" i="2"/>
  <c r="AJ190" i="2"/>
  <c r="AI190" i="2" s="1"/>
  <c r="AQ190" i="2"/>
  <c r="AR190" i="2"/>
  <c r="AT190" i="2" s="1"/>
  <c r="AS190" i="2"/>
  <c r="AF191" i="2"/>
  <c r="AK191" i="2" s="1"/>
  <c r="AG191" i="2"/>
  <c r="AJ191" i="2"/>
  <c r="AH191" i="2" s="1"/>
  <c r="AQ191" i="2"/>
  <c r="AR191" i="2"/>
  <c r="AT191" i="2" s="1"/>
  <c r="AS191" i="2"/>
  <c r="AF192" i="2"/>
  <c r="AK192" i="2" s="1"/>
  <c r="AG192" i="2"/>
  <c r="AJ192" i="2"/>
  <c r="AI192" i="2" s="1"/>
  <c r="AQ192" i="2"/>
  <c r="AR192" i="2"/>
  <c r="AT192" i="2" s="1"/>
  <c r="AS192" i="2"/>
  <c r="AF193" i="2"/>
  <c r="AK193" i="2" s="1"/>
  <c r="AG193" i="2"/>
  <c r="AJ193" i="2"/>
  <c r="AH193" i="2" s="1"/>
  <c r="AQ193" i="2"/>
  <c r="AR193" i="2"/>
  <c r="AT193" i="2" s="1"/>
  <c r="AS193" i="2"/>
  <c r="AF194" i="2"/>
  <c r="AK194" i="2" s="1"/>
  <c r="AG194" i="2"/>
  <c r="AJ194" i="2"/>
  <c r="AQ194" i="2"/>
  <c r="AR194" i="2"/>
  <c r="AT194" i="2" s="1"/>
  <c r="AS194" i="2"/>
  <c r="AF195" i="2"/>
  <c r="AK195" i="2" s="1"/>
  <c r="AG195" i="2"/>
  <c r="AJ195" i="2"/>
  <c r="AH195" i="2" s="1"/>
  <c r="AQ195" i="2"/>
  <c r="AR195" i="2"/>
  <c r="AT195" i="2" s="1"/>
  <c r="AS195" i="2"/>
  <c r="AF196" i="2"/>
  <c r="AK196" i="2" s="1"/>
  <c r="AG196" i="2"/>
  <c r="AJ196" i="2"/>
  <c r="AI196" i="2" s="1"/>
  <c r="AQ196" i="2"/>
  <c r="AR196" i="2"/>
  <c r="AT196" i="2" s="1"/>
  <c r="AS196" i="2"/>
  <c r="AF197" i="2"/>
  <c r="AK197" i="2" s="1"/>
  <c r="AG197" i="2"/>
  <c r="AJ197" i="2"/>
  <c r="AH197" i="2" s="1"/>
  <c r="AQ197" i="2"/>
  <c r="AR197" i="2"/>
  <c r="AT197" i="2" s="1"/>
  <c r="AS197" i="2"/>
  <c r="AF198" i="2"/>
  <c r="AK198" i="2" s="1"/>
  <c r="AG198" i="2"/>
  <c r="AJ198" i="2"/>
  <c r="AQ198" i="2"/>
  <c r="AR198" i="2"/>
  <c r="AT198" i="2" s="1"/>
  <c r="AS198" i="2"/>
  <c r="AF199" i="2"/>
  <c r="AK199" i="2" s="1"/>
  <c r="AG199" i="2"/>
  <c r="AJ199" i="2"/>
  <c r="AI199" i="2" s="1"/>
  <c r="AQ199" i="2"/>
  <c r="AR199" i="2"/>
  <c r="AT199" i="2" s="1"/>
  <c r="AS199" i="2"/>
  <c r="AF200" i="2"/>
  <c r="AK200" i="2" s="1"/>
  <c r="AG200" i="2"/>
  <c r="AJ200" i="2"/>
  <c r="AI200" i="2" s="1"/>
  <c r="AQ200" i="2"/>
  <c r="AR200" i="2"/>
  <c r="AT200" i="2" s="1"/>
  <c r="AS200" i="2"/>
  <c r="AF201" i="2"/>
  <c r="AK201" i="2" s="1"/>
  <c r="AG201" i="2"/>
  <c r="AJ201" i="2"/>
  <c r="AH201" i="2" s="1"/>
  <c r="AQ201" i="2"/>
  <c r="AR201" i="2"/>
  <c r="AT201" i="2" s="1"/>
  <c r="AS201" i="2"/>
  <c r="AF202" i="2"/>
  <c r="AK202" i="2" s="1"/>
  <c r="AG202" i="2"/>
  <c r="AJ202" i="2"/>
  <c r="AQ202" i="2"/>
  <c r="AR202" i="2"/>
  <c r="AT202" i="2" s="1"/>
  <c r="AS202" i="2"/>
  <c r="AF203" i="2"/>
  <c r="AK203" i="2" s="1"/>
  <c r="AG203" i="2"/>
  <c r="AJ203" i="2"/>
  <c r="AI203" i="2" s="1"/>
  <c r="AQ203" i="2"/>
  <c r="AR203" i="2"/>
  <c r="AT203" i="2" s="1"/>
  <c r="AS203" i="2"/>
  <c r="AF204" i="2"/>
  <c r="AK204" i="2" s="1"/>
  <c r="AG204" i="2"/>
  <c r="AJ204" i="2"/>
  <c r="AI204" i="2" s="1"/>
  <c r="AQ204" i="2"/>
  <c r="AR204" i="2"/>
  <c r="AT204" i="2" s="1"/>
  <c r="AS204" i="2"/>
  <c r="AF205" i="2"/>
  <c r="AK205" i="2" s="1"/>
  <c r="AG205" i="2"/>
  <c r="AJ205" i="2"/>
  <c r="AH205" i="2" s="1"/>
  <c r="AQ205" i="2"/>
  <c r="AR205" i="2"/>
  <c r="AT205" i="2" s="1"/>
  <c r="AS205" i="2"/>
  <c r="AF206" i="2"/>
  <c r="AK206" i="2" s="1"/>
  <c r="AG206" i="2"/>
  <c r="AJ206" i="2"/>
  <c r="AH206" i="2" s="1"/>
  <c r="AQ206" i="2"/>
  <c r="AR206" i="2"/>
  <c r="AT206" i="2" s="1"/>
  <c r="AS206" i="2"/>
  <c r="AF207" i="2"/>
  <c r="AK207" i="2" s="1"/>
  <c r="AG207" i="2"/>
  <c r="AJ207" i="2"/>
  <c r="AQ207" i="2"/>
  <c r="AR207" i="2"/>
  <c r="AT207" i="2" s="1"/>
  <c r="AS207" i="2"/>
  <c r="AF208" i="2"/>
  <c r="AK208" i="2" s="1"/>
  <c r="AG208" i="2"/>
  <c r="AJ208" i="2"/>
  <c r="AI208" i="2" s="1"/>
  <c r="AQ208" i="2"/>
  <c r="AR208" i="2"/>
  <c r="AT208" i="2" s="1"/>
  <c r="AS208" i="2"/>
  <c r="AF209" i="2"/>
  <c r="AK209" i="2" s="1"/>
  <c r="AG209" i="2"/>
  <c r="AJ209" i="2"/>
  <c r="AH209" i="2" s="1"/>
  <c r="AQ209" i="2"/>
  <c r="AR209" i="2"/>
  <c r="AT209" i="2" s="1"/>
  <c r="AS209" i="2"/>
  <c r="AF210" i="2"/>
  <c r="AK210" i="2" s="1"/>
  <c r="AG210" i="2"/>
  <c r="AJ210" i="2"/>
  <c r="AH210" i="2" s="1"/>
  <c r="AQ210" i="2"/>
  <c r="AR210" i="2"/>
  <c r="AT210" i="2" s="1"/>
  <c r="AS210" i="2"/>
  <c r="AF211" i="2"/>
  <c r="AK211" i="2" s="1"/>
  <c r="AG211" i="2"/>
  <c r="AJ211" i="2"/>
  <c r="AH211" i="2" s="1"/>
  <c r="AQ211" i="2"/>
  <c r="AR211" i="2"/>
  <c r="AT211" i="2" s="1"/>
  <c r="AS211" i="2"/>
  <c r="AF212" i="2"/>
  <c r="AK212" i="2" s="1"/>
  <c r="AG212" i="2"/>
  <c r="AJ212" i="2"/>
  <c r="AI212" i="2" s="1"/>
  <c r="AQ212" i="2"/>
  <c r="AR212" i="2"/>
  <c r="AT212" i="2" s="1"/>
  <c r="AS212" i="2"/>
  <c r="AF213" i="2"/>
  <c r="AK213" i="2" s="1"/>
  <c r="AG213" i="2"/>
  <c r="AJ213" i="2"/>
  <c r="AH213" i="2" s="1"/>
  <c r="AQ213" i="2"/>
  <c r="AR213" i="2"/>
  <c r="AT213" i="2" s="1"/>
  <c r="AS213" i="2"/>
  <c r="AF214" i="2"/>
  <c r="AK214" i="2" s="1"/>
  <c r="AG214" i="2"/>
  <c r="AJ214" i="2"/>
  <c r="AH214" i="2" s="1"/>
  <c r="AQ214" i="2"/>
  <c r="AR214" i="2"/>
  <c r="AT214" i="2" s="1"/>
  <c r="AS214" i="2"/>
  <c r="AF215" i="2"/>
  <c r="AK215" i="2" s="1"/>
  <c r="AG215" i="2"/>
  <c r="AJ215" i="2"/>
  <c r="AH215" i="2" s="1"/>
  <c r="AQ215" i="2"/>
  <c r="AR215" i="2"/>
  <c r="AT215" i="2" s="1"/>
  <c r="AS215" i="2"/>
  <c r="AF216" i="2"/>
  <c r="AK216" i="2" s="1"/>
  <c r="AG216" i="2"/>
  <c r="AJ216" i="2"/>
  <c r="AI216" i="2" s="1"/>
  <c r="AQ216" i="2"/>
  <c r="AR216" i="2"/>
  <c r="AT216" i="2" s="1"/>
  <c r="AS216" i="2"/>
  <c r="AF217" i="2"/>
  <c r="AK217" i="2" s="1"/>
  <c r="AG217" i="2"/>
  <c r="AJ217" i="2"/>
  <c r="AH217" i="2" s="1"/>
  <c r="AQ217" i="2"/>
  <c r="AR217" i="2"/>
  <c r="AT217" i="2" s="1"/>
  <c r="AS217" i="2"/>
  <c r="AF218" i="2"/>
  <c r="AK218" i="2" s="1"/>
  <c r="AG218" i="2"/>
  <c r="AJ218" i="2"/>
  <c r="AI218" i="2" s="1"/>
  <c r="AQ218" i="2"/>
  <c r="AR218" i="2"/>
  <c r="AT218" i="2" s="1"/>
  <c r="AS218" i="2"/>
  <c r="AF219" i="2"/>
  <c r="AK219" i="2" s="1"/>
  <c r="AG219" i="2"/>
  <c r="AJ219" i="2"/>
  <c r="AQ219" i="2"/>
  <c r="AR219" i="2"/>
  <c r="AT219" i="2" s="1"/>
  <c r="AS219" i="2"/>
  <c r="AF220" i="2"/>
  <c r="AK220" i="2" s="1"/>
  <c r="AG220" i="2"/>
  <c r="AJ220" i="2"/>
  <c r="AI220" i="2" s="1"/>
  <c r="AQ220" i="2"/>
  <c r="AR220" i="2"/>
  <c r="AT220" i="2" s="1"/>
  <c r="AS220" i="2"/>
  <c r="AF221" i="2"/>
  <c r="AK221" i="2" s="1"/>
  <c r="AG221" i="2"/>
  <c r="AJ221" i="2"/>
  <c r="AH221" i="2" s="1"/>
  <c r="AQ221" i="2"/>
  <c r="AR221" i="2"/>
  <c r="AT221" i="2" s="1"/>
  <c r="AS221" i="2"/>
  <c r="AF222" i="2"/>
  <c r="AK222" i="2" s="1"/>
  <c r="AG222" i="2"/>
  <c r="AJ222" i="2"/>
  <c r="AH222" i="2" s="1"/>
  <c r="AQ222" i="2"/>
  <c r="AR222" i="2"/>
  <c r="AT222" i="2" s="1"/>
  <c r="AS222" i="2"/>
  <c r="AF223" i="2"/>
  <c r="AK223" i="2" s="1"/>
  <c r="AG223" i="2"/>
  <c r="AJ223" i="2"/>
  <c r="AQ223" i="2"/>
  <c r="AR223" i="2"/>
  <c r="AT223" i="2" s="1"/>
  <c r="AS223" i="2"/>
  <c r="AF224" i="2"/>
  <c r="AK224" i="2" s="1"/>
  <c r="AG224" i="2"/>
  <c r="AJ224" i="2"/>
  <c r="AH224" i="2" s="1"/>
  <c r="AQ224" i="2"/>
  <c r="AR224" i="2"/>
  <c r="AT224" i="2" s="1"/>
  <c r="AS224" i="2"/>
  <c r="AF225" i="2"/>
  <c r="AK225" i="2" s="1"/>
  <c r="AG225" i="2"/>
  <c r="AJ225" i="2"/>
  <c r="AI225" i="2" s="1"/>
  <c r="AQ225" i="2"/>
  <c r="AR225" i="2"/>
  <c r="AT225" i="2" s="1"/>
  <c r="AS225" i="2"/>
  <c r="AF226" i="2"/>
  <c r="AK226" i="2" s="1"/>
  <c r="AG226" i="2"/>
  <c r="AJ226" i="2"/>
  <c r="AI226" i="2" s="1"/>
  <c r="AQ226" i="2"/>
  <c r="AR226" i="2"/>
  <c r="AT226" i="2" s="1"/>
  <c r="AS226" i="2"/>
  <c r="AF227" i="2"/>
  <c r="AK227" i="2" s="1"/>
  <c r="AG227" i="2"/>
  <c r="AJ227" i="2"/>
  <c r="AH227" i="2" s="1"/>
  <c r="AQ227" i="2"/>
  <c r="AR227" i="2"/>
  <c r="AT227" i="2" s="1"/>
  <c r="AS227" i="2"/>
  <c r="AF228" i="2"/>
  <c r="AK228" i="2" s="1"/>
  <c r="AG228" i="2"/>
  <c r="AJ228" i="2"/>
  <c r="AH228" i="2" s="1"/>
  <c r="AQ228" i="2"/>
  <c r="AR228" i="2"/>
  <c r="AT228" i="2" s="1"/>
  <c r="AS228" i="2"/>
  <c r="AF229" i="2"/>
  <c r="AK229" i="2" s="1"/>
  <c r="AG229" i="2"/>
  <c r="AJ229" i="2"/>
  <c r="AI229" i="2" s="1"/>
  <c r="AQ229" i="2"/>
  <c r="AR229" i="2"/>
  <c r="AT229" i="2" s="1"/>
  <c r="AS229" i="2"/>
  <c r="AF230" i="2"/>
  <c r="AK230" i="2" s="1"/>
  <c r="AG230" i="2"/>
  <c r="AJ230" i="2"/>
  <c r="AH230" i="2" s="1"/>
  <c r="AQ230" i="2"/>
  <c r="AR230" i="2"/>
  <c r="AT230" i="2" s="1"/>
  <c r="AS230" i="2"/>
  <c r="AF231" i="2"/>
  <c r="AK231" i="2" s="1"/>
  <c r="AG231" i="2"/>
  <c r="AJ231" i="2"/>
  <c r="AH231" i="2" s="1"/>
  <c r="AQ231" i="2"/>
  <c r="AR231" i="2"/>
  <c r="AT231" i="2" s="1"/>
  <c r="AS231" i="2"/>
  <c r="AF232" i="2"/>
  <c r="AK232" i="2" s="1"/>
  <c r="AG232" i="2"/>
  <c r="AJ232" i="2"/>
  <c r="AH232" i="2" s="1"/>
  <c r="AQ232" i="2"/>
  <c r="AR232" i="2"/>
  <c r="AT232" i="2" s="1"/>
  <c r="AS232" i="2"/>
  <c r="AF233" i="2"/>
  <c r="AK233" i="2" s="1"/>
  <c r="AG233" i="2"/>
  <c r="AJ233" i="2"/>
  <c r="AI233" i="2" s="1"/>
  <c r="AQ233" i="2"/>
  <c r="AR233" i="2"/>
  <c r="AT233" i="2" s="1"/>
  <c r="AS233" i="2"/>
  <c r="AF234" i="2"/>
  <c r="AK234" i="2" s="1"/>
  <c r="AG234" i="2"/>
  <c r="AJ234" i="2"/>
  <c r="AH234" i="2" s="1"/>
  <c r="AQ234" i="2"/>
  <c r="AR234" i="2"/>
  <c r="AT234" i="2" s="1"/>
  <c r="AS234" i="2"/>
  <c r="AF235" i="2"/>
  <c r="AK235" i="2" s="1"/>
  <c r="AG235" i="2"/>
  <c r="AJ235" i="2"/>
  <c r="AH235" i="2" s="1"/>
  <c r="AQ235" i="2"/>
  <c r="AR235" i="2"/>
  <c r="AT235" i="2" s="1"/>
  <c r="AS235" i="2"/>
  <c r="AH226" i="2" l="1"/>
  <c r="AH154" i="2"/>
  <c r="AI153" i="2"/>
  <c r="AB153" i="2" s="1"/>
  <c r="AI124" i="2"/>
  <c r="AB124" i="2" s="1"/>
  <c r="AH218" i="2"/>
  <c r="AB218" i="2" s="1"/>
  <c r="AM122" i="2"/>
  <c r="AI104" i="2"/>
  <c r="AB104" i="2" s="1"/>
  <c r="AH51" i="2"/>
  <c r="AB51" i="2" s="1"/>
  <c r="AI30" i="2"/>
  <c r="AB30" i="2" s="1"/>
  <c r="AM223" i="2"/>
  <c r="AM219" i="2"/>
  <c r="AM214" i="2"/>
  <c r="AM212" i="2"/>
  <c r="AM105" i="2"/>
  <c r="AH184" i="2"/>
  <c r="AB184" i="2" s="1"/>
  <c r="AI147" i="2"/>
  <c r="AB147" i="2" s="1"/>
  <c r="AH121" i="2"/>
  <c r="AB121" i="2" s="1"/>
  <c r="AI120" i="2"/>
  <c r="AB120" i="2" s="1"/>
  <c r="AH67" i="2"/>
  <c r="AB67" i="2" s="1"/>
  <c r="AI38" i="2"/>
  <c r="AB38" i="2" s="1"/>
  <c r="AI206" i="2"/>
  <c r="AB206" i="2" s="1"/>
  <c r="AH203" i="2"/>
  <c r="AI191" i="2"/>
  <c r="AB191" i="2" s="1"/>
  <c r="AM235" i="2"/>
  <c r="AM227" i="2"/>
  <c r="AM210" i="2"/>
  <c r="AM204" i="2"/>
  <c r="AH199" i="2"/>
  <c r="AI195" i="2"/>
  <c r="AB195" i="2" s="1"/>
  <c r="AI185" i="2"/>
  <c r="AM154" i="2"/>
  <c r="AM151" i="2"/>
  <c r="AI151" i="2"/>
  <c r="AB151" i="2" s="1"/>
  <c r="AM150" i="2"/>
  <c r="AM135" i="2"/>
  <c r="AI105" i="2"/>
  <c r="AB105" i="2" s="1"/>
  <c r="AM104" i="2"/>
  <c r="AM87" i="2"/>
  <c r="AM83" i="2"/>
  <c r="AM79" i="2"/>
  <c r="AH71" i="2"/>
  <c r="AB71" i="2" s="1"/>
  <c r="AH63" i="2"/>
  <c r="AI60" i="2"/>
  <c r="AB60" i="2" s="1"/>
  <c r="AH15" i="2"/>
  <c r="AB15" i="2" s="1"/>
  <c r="AI14" i="2"/>
  <c r="AB14" i="2" s="1"/>
  <c r="AM74" i="2"/>
  <c r="AM72" i="2"/>
  <c r="AI46" i="2"/>
  <c r="AB46" i="2" s="1"/>
  <c r="AI234" i="2"/>
  <c r="AB234" i="2" s="1"/>
  <c r="AM202" i="2"/>
  <c r="AM147" i="2"/>
  <c r="AM146" i="2"/>
  <c r="AM127" i="2"/>
  <c r="AI113" i="2"/>
  <c r="AM93" i="2"/>
  <c r="AI230" i="2"/>
  <c r="AB230" i="2" s="1"/>
  <c r="AM217" i="2"/>
  <c r="AI207" i="2"/>
  <c r="AH207" i="2"/>
  <c r="AB199" i="2"/>
  <c r="AI174" i="2"/>
  <c r="AH174" i="2"/>
  <c r="AI158" i="2"/>
  <c r="AH158" i="2"/>
  <c r="AI142" i="2"/>
  <c r="AH142" i="2"/>
  <c r="AH125" i="2"/>
  <c r="AB125" i="2" s="1"/>
  <c r="AH92" i="2"/>
  <c r="AI92" i="2"/>
  <c r="AI74" i="2"/>
  <c r="AB74" i="2" s="1"/>
  <c r="AH19" i="2"/>
  <c r="AB19" i="2" s="1"/>
  <c r="AI18" i="2"/>
  <c r="AB18" i="2" s="1"/>
  <c r="AH3" i="2"/>
  <c r="AB3" i="2" s="1"/>
  <c r="AI178" i="2"/>
  <c r="AH178" i="2"/>
  <c r="AI162" i="2"/>
  <c r="AH162" i="2"/>
  <c r="AH141" i="2"/>
  <c r="AI141" i="2"/>
  <c r="AI188" i="2"/>
  <c r="AH188" i="2"/>
  <c r="AI170" i="2"/>
  <c r="AH170" i="2"/>
  <c r="AH84" i="2"/>
  <c r="AI84" i="2"/>
  <c r="AH80" i="2"/>
  <c r="AI80" i="2"/>
  <c r="AI75" i="2"/>
  <c r="AB75" i="2" s="1"/>
  <c r="AH58" i="2"/>
  <c r="AI58" i="2"/>
  <c r="AH34" i="2"/>
  <c r="AI34" i="2"/>
  <c r="AH23" i="2"/>
  <c r="AB23" i="2" s="1"/>
  <c r="AI22" i="2"/>
  <c r="AB22" i="2" s="1"/>
  <c r="AH7" i="2"/>
  <c r="AB7" i="2" s="1"/>
  <c r="AI6" i="2"/>
  <c r="AB6" i="2" s="1"/>
  <c r="AH42" i="2"/>
  <c r="AI42" i="2"/>
  <c r="AM231" i="2"/>
  <c r="AM220" i="2"/>
  <c r="AM218" i="2"/>
  <c r="AI210" i="2"/>
  <c r="AB210" i="2" s="1"/>
  <c r="AI182" i="2"/>
  <c r="AH182" i="2"/>
  <c r="AI166" i="2"/>
  <c r="AH166" i="2"/>
  <c r="AH145" i="2"/>
  <c r="AI145" i="2"/>
  <c r="AH136" i="2"/>
  <c r="AB136" i="2" s="1"/>
  <c r="AI128" i="2"/>
  <c r="AB128" i="2" s="1"/>
  <c r="AI117" i="2"/>
  <c r="AB117" i="2" s="1"/>
  <c r="AM112" i="2"/>
  <c r="AI88" i="2"/>
  <c r="AB88" i="2" s="1"/>
  <c r="AI78" i="2"/>
  <c r="AH76" i="2"/>
  <c r="AI76" i="2"/>
  <c r="AH27" i="2"/>
  <c r="AB27" i="2" s="1"/>
  <c r="AI26" i="2"/>
  <c r="AB26" i="2" s="1"/>
  <c r="AH11" i="2"/>
  <c r="AB11" i="2" s="1"/>
  <c r="AI10" i="2"/>
  <c r="AB10" i="2" s="1"/>
  <c r="AM209" i="2"/>
  <c r="AM193" i="2"/>
  <c r="AM186" i="2"/>
  <c r="AM140" i="2"/>
  <c r="AM138" i="2"/>
  <c r="AM136" i="2"/>
  <c r="AM61" i="2"/>
  <c r="AM27" i="2"/>
  <c r="AM23" i="2"/>
  <c r="AM19" i="2"/>
  <c r="AM15" i="2"/>
  <c r="AM11" i="2"/>
  <c r="AM7" i="2"/>
  <c r="AM3" i="2"/>
  <c r="AM188" i="2"/>
  <c r="AM182" i="2"/>
  <c r="AM178" i="2"/>
  <c r="AM174" i="2"/>
  <c r="AM166" i="2"/>
  <c r="AM162" i="2"/>
  <c r="AM158" i="2"/>
  <c r="AI149" i="2"/>
  <c r="AM143" i="2"/>
  <c r="AI143" i="2"/>
  <c r="AB143" i="2" s="1"/>
  <c r="AM142" i="2"/>
  <c r="AM139" i="2"/>
  <c r="AM110" i="2"/>
  <c r="AM103" i="2"/>
  <c r="AM102" i="2"/>
  <c r="AM75" i="2"/>
  <c r="AM68" i="2"/>
  <c r="AM59" i="2"/>
  <c r="AM53" i="2"/>
  <c r="AM48" i="2"/>
  <c r="AM32" i="2"/>
  <c r="AM28" i="2"/>
  <c r="AM24" i="2"/>
  <c r="AM20" i="2"/>
  <c r="AM16" i="2"/>
  <c r="AM12" i="2"/>
  <c r="AM8" i="2"/>
  <c r="AM4" i="2"/>
  <c r="V21" i="2"/>
  <c r="AH202" i="2"/>
  <c r="AI202" i="2"/>
  <c r="AI194" i="2"/>
  <c r="AH194" i="2"/>
  <c r="AH165" i="2"/>
  <c r="AI165" i="2"/>
  <c r="AH112" i="2"/>
  <c r="AI112" i="2"/>
  <c r="AH90" i="2"/>
  <c r="AI90" i="2"/>
  <c r="AH177" i="2"/>
  <c r="AI177" i="2"/>
  <c r="AM170" i="2"/>
  <c r="AH161" i="2"/>
  <c r="AI161" i="2"/>
  <c r="AH91" i="2"/>
  <c r="AI91" i="2"/>
  <c r="AH198" i="2"/>
  <c r="AI198" i="2"/>
  <c r="AH181" i="2"/>
  <c r="AI181" i="2"/>
  <c r="AH139" i="2"/>
  <c r="AI139" i="2"/>
  <c r="AH173" i="2"/>
  <c r="AI173" i="2"/>
  <c r="AH157" i="2"/>
  <c r="AI157" i="2"/>
  <c r="AH96" i="2"/>
  <c r="AI96" i="2"/>
  <c r="AH223" i="2"/>
  <c r="AI223" i="2"/>
  <c r="AH219" i="2"/>
  <c r="AI219" i="2"/>
  <c r="AH169" i="2"/>
  <c r="AI169" i="2"/>
  <c r="AH79" i="2"/>
  <c r="AI79" i="2"/>
  <c r="AI59" i="2"/>
  <c r="AH59" i="2"/>
  <c r="AM233" i="2"/>
  <c r="AM229" i="2"/>
  <c r="AM225" i="2"/>
  <c r="AM216" i="2"/>
  <c r="AM215" i="2"/>
  <c r="AM211" i="2"/>
  <c r="AM206" i="2"/>
  <c r="AB203" i="2"/>
  <c r="AM196" i="2"/>
  <c r="AM190" i="2"/>
  <c r="AM187" i="2"/>
  <c r="AM184" i="2"/>
  <c r="AM183" i="2"/>
  <c r="AM179" i="2"/>
  <c r="AM175" i="2"/>
  <c r="AM171" i="2"/>
  <c r="AM167" i="2"/>
  <c r="AM163" i="2"/>
  <c r="AM159" i="2"/>
  <c r="AM134" i="2"/>
  <c r="AM129" i="2"/>
  <c r="AH129" i="2"/>
  <c r="AI129" i="2"/>
  <c r="AM128" i="2"/>
  <c r="AH99" i="2"/>
  <c r="AI99" i="2"/>
  <c r="AH82" i="2"/>
  <c r="AI82" i="2"/>
  <c r="AH61" i="2"/>
  <c r="AI61" i="2"/>
  <c r="AH48" i="2"/>
  <c r="AI48" i="2"/>
  <c r="AH233" i="2"/>
  <c r="AB233" i="2" s="1"/>
  <c r="AH229" i="2"/>
  <c r="AB229" i="2" s="1"/>
  <c r="AB226" i="2"/>
  <c r="AH225" i="2"/>
  <c r="AB225" i="2" s="1"/>
  <c r="AI222" i="2"/>
  <c r="AB222" i="2" s="1"/>
  <c r="AI215" i="2"/>
  <c r="AB215" i="2" s="1"/>
  <c r="AI211" i="2"/>
  <c r="AB211" i="2" s="1"/>
  <c r="AM208" i="2"/>
  <c r="AM207" i="2"/>
  <c r="AM203" i="2"/>
  <c r="AM201" i="2"/>
  <c r="AM198" i="2"/>
  <c r="AH196" i="2"/>
  <c r="AB196" i="2" s="1"/>
  <c r="AM194" i="2"/>
  <c r="AI193" i="2"/>
  <c r="AB193" i="2" s="1"/>
  <c r="AH192" i="2"/>
  <c r="AB192" i="2" s="1"/>
  <c r="AH190" i="2"/>
  <c r="AB190" i="2" s="1"/>
  <c r="AI187" i="2"/>
  <c r="AB187" i="2" s="1"/>
  <c r="AI183" i="2"/>
  <c r="AB183" i="2" s="1"/>
  <c r="AM180" i="2"/>
  <c r="AI179" i="2"/>
  <c r="AB179" i="2" s="1"/>
  <c r="AM176" i="2"/>
  <c r="AI175" i="2"/>
  <c r="AB175" i="2" s="1"/>
  <c r="AM172" i="2"/>
  <c r="AI171" i="2"/>
  <c r="AB171" i="2" s="1"/>
  <c r="AM168" i="2"/>
  <c r="AI167" i="2"/>
  <c r="AB167" i="2" s="1"/>
  <c r="AM164" i="2"/>
  <c r="AI163" i="2"/>
  <c r="AB163" i="2" s="1"/>
  <c r="AM160" i="2"/>
  <c r="AI159" i="2"/>
  <c r="AB159" i="2" s="1"/>
  <c r="AM156" i="2"/>
  <c r="AI116" i="2"/>
  <c r="AB116" i="2" s="1"/>
  <c r="AM114" i="2"/>
  <c r="AB113" i="2"/>
  <c r="AH108" i="2"/>
  <c r="AI108" i="2"/>
  <c r="AI100" i="2"/>
  <c r="AB100" i="2" s="1"/>
  <c r="AI83" i="2"/>
  <c r="AB83" i="2" s="1"/>
  <c r="AI62" i="2"/>
  <c r="AB62" i="2" s="1"/>
  <c r="AM51" i="2"/>
  <c r="AH50" i="2"/>
  <c r="AI50" i="2"/>
  <c r="AM234" i="2"/>
  <c r="AI232" i="2"/>
  <c r="AB232" i="2" s="1"/>
  <c r="AM230" i="2"/>
  <c r="AI228" i="2"/>
  <c r="AB228" i="2" s="1"/>
  <c r="AM226" i="2"/>
  <c r="AI224" i="2"/>
  <c r="AB224" i="2" s="1"/>
  <c r="AM222" i="2"/>
  <c r="AI214" i="2"/>
  <c r="AB214" i="2" s="1"/>
  <c r="AM200" i="2"/>
  <c r="AM199" i="2"/>
  <c r="AM195" i="2"/>
  <c r="AM192" i="2"/>
  <c r="AI189" i="2"/>
  <c r="AB189" i="2" s="1"/>
  <c r="AH186" i="2"/>
  <c r="AB186" i="2" s="1"/>
  <c r="AM185" i="2"/>
  <c r="AB185" i="2"/>
  <c r="AM155" i="2"/>
  <c r="AI155" i="2"/>
  <c r="AB155" i="2" s="1"/>
  <c r="AM152" i="2"/>
  <c r="AB149" i="2"/>
  <c r="AM148" i="2"/>
  <c r="AM144" i="2"/>
  <c r="AM137" i="2"/>
  <c r="AI137" i="2"/>
  <c r="AB137" i="2" s="1"/>
  <c r="AM133" i="2"/>
  <c r="AH133" i="2"/>
  <c r="AI133" i="2"/>
  <c r="AM132" i="2"/>
  <c r="AM130" i="2"/>
  <c r="AM124" i="2"/>
  <c r="AM120" i="2"/>
  <c r="AI109" i="2"/>
  <c r="AB109" i="2" s="1"/>
  <c r="AM106" i="2"/>
  <c r="AM101" i="2"/>
  <c r="AH101" i="2"/>
  <c r="AI101" i="2"/>
  <c r="AH87" i="2"/>
  <c r="AI87" i="2"/>
  <c r="AH72" i="2"/>
  <c r="AI72" i="2"/>
  <c r="AI68" i="2"/>
  <c r="AB68" i="2" s="1"/>
  <c r="AH66" i="2"/>
  <c r="AI66" i="2"/>
  <c r="AH54" i="2"/>
  <c r="AI54" i="2"/>
  <c r="AM126" i="2"/>
  <c r="AM121" i="2"/>
  <c r="AM119" i="2"/>
  <c r="AM116" i="2"/>
  <c r="AM95" i="2"/>
  <c r="AM76" i="2"/>
  <c r="AM66" i="2"/>
  <c r="AM62" i="2"/>
  <c r="AM57" i="2"/>
  <c r="AM55" i="2"/>
  <c r="AM54" i="2"/>
  <c r="AM47" i="2"/>
  <c r="AH44" i="2"/>
  <c r="AI44" i="2"/>
  <c r="AH40" i="2"/>
  <c r="AI40" i="2"/>
  <c r="AH36" i="2"/>
  <c r="AI36" i="2"/>
  <c r="AH32" i="2"/>
  <c r="AI32" i="2"/>
  <c r="AH28" i="2"/>
  <c r="AI28" i="2"/>
  <c r="AH24" i="2"/>
  <c r="AI24" i="2"/>
  <c r="AH20" i="2"/>
  <c r="AI20" i="2"/>
  <c r="AH16" i="2"/>
  <c r="AI16" i="2"/>
  <c r="AH12" i="2"/>
  <c r="AI12" i="2"/>
  <c r="AH8" i="2"/>
  <c r="AI8" i="2"/>
  <c r="AH4" i="2"/>
  <c r="AI4" i="2"/>
  <c r="AH150" i="2"/>
  <c r="AB150" i="2" s="1"/>
  <c r="AH146" i="2"/>
  <c r="AB146" i="2" s="1"/>
  <c r="AI132" i="2"/>
  <c r="AB132" i="2" s="1"/>
  <c r="AM118" i="2"/>
  <c r="AM117" i="2"/>
  <c r="AM113" i="2"/>
  <c r="AM111" i="2"/>
  <c r="AM108" i="2"/>
  <c r="AM99" i="2"/>
  <c r="AM97" i="2"/>
  <c r="AM65" i="2"/>
  <c r="AM46" i="2"/>
  <c r="AM43" i="2"/>
  <c r="AM39" i="2"/>
  <c r="AM35" i="2"/>
  <c r="AM31" i="2"/>
  <c r="AM38" i="2"/>
  <c r="AM30" i="2"/>
  <c r="AM14" i="2"/>
  <c r="AM94" i="2"/>
  <c r="AM91" i="2"/>
  <c r="AM84" i="2"/>
  <c r="AM71" i="2"/>
  <c r="AM67" i="2"/>
  <c r="AM64" i="2"/>
  <c r="AM29" i="2"/>
  <c r="AM25" i="2"/>
  <c r="AM21" i="2"/>
  <c r="AM17" i="2"/>
  <c r="AM13" i="2"/>
  <c r="AM9" i="2"/>
  <c r="AM5" i="2"/>
  <c r="AM92" i="2"/>
  <c r="AM88" i="2"/>
  <c r="AM80" i="2"/>
  <c r="AB78" i="2"/>
  <c r="AM77" i="2"/>
  <c r="AM58" i="2"/>
  <c r="AH55" i="2"/>
  <c r="AB55" i="2" s="1"/>
  <c r="AM49" i="2"/>
  <c r="AH47" i="2"/>
  <c r="AB47" i="2" s="1"/>
  <c r="AM45" i="2"/>
  <c r="AH43" i="2"/>
  <c r="AB43" i="2" s="1"/>
  <c r="AM41" i="2"/>
  <c r="AH39" i="2"/>
  <c r="AB39" i="2" s="1"/>
  <c r="AM37" i="2"/>
  <c r="AH35" i="2"/>
  <c r="AB35" i="2" s="1"/>
  <c r="AM33" i="2"/>
  <c r="AH31" i="2"/>
  <c r="AB31" i="2" s="1"/>
  <c r="AM232" i="2"/>
  <c r="AM228" i="2"/>
  <c r="AM224" i="2"/>
  <c r="AH176" i="2"/>
  <c r="AI176" i="2"/>
  <c r="AH168" i="2"/>
  <c r="AI168" i="2"/>
  <c r="AH160" i="2"/>
  <c r="AI160" i="2"/>
  <c r="AH152" i="2"/>
  <c r="AI152" i="2"/>
  <c r="AH144" i="2"/>
  <c r="AI144" i="2"/>
  <c r="AI126" i="2"/>
  <c r="AH126" i="2"/>
  <c r="AI110" i="2"/>
  <c r="AH110" i="2"/>
  <c r="AH86" i="2"/>
  <c r="AI86" i="2"/>
  <c r="AI235" i="2"/>
  <c r="AB235" i="2" s="1"/>
  <c r="AI231" i="2"/>
  <c r="AB231" i="2" s="1"/>
  <c r="AI227" i="2"/>
  <c r="AB227" i="2" s="1"/>
  <c r="AI217" i="2"/>
  <c r="AB217" i="2" s="1"/>
  <c r="AH216" i="2"/>
  <c r="AB216" i="2" s="1"/>
  <c r="AI209" i="2"/>
  <c r="AB209" i="2" s="1"/>
  <c r="AH208" i="2"/>
  <c r="AB208" i="2" s="1"/>
  <c r="AI201" i="2"/>
  <c r="AB201" i="2" s="1"/>
  <c r="AH200" i="2"/>
  <c r="AB200" i="2" s="1"/>
  <c r="AM191" i="2"/>
  <c r="AM181" i="2"/>
  <c r="AM173" i="2"/>
  <c r="AM165" i="2"/>
  <c r="AM157" i="2"/>
  <c r="AB154" i="2"/>
  <c r="AM149" i="2"/>
  <c r="AM141" i="2"/>
  <c r="AH135" i="2"/>
  <c r="AI135" i="2"/>
  <c r="AM125" i="2"/>
  <c r="AH119" i="2"/>
  <c r="AI119" i="2"/>
  <c r="AM109" i="2"/>
  <c r="AH103" i="2"/>
  <c r="AI103" i="2"/>
  <c r="AH94" i="2"/>
  <c r="AI94" i="2"/>
  <c r="AM221" i="2"/>
  <c r="AM213" i="2"/>
  <c r="AM205" i="2"/>
  <c r="AM197" i="2"/>
  <c r="AM189" i="2"/>
  <c r="AH180" i="2"/>
  <c r="AI180" i="2"/>
  <c r="AH172" i="2"/>
  <c r="AI172" i="2"/>
  <c r="AH164" i="2"/>
  <c r="AI164" i="2"/>
  <c r="AH156" i="2"/>
  <c r="AI156" i="2"/>
  <c r="AH148" i="2"/>
  <c r="AI148" i="2"/>
  <c r="AH140" i="2"/>
  <c r="AI140" i="2"/>
  <c r="AI134" i="2"/>
  <c r="AH134" i="2"/>
  <c r="AI118" i="2"/>
  <c r="AH118" i="2"/>
  <c r="AI102" i="2"/>
  <c r="AH102" i="2"/>
  <c r="AM100" i="2"/>
  <c r="AI93" i="2"/>
  <c r="AH93" i="2"/>
  <c r="AH33" i="2"/>
  <c r="AI33" i="2"/>
  <c r="AI221" i="2"/>
  <c r="AB221" i="2" s="1"/>
  <c r="AH220" i="2"/>
  <c r="AB220" i="2" s="1"/>
  <c r="AI213" i="2"/>
  <c r="AB213" i="2" s="1"/>
  <c r="AH212" i="2"/>
  <c r="AB212" i="2" s="1"/>
  <c r="AI205" i="2"/>
  <c r="AB205" i="2" s="1"/>
  <c r="AH204" i="2"/>
  <c r="AB204" i="2" s="1"/>
  <c r="AI197" i="2"/>
  <c r="AB197" i="2" s="1"/>
  <c r="AM177" i="2"/>
  <c r="AM169" i="2"/>
  <c r="AM161" i="2"/>
  <c r="AM153" i="2"/>
  <c r="AM145" i="2"/>
  <c r="AH127" i="2"/>
  <c r="AI127" i="2"/>
  <c r="AH111" i="2"/>
  <c r="AI111" i="2"/>
  <c r="AI97" i="2"/>
  <c r="AH97" i="2"/>
  <c r="AM78" i="2"/>
  <c r="AH77" i="2"/>
  <c r="AI77" i="2"/>
  <c r="AH21" i="2"/>
  <c r="AI21" i="2"/>
  <c r="AH5" i="2"/>
  <c r="AI5" i="2"/>
  <c r="AM131" i="2"/>
  <c r="AM123" i="2"/>
  <c r="AM115" i="2"/>
  <c r="AM107" i="2"/>
  <c r="AM98" i="2"/>
  <c r="AH98" i="2"/>
  <c r="AI98" i="2"/>
  <c r="AM96" i="2"/>
  <c r="AM90" i="2"/>
  <c r="AM81" i="2"/>
  <c r="AH81" i="2"/>
  <c r="AI81" i="2"/>
  <c r="AH70" i="2"/>
  <c r="AI70" i="2"/>
  <c r="AH65" i="2"/>
  <c r="AI65" i="2"/>
  <c r="AH64" i="2"/>
  <c r="AI64" i="2"/>
  <c r="AH49" i="2"/>
  <c r="AI49" i="2"/>
  <c r="AH138" i="2"/>
  <c r="AB138" i="2" s="1"/>
  <c r="AI131" i="2"/>
  <c r="AB131" i="2" s="1"/>
  <c r="AH130" i="2"/>
  <c r="AB130" i="2" s="1"/>
  <c r="AI123" i="2"/>
  <c r="AB123" i="2" s="1"/>
  <c r="AH122" i="2"/>
  <c r="AB122" i="2" s="1"/>
  <c r="AI115" i="2"/>
  <c r="AB115" i="2" s="1"/>
  <c r="AH114" i="2"/>
  <c r="AB114" i="2" s="1"/>
  <c r="AI107" i="2"/>
  <c r="AB107" i="2" s="1"/>
  <c r="AH106" i="2"/>
  <c r="AB106" i="2" s="1"/>
  <c r="AI95" i="2"/>
  <c r="AB95" i="2" s="1"/>
  <c r="AM89" i="2"/>
  <c r="AH89" i="2"/>
  <c r="AI89" i="2"/>
  <c r="AM86" i="2"/>
  <c r="AM73" i="2"/>
  <c r="AH73" i="2"/>
  <c r="AI73" i="2"/>
  <c r="AM70" i="2"/>
  <c r="AH29" i="2"/>
  <c r="AI29" i="2"/>
  <c r="AH13" i="2"/>
  <c r="AI13" i="2"/>
  <c r="AM85" i="2"/>
  <c r="AH85" i="2"/>
  <c r="AI85" i="2"/>
  <c r="AM82" i="2"/>
  <c r="AM69" i="2"/>
  <c r="AH69" i="2"/>
  <c r="AI69" i="2"/>
  <c r="AM63" i="2"/>
  <c r="AH57" i="2"/>
  <c r="AI57" i="2"/>
  <c r="AM56" i="2"/>
  <c r="AH41" i="2"/>
  <c r="AI41" i="2"/>
  <c r="AM40" i="2"/>
  <c r="AM22" i="2"/>
  <c r="AM6" i="2"/>
  <c r="AM60" i="2"/>
  <c r="AH53" i="2"/>
  <c r="AI53" i="2"/>
  <c r="AM52" i="2"/>
  <c r="AM50" i="2"/>
  <c r="AH45" i="2"/>
  <c r="AI45" i="2"/>
  <c r="AM44" i="2"/>
  <c r="AM42" i="2"/>
  <c r="AH37" i="2"/>
  <c r="AI37" i="2"/>
  <c r="AM36" i="2"/>
  <c r="AM34" i="2"/>
  <c r="AM26" i="2"/>
  <c r="AM18" i="2"/>
  <c r="AM10" i="2"/>
  <c r="AB63" i="2"/>
  <c r="AH25" i="2"/>
  <c r="AI25" i="2"/>
  <c r="AH17" i="2"/>
  <c r="AI17" i="2"/>
  <c r="AH9" i="2"/>
  <c r="AI9" i="2"/>
  <c r="AI56" i="2"/>
  <c r="AB56" i="2" s="1"/>
  <c r="AI52" i="2"/>
  <c r="AB52" i="2" s="1"/>
  <c r="V11" i="2"/>
  <c r="BA3" i="2"/>
  <c r="AZ3" i="2" s="1"/>
  <c r="BA4" i="2"/>
  <c r="AZ4" i="2" s="1"/>
  <c r="BA5" i="2"/>
  <c r="AZ5" i="2" s="1"/>
  <c r="BA6" i="2"/>
  <c r="AZ6" i="2" s="1"/>
  <c r="BA7" i="2"/>
  <c r="AZ7" i="2" s="1"/>
  <c r="BA8" i="2"/>
  <c r="AZ8" i="2" s="1"/>
  <c r="BA206" i="2"/>
  <c r="AZ206" i="2" s="1"/>
  <c r="BA9" i="2"/>
  <c r="AZ9" i="2" s="1"/>
  <c r="BA10" i="2"/>
  <c r="AZ10" i="2" s="1"/>
  <c r="BA11" i="2"/>
  <c r="AZ11" i="2" s="1"/>
  <c r="BA12" i="2"/>
  <c r="AZ12" i="2" s="1"/>
  <c r="BA13" i="2"/>
  <c r="AZ13" i="2" s="1"/>
  <c r="BA207" i="2"/>
  <c r="AZ207" i="2" s="1"/>
  <c r="BA14" i="2"/>
  <c r="AZ14" i="2" s="1"/>
  <c r="BA15" i="2"/>
  <c r="AZ15" i="2" s="1"/>
  <c r="BA16" i="2"/>
  <c r="AZ16" i="2" s="1"/>
  <c r="BA17" i="2"/>
  <c r="AZ17" i="2" s="1"/>
  <c r="BA18" i="2"/>
  <c r="AZ18" i="2" s="1"/>
  <c r="BA19" i="2"/>
  <c r="AZ19" i="2" s="1"/>
  <c r="BA20" i="2"/>
  <c r="AZ20" i="2" s="1"/>
  <c r="BA21" i="2"/>
  <c r="AZ21" i="2" s="1"/>
  <c r="BA208" i="2"/>
  <c r="AZ208" i="2" s="1"/>
  <c r="BA22" i="2"/>
  <c r="AZ22" i="2" s="1"/>
  <c r="BA23" i="2"/>
  <c r="AZ23" i="2" s="1"/>
  <c r="BA24" i="2"/>
  <c r="AZ24" i="2" s="1"/>
  <c r="BA25" i="2"/>
  <c r="AZ25" i="2" s="1"/>
  <c r="BA26" i="2"/>
  <c r="AZ26" i="2" s="1"/>
  <c r="BA27" i="2"/>
  <c r="AZ27" i="2" s="1"/>
  <c r="BA209" i="2"/>
  <c r="AZ209" i="2" s="1"/>
  <c r="BA28" i="2"/>
  <c r="AZ28" i="2" s="1"/>
  <c r="BA210" i="2"/>
  <c r="AZ210" i="2" s="1"/>
  <c r="BA29" i="2"/>
  <c r="AZ29" i="2" s="1"/>
  <c r="BA30" i="2"/>
  <c r="AZ30" i="2" s="1"/>
  <c r="BA211" i="2"/>
  <c r="AZ211" i="2" s="1"/>
  <c r="BA31" i="2"/>
  <c r="AZ31" i="2" s="1"/>
  <c r="BA32" i="2"/>
  <c r="AZ32" i="2" s="1"/>
  <c r="BA33" i="2"/>
  <c r="AZ33" i="2" s="1"/>
  <c r="BA34" i="2"/>
  <c r="AZ34" i="2" s="1"/>
  <c r="BA35" i="2"/>
  <c r="AZ35" i="2" s="1"/>
  <c r="BA212" i="2"/>
  <c r="AZ212" i="2" s="1"/>
  <c r="BA36" i="2"/>
  <c r="AZ36" i="2" s="1"/>
  <c r="BA213" i="2"/>
  <c r="AZ213" i="2" s="1"/>
  <c r="BA37" i="2"/>
  <c r="AZ37" i="2" s="1"/>
  <c r="BA38" i="2"/>
  <c r="AZ38" i="2" s="1"/>
  <c r="BA214" i="2"/>
  <c r="AZ214" i="2" s="1"/>
  <c r="BA39" i="2"/>
  <c r="AZ39" i="2" s="1"/>
  <c r="BA40" i="2"/>
  <c r="AZ40" i="2" s="1"/>
  <c r="BA41" i="2"/>
  <c r="AZ41" i="2" s="1"/>
  <c r="BA42" i="2"/>
  <c r="AZ42" i="2" s="1"/>
  <c r="BA215" i="2"/>
  <c r="AZ215" i="2" s="1"/>
  <c r="BA43" i="2"/>
  <c r="AZ43" i="2" s="1"/>
  <c r="BA44" i="2"/>
  <c r="AZ44" i="2" s="1"/>
  <c r="BA45" i="2"/>
  <c r="AZ45" i="2" s="1"/>
  <c r="BA46" i="2"/>
  <c r="AZ46" i="2" s="1"/>
  <c r="BA47" i="2"/>
  <c r="AZ47" i="2" s="1"/>
  <c r="BA48" i="2"/>
  <c r="AZ48" i="2" s="1"/>
  <c r="BA49" i="2"/>
  <c r="AZ49" i="2" s="1"/>
  <c r="BA216" i="2"/>
  <c r="AZ216" i="2" s="1"/>
  <c r="BA50" i="2"/>
  <c r="AZ50" i="2" s="1"/>
  <c r="BA51" i="2"/>
  <c r="AZ51" i="2" s="1"/>
  <c r="BA52" i="2"/>
  <c r="AZ52" i="2" s="1"/>
  <c r="BA53" i="2"/>
  <c r="AZ53" i="2" s="1"/>
  <c r="BA54" i="2"/>
  <c r="AZ54" i="2" s="1"/>
  <c r="BA55" i="2"/>
  <c r="AZ55" i="2" s="1"/>
  <c r="BA217" i="2"/>
  <c r="AZ217" i="2" s="1"/>
  <c r="BA56" i="2"/>
  <c r="AZ56" i="2" s="1"/>
  <c r="BA57" i="2"/>
  <c r="AZ57" i="2" s="1"/>
  <c r="BA58" i="2"/>
  <c r="AZ58" i="2" s="1"/>
  <c r="BA59" i="2"/>
  <c r="AZ59" i="2" s="1"/>
  <c r="BA60" i="2"/>
  <c r="AZ60" i="2" s="1"/>
  <c r="BA61" i="2"/>
  <c r="AZ61" i="2" s="1"/>
  <c r="BA62" i="2"/>
  <c r="AZ62" i="2" s="1"/>
  <c r="BA63" i="2"/>
  <c r="AZ63" i="2" s="1"/>
  <c r="BA64" i="2"/>
  <c r="AZ64" i="2" s="1"/>
  <c r="BA218" i="2"/>
  <c r="AZ218" i="2" s="1"/>
  <c r="BA65" i="2"/>
  <c r="AZ65" i="2" s="1"/>
  <c r="BA66" i="2"/>
  <c r="AZ66" i="2" s="1"/>
  <c r="BA67" i="2"/>
  <c r="AZ67" i="2" s="1"/>
  <c r="BA68" i="2"/>
  <c r="AZ68" i="2" s="1"/>
  <c r="BA69" i="2"/>
  <c r="AZ69" i="2" s="1"/>
  <c r="BA70" i="2"/>
  <c r="AZ70" i="2" s="1"/>
  <c r="BA71" i="2"/>
  <c r="AZ71" i="2" s="1"/>
  <c r="BA72" i="2"/>
  <c r="AZ72" i="2" s="1"/>
  <c r="BA73" i="2"/>
  <c r="AZ73" i="2" s="1"/>
  <c r="BA74" i="2"/>
  <c r="AZ74" i="2" s="1"/>
  <c r="BA75" i="2"/>
  <c r="AZ75" i="2" s="1"/>
  <c r="BA76" i="2"/>
  <c r="AZ76" i="2" s="1"/>
  <c r="BA77" i="2"/>
  <c r="AZ77" i="2" s="1"/>
  <c r="BA219" i="2"/>
  <c r="AZ219" i="2" s="1"/>
  <c r="BA220" i="2"/>
  <c r="AZ220" i="2" s="1"/>
  <c r="BA78" i="2"/>
  <c r="AZ78" i="2" s="1"/>
  <c r="BA79" i="2"/>
  <c r="AZ79" i="2" s="1"/>
  <c r="BA80" i="2"/>
  <c r="AZ80" i="2" s="1"/>
  <c r="BA81" i="2"/>
  <c r="AZ81" i="2" s="1"/>
  <c r="BA82" i="2"/>
  <c r="AZ82" i="2" s="1"/>
  <c r="BA83" i="2"/>
  <c r="AZ83" i="2" s="1"/>
  <c r="BA84" i="2"/>
  <c r="AZ84" i="2" s="1"/>
  <c r="BA221" i="2"/>
  <c r="AZ221" i="2" s="1"/>
  <c r="BA85" i="2"/>
  <c r="AZ85" i="2" s="1"/>
  <c r="BA86" i="2"/>
  <c r="AZ86" i="2" s="1"/>
  <c r="BA87" i="2"/>
  <c r="AZ87" i="2" s="1"/>
  <c r="BA88" i="2"/>
  <c r="AZ88" i="2" s="1"/>
  <c r="BA89" i="2"/>
  <c r="AZ89" i="2" s="1"/>
  <c r="BA90" i="2"/>
  <c r="AZ90" i="2" s="1"/>
  <c r="BA91" i="2"/>
  <c r="AZ91" i="2" s="1"/>
  <c r="BA92" i="2"/>
  <c r="AZ92" i="2" s="1"/>
  <c r="BA93" i="2"/>
  <c r="AZ93" i="2" s="1"/>
  <c r="BA94" i="2"/>
  <c r="AZ94" i="2" s="1"/>
  <c r="BA95" i="2"/>
  <c r="AZ95" i="2" s="1"/>
  <c r="BA96" i="2"/>
  <c r="AZ96" i="2" s="1"/>
  <c r="BA97" i="2"/>
  <c r="AZ97" i="2" s="1"/>
  <c r="BA98" i="2"/>
  <c r="AZ98" i="2" s="1"/>
  <c r="BA99" i="2"/>
  <c r="AZ99" i="2" s="1"/>
  <c r="BA100" i="2"/>
  <c r="AZ100" i="2" s="1"/>
  <c r="BA222" i="2"/>
  <c r="AZ222" i="2" s="1"/>
  <c r="BA101" i="2"/>
  <c r="AZ101" i="2" s="1"/>
  <c r="BA102" i="2"/>
  <c r="AZ102" i="2" s="1"/>
  <c r="BA103" i="2"/>
  <c r="AZ103" i="2" s="1"/>
  <c r="BA104" i="2"/>
  <c r="AZ104" i="2" s="1"/>
  <c r="BA105" i="2"/>
  <c r="AZ105" i="2" s="1"/>
  <c r="BA106" i="2"/>
  <c r="AZ106" i="2" s="1"/>
  <c r="BA107" i="2"/>
  <c r="AZ107" i="2" s="1"/>
  <c r="BA108" i="2"/>
  <c r="AZ108" i="2" s="1"/>
  <c r="BA109" i="2"/>
  <c r="AZ109" i="2" s="1"/>
  <c r="BA110" i="2"/>
  <c r="AZ110" i="2" s="1"/>
  <c r="BA111" i="2"/>
  <c r="AZ111" i="2" s="1"/>
  <c r="BA112" i="2"/>
  <c r="AZ112" i="2" s="1"/>
  <c r="BA113" i="2"/>
  <c r="AZ113" i="2" s="1"/>
  <c r="BA114" i="2"/>
  <c r="AZ114" i="2" s="1"/>
  <c r="BA115" i="2"/>
  <c r="AZ115" i="2" s="1"/>
  <c r="BA116" i="2"/>
  <c r="AZ116" i="2" s="1"/>
  <c r="BA117" i="2"/>
  <c r="AZ117" i="2" s="1"/>
  <c r="BA118" i="2"/>
  <c r="AZ118" i="2" s="1"/>
  <c r="BA119" i="2"/>
  <c r="AZ119" i="2" s="1"/>
  <c r="BA120" i="2"/>
  <c r="AZ120" i="2" s="1"/>
  <c r="BA223" i="2"/>
  <c r="AZ223" i="2" s="1"/>
  <c r="BA121" i="2"/>
  <c r="AZ121" i="2" s="1"/>
  <c r="BA122" i="2"/>
  <c r="AZ122" i="2" s="1"/>
  <c r="BA123" i="2"/>
  <c r="AZ123" i="2" s="1"/>
  <c r="BA224" i="2"/>
  <c r="AZ224" i="2" s="1"/>
  <c r="BA124" i="2"/>
  <c r="AZ124" i="2" s="1"/>
  <c r="BA125" i="2"/>
  <c r="AZ125" i="2" s="1"/>
  <c r="BA126" i="2"/>
  <c r="AZ126" i="2" s="1"/>
  <c r="BA127" i="2"/>
  <c r="AZ127" i="2" s="1"/>
  <c r="BA128" i="2"/>
  <c r="AZ128" i="2" s="1"/>
  <c r="BA129" i="2"/>
  <c r="AZ129" i="2" s="1"/>
  <c r="BA130" i="2"/>
  <c r="AZ130" i="2" s="1"/>
  <c r="BA131" i="2"/>
  <c r="AZ131" i="2" s="1"/>
  <c r="BA132" i="2"/>
  <c r="AZ132" i="2" s="1"/>
  <c r="BA133" i="2"/>
  <c r="AZ133" i="2" s="1"/>
  <c r="BA134" i="2"/>
  <c r="AZ134" i="2" s="1"/>
  <c r="BA225" i="2"/>
  <c r="AZ225" i="2" s="1"/>
  <c r="BA135" i="2"/>
  <c r="AZ135" i="2" s="1"/>
  <c r="BA136" i="2"/>
  <c r="AZ136" i="2" s="1"/>
  <c r="BA137" i="2"/>
  <c r="AZ137" i="2" s="1"/>
  <c r="BA138" i="2"/>
  <c r="AZ138" i="2" s="1"/>
  <c r="BA139" i="2"/>
  <c r="AZ139" i="2" s="1"/>
  <c r="BA140" i="2"/>
  <c r="AZ140" i="2" s="1"/>
  <c r="BA141" i="2"/>
  <c r="AZ141" i="2" s="1"/>
  <c r="BA142" i="2"/>
  <c r="AZ142" i="2" s="1"/>
  <c r="BA143" i="2"/>
  <c r="AZ143" i="2" s="1"/>
  <c r="BA144" i="2"/>
  <c r="AZ144" i="2" s="1"/>
  <c r="BA145" i="2"/>
  <c r="AZ145" i="2" s="1"/>
  <c r="BA146" i="2"/>
  <c r="AZ146" i="2" s="1"/>
  <c r="BA147" i="2"/>
  <c r="AZ147" i="2" s="1"/>
  <c r="BA226" i="2"/>
  <c r="AZ226" i="2" s="1"/>
  <c r="BA148" i="2"/>
  <c r="AZ148" i="2" s="1"/>
  <c r="BA149" i="2"/>
  <c r="AZ149" i="2" s="1"/>
  <c r="BA150" i="2"/>
  <c r="AZ150" i="2" s="1"/>
  <c r="BA151" i="2"/>
  <c r="AZ151" i="2" s="1"/>
  <c r="BA152" i="2"/>
  <c r="AZ152" i="2" s="1"/>
  <c r="BA153" i="2"/>
  <c r="AZ153" i="2" s="1"/>
  <c r="BA154" i="2"/>
  <c r="AZ154" i="2" s="1"/>
  <c r="BA155" i="2"/>
  <c r="AZ155" i="2" s="1"/>
  <c r="BA156" i="2"/>
  <c r="AZ156" i="2" s="1"/>
  <c r="BA157" i="2"/>
  <c r="AZ157" i="2" s="1"/>
  <c r="BA158" i="2"/>
  <c r="AZ158" i="2" s="1"/>
  <c r="BA159" i="2"/>
  <c r="AZ159" i="2" s="1"/>
  <c r="BA160" i="2"/>
  <c r="AZ160" i="2" s="1"/>
  <c r="BA161" i="2"/>
  <c r="AZ161" i="2" s="1"/>
  <c r="BA227" i="2"/>
  <c r="AZ227" i="2" s="1"/>
  <c r="BA162" i="2"/>
  <c r="AZ162" i="2" s="1"/>
  <c r="BA163" i="2"/>
  <c r="AZ163" i="2" s="1"/>
  <c r="BA164" i="2"/>
  <c r="AZ164" i="2" s="1"/>
  <c r="BA165" i="2"/>
  <c r="AZ165" i="2" s="1"/>
  <c r="BA166" i="2"/>
  <c r="AZ166" i="2" s="1"/>
  <c r="BA167" i="2"/>
  <c r="AZ167" i="2" s="1"/>
  <c r="BA228" i="2"/>
  <c r="AZ228" i="2" s="1"/>
  <c r="BA168" i="2"/>
  <c r="AZ168" i="2" s="1"/>
  <c r="BA169" i="2"/>
  <c r="AZ169" i="2" s="1"/>
  <c r="BA170" i="2"/>
  <c r="AZ170" i="2" s="1"/>
  <c r="BA171" i="2"/>
  <c r="AZ171" i="2" s="1"/>
  <c r="BA172" i="2"/>
  <c r="AZ172" i="2" s="1"/>
  <c r="BA173" i="2"/>
  <c r="AZ173" i="2" s="1"/>
  <c r="BA174" i="2"/>
  <c r="AZ174" i="2" s="1"/>
  <c r="BA175" i="2"/>
  <c r="AZ175" i="2" s="1"/>
  <c r="BA229" i="2"/>
  <c r="AZ229" i="2" s="1"/>
  <c r="BA176" i="2"/>
  <c r="AZ176" i="2" s="1"/>
  <c r="BA177" i="2"/>
  <c r="AZ177" i="2" s="1"/>
  <c r="BA178" i="2"/>
  <c r="AZ178" i="2" s="1"/>
  <c r="BA179" i="2"/>
  <c r="AZ179" i="2" s="1"/>
  <c r="BA180" i="2"/>
  <c r="AZ180" i="2" s="1"/>
  <c r="BA230" i="2"/>
  <c r="AZ230" i="2" s="1"/>
  <c r="BA181" i="2"/>
  <c r="AZ181" i="2" s="1"/>
  <c r="BA182" i="2"/>
  <c r="AZ182" i="2" s="1"/>
  <c r="BA183" i="2"/>
  <c r="AZ183" i="2" s="1"/>
  <c r="BA184" i="2"/>
  <c r="AZ184" i="2" s="1"/>
  <c r="BA231" i="2"/>
  <c r="AZ231" i="2" s="1"/>
  <c r="BA185" i="2"/>
  <c r="AZ185" i="2" s="1"/>
  <c r="BA186" i="2"/>
  <c r="AZ186" i="2" s="1"/>
  <c r="BA187" i="2"/>
  <c r="AZ187" i="2" s="1"/>
  <c r="BA188" i="2"/>
  <c r="AZ188" i="2" s="1"/>
  <c r="BA189" i="2"/>
  <c r="AZ189" i="2" s="1"/>
  <c r="BA190" i="2"/>
  <c r="AZ190" i="2" s="1"/>
  <c r="BA232" i="2"/>
  <c r="AZ232" i="2" s="1"/>
  <c r="BA191" i="2"/>
  <c r="AZ191" i="2" s="1"/>
  <c r="BA192" i="2"/>
  <c r="AZ192" i="2" s="1"/>
  <c r="BA193" i="2"/>
  <c r="AZ193" i="2" s="1"/>
  <c r="BA194" i="2"/>
  <c r="AZ194" i="2" s="1"/>
  <c r="BA195" i="2"/>
  <c r="AZ195" i="2" s="1"/>
  <c r="BA196" i="2"/>
  <c r="AZ196" i="2" s="1"/>
  <c r="BA233" i="2"/>
  <c r="AZ233" i="2" s="1"/>
  <c r="BA197" i="2"/>
  <c r="AZ197" i="2" s="1"/>
  <c r="BA198" i="2"/>
  <c r="AZ198" i="2" s="1"/>
  <c r="BA199" i="2"/>
  <c r="AZ199" i="2" s="1"/>
  <c r="BA200" i="2"/>
  <c r="AZ200" i="2" s="1"/>
  <c r="BA234" i="2"/>
  <c r="AZ234" i="2" s="1"/>
  <c r="BA201" i="2"/>
  <c r="AZ201" i="2" s="1"/>
  <c r="BA202" i="2"/>
  <c r="AZ202" i="2" s="1"/>
  <c r="BA203" i="2"/>
  <c r="AZ203" i="2" s="1"/>
  <c r="BA204" i="2"/>
  <c r="AZ204" i="2" s="1"/>
  <c r="BA235" i="2"/>
  <c r="AZ235" i="2" s="1"/>
  <c r="BA205" i="2"/>
  <c r="AZ205" i="2" s="1"/>
  <c r="BA2" i="2"/>
  <c r="AZ2" i="2" s="1"/>
  <c r="BG3" i="2"/>
  <c r="BF3" i="2" s="1"/>
  <c r="BD3" i="2" s="1"/>
  <c r="BC3" i="2" s="1"/>
  <c r="BG4" i="2"/>
  <c r="BF4" i="2" s="1"/>
  <c r="BD4" i="2" s="1"/>
  <c r="BC4" i="2" s="1"/>
  <c r="BG5" i="2"/>
  <c r="BF5" i="2" s="1"/>
  <c r="BD5" i="2" s="1"/>
  <c r="BC5" i="2" s="1"/>
  <c r="BG6" i="2"/>
  <c r="BF6" i="2" s="1"/>
  <c r="BD6" i="2" s="1"/>
  <c r="BC6" i="2" s="1"/>
  <c r="BG7" i="2"/>
  <c r="BF7" i="2" s="1"/>
  <c r="BD7" i="2" s="1"/>
  <c r="BC7" i="2" s="1"/>
  <c r="BG8" i="2"/>
  <c r="BF8" i="2" s="1"/>
  <c r="BD8" i="2" s="1"/>
  <c r="BC8" i="2" s="1"/>
  <c r="BG206" i="2"/>
  <c r="BF206" i="2" s="1"/>
  <c r="BD206" i="2" s="1"/>
  <c r="BC206" i="2" s="1"/>
  <c r="BG9" i="2"/>
  <c r="BF9" i="2" s="1"/>
  <c r="BD9" i="2" s="1"/>
  <c r="BC9" i="2" s="1"/>
  <c r="BG10" i="2"/>
  <c r="BF10" i="2" s="1"/>
  <c r="BD10" i="2" s="1"/>
  <c r="BC10" i="2" s="1"/>
  <c r="BG11" i="2"/>
  <c r="BF11" i="2" s="1"/>
  <c r="BD11" i="2" s="1"/>
  <c r="BC11" i="2" s="1"/>
  <c r="BG12" i="2"/>
  <c r="BF12" i="2" s="1"/>
  <c r="BD12" i="2" s="1"/>
  <c r="BC12" i="2" s="1"/>
  <c r="BG13" i="2"/>
  <c r="BF13" i="2" s="1"/>
  <c r="BD13" i="2" s="1"/>
  <c r="BC13" i="2" s="1"/>
  <c r="BG207" i="2"/>
  <c r="BF207" i="2" s="1"/>
  <c r="BD207" i="2" s="1"/>
  <c r="BC207" i="2" s="1"/>
  <c r="BG14" i="2"/>
  <c r="BF14" i="2" s="1"/>
  <c r="BD14" i="2" s="1"/>
  <c r="BC14" i="2" s="1"/>
  <c r="BG15" i="2"/>
  <c r="BF15" i="2" s="1"/>
  <c r="BD15" i="2" s="1"/>
  <c r="BC15" i="2" s="1"/>
  <c r="BG16" i="2"/>
  <c r="BF16" i="2" s="1"/>
  <c r="BD16" i="2" s="1"/>
  <c r="BC16" i="2" s="1"/>
  <c r="BG17" i="2"/>
  <c r="BF17" i="2" s="1"/>
  <c r="BD17" i="2" s="1"/>
  <c r="BC17" i="2" s="1"/>
  <c r="BG18" i="2"/>
  <c r="BF18" i="2" s="1"/>
  <c r="BD18" i="2" s="1"/>
  <c r="BC18" i="2" s="1"/>
  <c r="BG19" i="2"/>
  <c r="BF19" i="2" s="1"/>
  <c r="BD19" i="2" s="1"/>
  <c r="BC19" i="2" s="1"/>
  <c r="BG20" i="2"/>
  <c r="BF20" i="2" s="1"/>
  <c r="BD20" i="2" s="1"/>
  <c r="BC20" i="2" s="1"/>
  <c r="BG21" i="2"/>
  <c r="BF21" i="2" s="1"/>
  <c r="BD21" i="2" s="1"/>
  <c r="BC21" i="2" s="1"/>
  <c r="BG208" i="2"/>
  <c r="BF208" i="2" s="1"/>
  <c r="BD208" i="2" s="1"/>
  <c r="BC208" i="2" s="1"/>
  <c r="BG22" i="2"/>
  <c r="BF22" i="2" s="1"/>
  <c r="BD22" i="2" s="1"/>
  <c r="BC22" i="2" s="1"/>
  <c r="BG23" i="2"/>
  <c r="BF23" i="2" s="1"/>
  <c r="BD23" i="2" s="1"/>
  <c r="BC23" i="2" s="1"/>
  <c r="BG24" i="2"/>
  <c r="BF24" i="2" s="1"/>
  <c r="BD24" i="2" s="1"/>
  <c r="BC24" i="2" s="1"/>
  <c r="BG25" i="2"/>
  <c r="BF25" i="2" s="1"/>
  <c r="BD25" i="2" s="1"/>
  <c r="BC25" i="2" s="1"/>
  <c r="BG26" i="2"/>
  <c r="BF26" i="2" s="1"/>
  <c r="BD26" i="2" s="1"/>
  <c r="BC26" i="2" s="1"/>
  <c r="BG27" i="2"/>
  <c r="BF27" i="2" s="1"/>
  <c r="BD27" i="2" s="1"/>
  <c r="BC27" i="2" s="1"/>
  <c r="BG209" i="2"/>
  <c r="BF209" i="2" s="1"/>
  <c r="BD209" i="2" s="1"/>
  <c r="BC209" i="2" s="1"/>
  <c r="BG28" i="2"/>
  <c r="BF28" i="2" s="1"/>
  <c r="BD28" i="2" s="1"/>
  <c r="BC28" i="2" s="1"/>
  <c r="BG210" i="2"/>
  <c r="BF210" i="2" s="1"/>
  <c r="BD210" i="2" s="1"/>
  <c r="BC210" i="2" s="1"/>
  <c r="BG29" i="2"/>
  <c r="BF29" i="2" s="1"/>
  <c r="BD29" i="2" s="1"/>
  <c r="BC29" i="2" s="1"/>
  <c r="BG30" i="2"/>
  <c r="BF30" i="2" s="1"/>
  <c r="BD30" i="2" s="1"/>
  <c r="BC30" i="2" s="1"/>
  <c r="BG211" i="2"/>
  <c r="BF211" i="2" s="1"/>
  <c r="BD211" i="2" s="1"/>
  <c r="BC211" i="2" s="1"/>
  <c r="BG31" i="2"/>
  <c r="BF31" i="2" s="1"/>
  <c r="BD31" i="2" s="1"/>
  <c r="BC31" i="2" s="1"/>
  <c r="BG32" i="2"/>
  <c r="BF32" i="2" s="1"/>
  <c r="BD32" i="2" s="1"/>
  <c r="BC32" i="2" s="1"/>
  <c r="BG33" i="2"/>
  <c r="BF33" i="2" s="1"/>
  <c r="BD33" i="2" s="1"/>
  <c r="BC33" i="2" s="1"/>
  <c r="BG34" i="2"/>
  <c r="BF34" i="2" s="1"/>
  <c r="BD34" i="2" s="1"/>
  <c r="BC34" i="2" s="1"/>
  <c r="BG35" i="2"/>
  <c r="BF35" i="2" s="1"/>
  <c r="BD35" i="2" s="1"/>
  <c r="BC35" i="2" s="1"/>
  <c r="BG212" i="2"/>
  <c r="BF212" i="2" s="1"/>
  <c r="BD212" i="2" s="1"/>
  <c r="BC212" i="2" s="1"/>
  <c r="BG36" i="2"/>
  <c r="BF36" i="2" s="1"/>
  <c r="BD36" i="2" s="1"/>
  <c r="BC36" i="2" s="1"/>
  <c r="BG213" i="2"/>
  <c r="BF213" i="2" s="1"/>
  <c r="BD213" i="2" s="1"/>
  <c r="BC213" i="2" s="1"/>
  <c r="BG37" i="2"/>
  <c r="BF37" i="2" s="1"/>
  <c r="BD37" i="2" s="1"/>
  <c r="BC37" i="2" s="1"/>
  <c r="BG38" i="2"/>
  <c r="BF38" i="2" s="1"/>
  <c r="BD38" i="2" s="1"/>
  <c r="BC38" i="2" s="1"/>
  <c r="BG214" i="2"/>
  <c r="BF214" i="2" s="1"/>
  <c r="BD214" i="2" s="1"/>
  <c r="BC214" i="2" s="1"/>
  <c r="BG39" i="2"/>
  <c r="BF39" i="2" s="1"/>
  <c r="BD39" i="2" s="1"/>
  <c r="BC39" i="2" s="1"/>
  <c r="BG40" i="2"/>
  <c r="BF40" i="2" s="1"/>
  <c r="BD40" i="2" s="1"/>
  <c r="BC40" i="2" s="1"/>
  <c r="BG41" i="2"/>
  <c r="BF41" i="2" s="1"/>
  <c r="BD41" i="2" s="1"/>
  <c r="BC41" i="2" s="1"/>
  <c r="BG42" i="2"/>
  <c r="BF42" i="2" s="1"/>
  <c r="BD42" i="2" s="1"/>
  <c r="BC42" i="2" s="1"/>
  <c r="BG215" i="2"/>
  <c r="BF215" i="2" s="1"/>
  <c r="BD215" i="2" s="1"/>
  <c r="BC215" i="2" s="1"/>
  <c r="BG43" i="2"/>
  <c r="BF43" i="2" s="1"/>
  <c r="BD43" i="2" s="1"/>
  <c r="BC43" i="2" s="1"/>
  <c r="BG44" i="2"/>
  <c r="BF44" i="2" s="1"/>
  <c r="BD44" i="2" s="1"/>
  <c r="BC44" i="2" s="1"/>
  <c r="BG45" i="2"/>
  <c r="BF45" i="2" s="1"/>
  <c r="BD45" i="2" s="1"/>
  <c r="BC45" i="2" s="1"/>
  <c r="BG46" i="2"/>
  <c r="BF46" i="2" s="1"/>
  <c r="BD46" i="2" s="1"/>
  <c r="BC46" i="2" s="1"/>
  <c r="BG47" i="2"/>
  <c r="BF47" i="2" s="1"/>
  <c r="BD47" i="2" s="1"/>
  <c r="BC47" i="2" s="1"/>
  <c r="BG48" i="2"/>
  <c r="BF48" i="2" s="1"/>
  <c r="BD48" i="2" s="1"/>
  <c r="BC48" i="2" s="1"/>
  <c r="BG49" i="2"/>
  <c r="BF49" i="2" s="1"/>
  <c r="BD49" i="2" s="1"/>
  <c r="BC49" i="2" s="1"/>
  <c r="BG216" i="2"/>
  <c r="BF216" i="2" s="1"/>
  <c r="BD216" i="2" s="1"/>
  <c r="BC216" i="2" s="1"/>
  <c r="BG50" i="2"/>
  <c r="BF50" i="2" s="1"/>
  <c r="BD50" i="2" s="1"/>
  <c r="BC50" i="2" s="1"/>
  <c r="BG51" i="2"/>
  <c r="BF51" i="2" s="1"/>
  <c r="BD51" i="2" s="1"/>
  <c r="BC51" i="2" s="1"/>
  <c r="BG52" i="2"/>
  <c r="BF52" i="2" s="1"/>
  <c r="BD52" i="2" s="1"/>
  <c r="BC52" i="2" s="1"/>
  <c r="BG53" i="2"/>
  <c r="BF53" i="2" s="1"/>
  <c r="BD53" i="2" s="1"/>
  <c r="BC53" i="2" s="1"/>
  <c r="BG54" i="2"/>
  <c r="BF54" i="2" s="1"/>
  <c r="BD54" i="2" s="1"/>
  <c r="BC54" i="2" s="1"/>
  <c r="BG55" i="2"/>
  <c r="BF55" i="2" s="1"/>
  <c r="BD55" i="2" s="1"/>
  <c r="BC55" i="2" s="1"/>
  <c r="BG217" i="2"/>
  <c r="BF217" i="2" s="1"/>
  <c r="BD217" i="2" s="1"/>
  <c r="BC217" i="2" s="1"/>
  <c r="BG56" i="2"/>
  <c r="BF56" i="2" s="1"/>
  <c r="BD56" i="2" s="1"/>
  <c r="BC56" i="2" s="1"/>
  <c r="BG57" i="2"/>
  <c r="BF57" i="2" s="1"/>
  <c r="BD57" i="2" s="1"/>
  <c r="BC57" i="2" s="1"/>
  <c r="BG58" i="2"/>
  <c r="BF58" i="2" s="1"/>
  <c r="BD58" i="2" s="1"/>
  <c r="BC58" i="2" s="1"/>
  <c r="BG59" i="2"/>
  <c r="BF59" i="2" s="1"/>
  <c r="BD59" i="2" s="1"/>
  <c r="BC59" i="2" s="1"/>
  <c r="BG60" i="2"/>
  <c r="BF60" i="2" s="1"/>
  <c r="BD60" i="2" s="1"/>
  <c r="BC60" i="2" s="1"/>
  <c r="BG61" i="2"/>
  <c r="BF61" i="2" s="1"/>
  <c r="BD61" i="2" s="1"/>
  <c r="BC61" i="2" s="1"/>
  <c r="BG62" i="2"/>
  <c r="BF62" i="2" s="1"/>
  <c r="BD62" i="2" s="1"/>
  <c r="BC62" i="2" s="1"/>
  <c r="BG63" i="2"/>
  <c r="BF63" i="2" s="1"/>
  <c r="BD63" i="2" s="1"/>
  <c r="BC63" i="2" s="1"/>
  <c r="BG64" i="2"/>
  <c r="BF64" i="2" s="1"/>
  <c r="BD64" i="2" s="1"/>
  <c r="BC64" i="2" s="1"/>
  <c r="BG218" i="2"/>
  <c r="BF218" i="2" s="1"/>
  <c r="BD218" i="2" s="1"/>
  <c r="BC218" i="2" s="1"/>
  <c r="BG65" i="2"/>
  <c r="BF65" i="2" s="1"/>
  <c r="BD65" i="2" s="1"/>
  <c r="BC65" i="2" s="1"/>
  <c r="BG66" i="2"/>
  <c r="BF66" i="2" s="1"/>
  <c r="BD66" i="2" s="1"/>
  <c r="BC66" i="2" s="1"/>
  <c r="BG67" i="2"/>
  <c r="BF67" i="2" s="1"/>
  <c r="BD67" i="2" s="1"/>
  <c r="BC67" i="2" s="1"/>
  <c r="BG68" i="2"/>
  <c r="BF68" i="2" s="1"/>
  <c r="BD68" i="2" s="1"/>
  <c r="BC68" i="2" s="1"/>
  <c r="BG69" i="2"/>
  <c r="BF69" i="2" s="1"/>
  <c r="BD69" i="2" s="1"/>
  <c r="BC69" i="2" s="1"/>
  <c r="BG70" i="2"/>
  <c r="BF70" i="2" s="1"/>
  <c r="BD70" i="2" s="1"/>
  <c r="BC70" i="2" s="1"/>
  <c r="BG71" i="2"/>
  <c r="BF71" i="2" s="1"/>
  <c r="BD71" i="2" s="1"/>
  <c r="BC71" i="2" s="1"/>
  <c r="BG72" i="2"/>
  <c r="BF72" i="2" s="1"/>
  <c r="BD72" i="2" s="1"/>
  <c r="BC72" i="2" s="1"/>
  <c r="BG73" i="2"/>
  <c r="BF73" i="2" s="1"/>
  <c r="BD73" i="2" s="1"/>
  <c r="BC73" i="2" s="1"/>
  <c r="BG74" i="2"/>
  <c r="BF74" i="2" s="1"/>
  <c r="BD74" i="2" s="1"/>
  <c r="BC74" i="2" s="1"/>
  <c r="BG75" i="2"/>
  <c r="BF75" i="2" s="1"/>
  <c r="BD75" i="2" s="1"/>
  <c r="BC75" i="2" s="1"/>
  <c r="BG76" i="2"/>
  <c r="BF76" i="2" s="1"/>
  <c r="BD76" i="2" s="1"/>
  <c r="BC76" i="2" s="1"/>
  <c r="BG77" i="2"/>
  <c r="BF77" i="2" s="1"/>
  <c r="BD77" i="2" s="1"/>
  <c r="BC77" i="2" s="1"/>
  <c r="BG219" i="2"/>
  <c r="BF219" i="2" s="1"/>
  <c r="BD219" i="2" s="1"/>
  <c r="BC219" i="2" s="1"/>
  <c r="BG220" i="2"/>
  <c r="BF220" i="2" s="1"/>
  <c r="BD220" i="2" s="1"/>
  <c r="BC220" i="2" s="1"/>
  <c r="BG78" i="2"/>
  <c r="BF78" i="2" s="1"/>
  <c r="BD78" i="2" s="1"/>
  <c r="BC78" i="2" s="1"/>
  <c r="BG79" i="2"/>
  <c r="BF79" i="2" s="1"/>
  <c r="BD79" i="2" s="1"/>
  <c r="BC79" i="2" s="1"/>
  <c r="BG80" i="2"/>
  <c r="BF80" i="2" s="1"/>
  <c r="BD80" i="2" s="1"/>
  <c r="BC80" i="2" s="1"/>
  <c r="BG81" i="2"/>
  <c r="BF81" i="2" s="1"/>
  <c r="BD81" i="2" s="1"/>
  <c r="BC81" i="2" s="1"/>
  <c r="BG82" i="2"/>
  <c r="BF82" i="2" s="1"/>
  <c r="BD82" i="2" s="1"/>
  <c r="BC82" i="2" s="1"/>
  <c r="BG83" i="2"/>
  <c r="BF83" i="2" s="1"/>
  <c r="BD83" i="2" s="1"/>
  <c r="BC83" i="2" s="1"/>
  <c r="BG84" i="2"/>
  <c r="BF84" i="2" s="1"/>
  <c r="BD84" i="2" s="1"/>
  <c r="BC84" i="2" s="1"/>
  <c r="BG221" i="2"/>
  <c r="BF221" i="2" s="1"/>
  <c r="BD221" i="2" s="1"/>
  <c r="BC221" i="2" s="1"/>
  <c r="BG85" i="2"/>
  <c r="BF85" i="2" s="1"/>
  <c r="BD85" i="2" s="1"/>
  <c r="BC85" i="2" s="1"/>
  <c r="BG86" i="2"/>
  <c r="BF86" i="2" s="1"/>
  <c r="BD86" i="2" s="1"/>
  <c r="BC86" i="2" s="1"/>
  <c r="BG87" i="2"/>
  <c r="BF87" i="2" s="1"/>
  <c r="BD87" i="2" s="1"/>
  <c r="BC87" i="2" s="1"/>
  <c r="BG88" i="2"/>
  <c r="BF88" i="2" s="1"/>
  <c r="BD88" i="2" s="1"/>
  <c r="BC88" i="2" s="1"/>
  <c r="BG89" i="2"/>
  <c r="BF89" i="2" s="1"/>
  <c r="BD89" i="2" s="1"/>
  <c r="BC89" i="2" s="1"/>
  <c r="BG90" i="2"/>
  <c r="BF90" i="2" s="1"/>
  <c r="BD90" i="2" s="1"/>
  <c r="BC90" i="2" s="1"/>
  <c r="BG91" i="2"/>
  <c r="BF91" i="2" s="1"/>
  <c r="BD91" i="2" s="1"/>
  <c r="BC91" i="2" s="1"/>
  <c r="BG92" i="2"/>
  <c r="BF92" i="2" s="1"/>
  <c r="BD92" i="2" s="1"/>
  <c r="BC92" i="2" s="1"/>
  <c r="BG93" i="2"/>
  <c r="BF93" i="2" s="1"/>
  <c r="BD93" i="2" s="1"/>
  <c r="BC93" i="2" s="1"/>
  <c r="BG94" i="2"/>
  <c r="BF94" i="2" s="1"/>
  <c r="BD94" i="2" s="1"/>
  <c r="BC94" i="2" s="1"/>
  <c r="BG95" i="2"/>
  <c r="BF95" i="2" s="1"/>
  <c r="BD95" i="2" s="1"/>
  <c r="BC95" i="2" s="1"/>
  <c r="BG96" i="2"/>
  <c r="BF96" i="2" s="1"/>
  <c r="BD96" i="2" s="1"/>
  <c r="BC96" i="2" s="1"/>
  <c r="BG97" i="2"/>
  <c r="BF97" i="2" s="1"/>
  <c r="BD97" i="2" s="1"/>
  <c r="BC97" i="2" s="1"/>
  <c r="BG98" i="2"/>
  <c r="BF98" i="2" s="1"/>
  <c r="BD98" i="2" s="1"/>
  <c r="BC98" i="2" s="1"/>
  <c r="BG99" i="2"/>
  <c r="BF99" i="2" s="1"/>
  <c r="BD99" i="2" s="1"/>
  <c r="BC99" i="2" s="1"/>
  <c r="BG100" i="2"/>
  <c r="BF100" i="2" s="1"/>
  <c r="BD100" i="2" s="1"/>
  <c r="BC100" i="2" s="1"/>
  <c r="BG222" i="2"/>
  <c r="BF222" i="2" s="1"/>
  <c r="BD222" i="2" s="1"/>
  <c r="BC222" i="2" s="1"/>
  <c r="BG101" i="2"/>
  <c r="BF101" i="2" s="1"/>
  <c r="BD101" i="2" s="1"/>
  <c r="BC101" i="2" s="1"/>
  <c r="BG102" i="2"/>
  <c r="BF102" i="2" s="1"/>
  <c r="BD102" i="2" s="1"/>
  <c r="BC102" i="2" s="1"/>
  <c r="BG103" i="2"/>
  <c r="BF103" i="2" s="1"/>
  <c r="BD103" i="2" s="1"/>
  <c r="BC103" i="2" s="1"/>
  <c r="BG104" i="2"/>
  <c r="BF104" i="2" s="1"/>
  <c r="BD104" i="2" s="1"/>
  <c r="BC104" i="2" s="1"/>
  <c r="BG105" i="2"/>
  <c r="BF105" i="2" s="1"/>
  <c r="BD105" i="2" s="1"/>
  <c r="BC105" i="2" s="1"/>
  <c r="BG106" i="2"/>
  <c r="BF106" i="2" s="1"/>
  <c r="BD106" i="2" s="1"/>
  <c r="BC106" i="2" s="1"/>
  <c r="BG107" i="2"/>
  <c r="BF107" i="2" s="1"/>
  <c r="BD107" i="2" s="1"/>
  <c r="BC107" i="2" s="1"/>
  <c r="BG108" i="2"/>
  <c r="BF108" i="2" s="1"/>
  <c r="BD108" i="2" s="1"/>
  <c r="BC108" i="2" s="1"/>
  <c r="BG109" i="2"/>
  <c r="BF109" i="2" s="1"/>
  <c r="BD109" i="2" s="1"/>
  <c r="BC109" i="2" s="1"/>
  <c r="BG110" i="2"/>
  <c r="BF110" i="2" s="1"/>
  <c r="BD110" i="2" s="1"/>
  <c r="BC110" i="2" s="1"/>
  <c r="BG111" i="2"/>
  <c r="BF111" i="2" s="1"/>
  <c r="BD111" i="2" s="1"/>
  <c r="BC111" i="2" s="1"/>
  <c r="BG112" i="2"/>
  <c r="BF112" i="2" s="1"/>
  <c r="BD112" i="2" s="1"/>
  <c r="BC112" i="2" s="1"/>
  <c r="BG113" i="2"/>
  <c r="BF113" i="2" s="1"/>
  <c r="BD113" i="2" s="1"/>
  <c r="BC113" i="2" s="1"/>
  <c r="BG114" i="2"/>
  <c r="BF114" i="2" s="1"/>
  <c r="BD114" i="2" s="1"/>
  <c r="BC114" i="2" s="1"/>
  <c r="BG115" i="2"/>
  <c r="BF115" i="2" s="1"/>
  <c r="BD115" i="2" s="1"/>
  <c r="BC115" i="2" s="1"/>
  <c r="BG116" i="2"/>
  <c r="BF116" i="2" s="1"/>
  <c r="BD116" i="2" s="1"/>
  <c r="BC116" i="2" s="1"/>
  <c r="BG117" i="2"/>
  <c r="BF117" i="2" s="1"/>
  <c r="BD117" i="2" s="1"/>
  <c r="BC117" i="2" s="1"/>
  <c r="BG118" i="2"/>
  <c r="BF118" i="2" s="1"/>
  <c r="BD118" i="2" s="1"/>
  <c r="BC118" i="2" s="1"/>
  <c r="BG119" i="2"/>
  <c r="BF119" i="2" s="1"/>
  <c r="BD119" i="2" s="1"/>
  <c r="BC119" i="2" s="1"/>
  <c r="BG120" i="2"/>
  <c r="BF120" i="2" s="1"/>
  <c r="BD120" i="2" s="1"/>
  <c r="BC120" i="2" s="1"/>
  <c r="BG223" i="2"/>
  <c r="BF223" i="2" s="1"/>
  <c r="BD223" i="2" s="1"/>
  <c r="BC223" i="2" s="1"/>
  <c r="BG121" i="2"/>
  <c r="BF121" i="2" s="1"/>
  <c r="BD121" i="2" s="1"/>
  <c r="BC121" i="2" s="1"/>
  <c r="BG122" i="2"/>
  <c r="BF122" i="2" s="1"/>
  <c r="BD122" i="2" s="1"/>
  <c r="BC122" i="2" s="1"/>
  <c r="BG123" i="2"/>
  <c r="BF123" i="2" s="1"/>
  <c r="BD123" i="2" s="1"/>
  <c r="BC123" i="2" s="1"/>
  <c r="BG224" i="2"/>
  <c r="BF224" i="2" s="1"/>
  <c r="BD224" i="2" s="1"/>
  <c r="BC224" i="2" s="1"/>
  <c r="BG124" i="2"/>
  <c r="BF124" i="2" s="1"/>
  <c r="BD124" i="2" s="1"/>
  <c r="BC124" i="2" s="1"/>
  <c r="BG125" i="2"/>
  <c r="BF125" i="2" s="1"/>
  <c r="BD125" i="2" s="1"/>
  <c r="BC125" i="2" s="1"/>
  <c r="BG126" i="2"/>
  <c r="BF126" i="2" s="1"/>
  <c r="BD126" i="2" s="1"/>
  <c r="BC126" i="2" s="1"/>
  <c r="BG127" i="2"/>
  <c r="BF127" i="2" s="1"/>
  <c r="BD127" i="2" s="1"/>
  <c r="BC127" i="2" s="1"/>
  <c r="BG128" i="2"/>
  <c r="BF128" i="2" s="1"/>
  <c r="BD128" i="2" s="1"/>
  <c r="BC128" i="2" s="1"/>
  <c r="BG129" i="2"/>
  <c r="BF129" i="2" s="1"/>
  <c r="BD129" i="2" s="1"/>
  <c r="BC129" i="2" s="1"/>
  <c r="BG130" i="2"/>
  <c r="BF130" i="2" s="1"/>
  <c r="BD130" i="2" s="1"/>
  <c r="BC130" i="2" s="1"/>
  <c r="BG131" i="2"/>
  <c r="BF131" i="2" s="1"/>
  <c r="BD131" i="2" s="1"/>
  <c r="BC131" i="2" s="1"/>
  <c r="BG132" i="2"/>
  <c r="BF132" i="2" s="1"/>
  <c r="BD132" i="2" s="1"/>
  <c r="BC132" i="2" s="1"/>
  <c r="BG133" i="2"/>
  <c r="BF133" i="2" s="1"/>
  <c r="BD133" i="2" s="1"/>
  <c r="BC133" i="2" s="1"/>
  <c r="BG134" i="2"/>
  <c r="BF134" i="2" s="1"/>
  <c r="BD134" i="2" s="1"/>
  <c r="BC134" i="2" s="1"/>
  <c r="BG225" i="2"/>
  <c r="BF225" i="2" s="1"/>
  <c r="BD225" i="2" s="1"/>
  <c r="BC225" i="2" s="1"/>
  <c r="BG135" i="2"/>
  <c r="BF135" i="2" s="1"/>
  <c r="BD135" i="2" s="1"/>
  <c r="BC135" i="2" s="1"/>
  <c r="BG136" i="2"/>
  <c r="BF136" i="2" s="1"/>
  <c r="BD136" i="2" s="1"/>
  <c r="BC136" i="2" s="1"/>
  <c r="BG137" i="2"/>
  <c r="BF137" i="2" s="1"/>
  <c r="BD137" i="2" s="1"/>
  <c r="BC137" i="2" s="1"/>
  <c r="BG138" i="2"/>
  <c r="BF138" i="2" s="1"/>
  <c r="BD138" i="2" s="1"/>
  <c r="BC138" i="2" s="1"/>
  <c r="BG139" i="2"/>
  <c r="BF139" i="2" s="1"/>
  <c r="BD139" i="2" s="1"/>
  <c r="BC139" i="2" s="1"/>
  <c r="BG140" i="2"/>
  <c r="BF140" i="2" s="1"/>
  <c r="BD140" i="2" s="1"/>
  <c r="BC140" i="2" s="1"/>
  <c r="BG141" i="2"/>
  <c r="BF141" i="2" s="1"/>
  <c r="BD141" i="2" s="1"/>
  <c r="BC141" i="2" s="1"/>
  <c r="BG142" i="2"/>
  <c r="BF142" i="2" s="1"/>
  <c r="BD142" i="2" s="1"/>
  <c r="BC142" i="2" s="1"/>
  <c r="BG143" i="2"/>
  <c r="BF143" i="2" s="1"/>
  <c r="BD143" i="2" s="1"/>
  <c r="BC143" i="2" s="1"/>
  <c r="BG144" i="2"/>
  <c r="BF144" i="2" s="1"/>
  <c r="BD144" i="2" s="1"/>
  <c r="BC144" i="2" s="1"/>
  <c r="BG145" i="2"/>
  <c r="BF145" i="2" s="1"/>
  <c r="BD145" i="2" s="1"/>
  <c r="BC145" i="2" s="1"/>
  <c r="BG146" i="2"/>
  <c r="BF146" i="2" s="1"/>
  <c r="BD146" i="2" s="1"/>
  <c r="BC146" i="2" s="1"/>
  <c r="BG147" i="2"/>
  <c r="BF147" i="2" s="1"/>
  <c r="BD147" i="2" s="1"/>
  <c r="BC147" i="2" s="1"/>
  <c r="BG226" i="2"/>
  <c r="BF226" i="2" s="1"/>
  <c r="BD226" i="2" s="1"/>
  <c r="BC226" i="2" s="1"/>
  <c r="BG148" i="2"/>
  <c r="BF148" i="2" s="1"/>
  <c r="BD148" i="2" s="1"/>
  <c r="BC148" i="2" s="1"/>
  <c r="BG149" i="2"/>
  <c r="BF149" i="2" s="1"/>
  <c r="BD149" i="2" s="1"/>
  <c r="BC149" i="2" s="1"/>
  <c r="BG150" i="2"/>
  <c r="BF150" i="2" s="1"/>
  <c r="BD150" i="2" s="1"/>
  <c r="BC150" i="2" s="1"/>
  <c r="BG151" i="2"/>
  <c r="BF151" i="2" s="1"/>
  <c r="BD151" i="2" s="1"/>
  <c r="BC151" i="2" s="1"/>
  <c r="BG152" i="2"/>
  <c r="BF152" i="2" s="1"/>
  <c r="BD152" i="2" s="1"/>
  <c r="BC152" i="2" s="1"/>
  <c r="BG153" i="2"/>
  <c r="BF153" i="2" s="1"/>
  <c r="BD153" i="2" s="1"/>
  <c r="BC153" i="2" s="1"/>
  <c r="BG154" i="2"/>
  <c r="BF154" i="2" s="1"/>
  <c r="BD154" i="2" s="1"/>
  <c r="BC154" i="2" s="1"/>
  <c r="BG155" i="2"/>
  <c r="BF155" i="2" s="1"/>
  <c r="BD155" i="2" s="1"/>
  <c r="BC155" i="2" s="1"/>
  <c r="BG156" i="2"/>
  <c r="BF156" i="2" s="1"/>
  <c r="BD156" i="2" s="1"/>
  <c r="BC156" i="2" s="1"/>
  <c r="BG157" i="2"/>
  <c r="BF157" i="2" s="1"/>
  <c r="BD157" i="2" s="1"/>
  <c r="BC157" i="2" s="1"/>
  <c r="BG158" i="2"/>
  <c r="BF158" i="2" s="1"/>
  <c r="BD158" i="2" s="1"/>
  <c r="BC158" i="2" s="1"/>
  <c r="BG159" i="2"/>
  <c r="BF159" i="2" s="1"/>
  <c r="BD159" i="2" s="1"/>
  <c r="BC159" i="2" s="1"/>
  <c r="BG160" i="2"/>
  <c r="BF160" i="2" s="1"/>
  <c r="BD160" i="2" s="1"/>
  <c r="BC160" i="2" s="1"/>
  <c r="BG161" i="2"/>
  <c r="BF161" i="2" s="1"/>
  <c r="BD161" i="2" s="1"/>
  <c r="BC161" i="2" s="1"/>
  <c r="BG227" i="2"/>
  <c r="BF227" i="2" s="1"/>
  <c r="BD227" i="2" s="1"/>
  <c r="BC227" i="2" s="1"/>
  <c r="BG162" i="2"/>
  <c r="BF162" i="2" s="1"/>
  <c r="BD162" i="2" s="1"/>
  <c r="BC162" i="2" s="1"/>
  <c r="BG163" i="2"/>
  <c r="BF163" i="2" s="1"/>
  <c r="BD163" i="2" s="1"/>
  <c r="BC163" i="2" s="1"/>
  <c r="BG164" i="2"/>
  <c r="BF164" i="2" s="1"/>
  <c r="BD164" i="2" s="1"/>
  <c r="BC164" i="2" s="1"/>
  <c r="BG165" i="2"/>
  <c r="BF165" i="2" s="1"/>
  <c r="BD165" i="2" s="1"/>
  <c r="BC165" i="2" s="1"/>
  <c r="BG166" i="2"/>
  <c r="BF166" i="2" s="1"/>
  <c r="BD166" i="2" s="1"/>
  <c r="BC166" i="2" s="1"/>
  <c r="BG167" i="2"/>
  <c r="BF167" i="2" s="1"/>
  <c r="BD167" i="2" s="1"/>
  <c r="BC167" i="2" s="1"/>
  <c r="BG228" i="2"/>
  <c r="BF228" i="2" s="1"/>
  <c r="BD228" i="2" s="1"/>
  <c r="BC228" i="2" s="1"/>
  <c r="BG168" i="2"/>
  <c r="BF168" i="2" s="1"/>
  <c r="BD168" i="2" s="1"/>
  <c r="BC168" i="2" s="1"/>
  <c r="BG169" i="2"/>
  <c r="BF169" i="2" s="1"/>
  <c r="BD169" i="2" s="1"/>
  <c r="BC169" i="2" s="1"/>
  <c r="BG170" i="2"/>
  <c r="BF170" i="2" s="1"/>
  <c r="BD170" i="2" s="1"/>
  <c r="BC170" i="2" s="1"/>
  <c r="BG171" i="2"/>
  <c r="BF171" i="2" s="1"/>
  <c r="BD171" i="2" s="1"/>
  <c r="BC171" i="2" s="1"/>
  <c r="BG172" i="2"/>
  <c r="BF172" i="2" s="1"/>
  <c r="BD172" i="2" s="1"/>
  <c r="BC172" i="2" s="1"/>
  <c r="BG173" i="2"/>
  <c r="BF173" i="2" s="1"/>
  <c r="BD173" i="2" s="1"/>
  <c r="BC173" i="2" s="1"/>
  <c r="BG174" i="2"/>
  <c r="BF174" i="2" s="1"/>
  <c r="BD174" i="2" s="1"/>
  <c r="BC174" i="2" s="1"/>
  <c r="BG175" i="2"/>
  <c r="BF175" i="2" s="1"/>
  <c r="BD175" i="2" s="1"/>
  <c r="BC175" i="2" s="1"/>
  <c r="BG229" i="2"/>
  <c r="BF229" i="2" s="1"/>
  <c r="BD229" i="2" s="1"/>
  <c r="BC229" i="2" s="1"/>
  <c r="BG176" i="2"/>
  <c r="BF176" i="2" s="1"/>
  <c r="BD176" i="2" s="1"/>
  <c r="BC176" i="2" s="1"/>
  <c r="BG177" i="2"/>
  <c r="BF177" i="2" s="1"/>
  <c r="BD177" i="2" s="1"/>
  <c r="BC177" i="2" s="1"/>
  <c r="BG178" i="2"/>
  <c r="BF178" i="2" s="1"/>
  <c r="BD178" i="2" s="1"/>
  <c r="BC178" i="2" s="1"/>
  <c r="BG179" i="2"/>
  <c r="BF179" i="2" s="1"/>
  <c r="BD179" i="2" s="1"/>
  <c r="BC179" i="2" s="1"/>
  <c r="BG180" i="2"/>
  <c r="BF180" i="2" s="1"/>
  <c r="BD180" i="2" s="1"/>
  <c r="BC180" i="2" s="1"/>
  <c r="BG230" i="2"/>
  <c r="BF230" i="2" s="1"/>
  <c r="BD230" i="2" s="1"/>
  <c r="BC230" i="2" s="1"/>
  <c r="BG181" i="2"/>
  <c r="BF181" i="2" s="1"/>
  <c r="BD181" i="2" s="1"/>
  <c r="BC181" i="2" s="1"/>
  <c r="BG182" i="2"/>
  <c r="BF182" i="2" s="1"/>
  <c r="BD182" i="2" s="1"/>
  <c r="BC182" i="2" s="1"/>
  <c r="BG183" i="2"/>
  <c r="BF183" i="2" s="1"/>
  <c r="BD183" i="2" s="1"/>
  <c r="BC183" i="2" s="1"/>
  <c r="BG184" i="2"/>
  <c r="BF184" i="2" s="1"/>
  <c r="BD184" i="2" s="1"/>
  <c r="BC184" i="2" s="1"/>
  <c r="BG231" i="2"/>
  <c r="BF231" i="2" s="1"/>
  <c r="BD231" i="2" s="1"/>
  <c r="BC231" i="2" s="1"/>
  <c r="BG185" i="2"/>
  <c r="BF185" i="2" s="1"/>
  <c r="BD185" i="2" s="1"/>
  <c r="BC185" i="2" s="1"/>
  <c r="BG186" i="2"/>
  <c r="BF186" i="2" s="1"/>
  <c r="BD186" i="2" s="1"/>
  <c r="BC186" i="2" s="1"/>
  <c r="BG187" i="2"/>
  <c r="BF187" i="2" s="1"/>
  <c r="BD187" i="2" s="1"/>
  <c r="BC187" i="2" s="1"/>
  <c r="BG188" i="2"/>
  <c r="BF188" i="2" s="1"/>
  <c r="BD188" i="2" s="1"/>
  <c r="BC188" i="2" s="1"/>
  <c r="BG189" i="2"/>
  <c r="BF189" i="2" s="1"/>
  <c r="BD189" i="2" s="1"/>
  <c r="BC189" i="2" s="1"/>
  <c r="BG190" i="2"/>
  <c r="BF190" i="2" s="1"/>
  <c r="BD190" i="2" s="1"/>
  <c r="BC190" i="2" s="1"/>
  <c r="BG232" i="2"/>
  <c r="BF232" i="2" s="1"/>
  <c r="BD232" i="2" s="1"/>
  <c r="BC232" i="2" s="1"/>
  <c r="BG191" i="2"/>
  <c r="BF191" i="2" s="1"/>
  <c r="BD191" i="2" s="1"/>
  <c r="BC191" i="2" s="1"/>
  <c r="BG192" i="2"/>
  <c r="BF192" i="2" s="1"/>
  <c r="BD192" i="2" s="1"/>
  <c r="BC192" i="2" s="1"/>
  <c r="BG193" i="2"/>
  <c r="BF193" i="2" s="1"/>
  <c r="BD193" i="2" s="1"/>
  <c r="BC193" i="2" s="1"/>
  <c r="BG194" i="2"/>
  <c r="BF194" i="2" s="1"/>
  <c r="BD194" i="2" s="1"/>
  <c r="BC194" i="2" s="1"/>
  <c r="BG195" i="2"/>
  <c r="BF195" i="2" s="1"/>
  <c r="BD195" i="2" s="1"/>
  <c r="BC195" i="2" s="1"/>
  <c r="BG196" i="2"/>
  <c r="BF196" i="2" s="1"/>
  <c r="BD196" i="2" s="1"/>
  <c r="BC196" i="2" s="1"/>
  <c r="BG233" i="2"/>
  <c r="BF233" i="2" s="1"/>
  <c r="BD233" i="2" s="1"/>
  <c r="BC233" i="2" s="1"/>
  <c r="BG197" i="2"/>
  <c r="BF197" i="2" s="1"/>
  <c r="BD197" i="2" s="1"/>
  <c r="BC197" i="2" s="1"/>
  <c r="BG198" i="2"/>
  <c r="BF198" i="2" s="1"/>
  <c r="BD198" i="2" s="1"/>
  <c r="BC198" i="2" s="1"/>
  <c r="BG199" i="2"/>
  <c r="BF199" i="2" s="1"/>
  <c r="BD199" i="2" s="1"/>
  <c r="BC199" i="2" s="1"/>
  <c r="BG200" i="2"/>
  <c r="BF200" i="2" s="1"/>
  <c r="BD200" i="2" s="1"/>
  <c r="BC200" i="2" s="1"/>
  <c r="BG234" i="2"/>
  <c r="BF234" i="2" s="1"/>
  <c r="BD234" i="2" s="1"/>
  <c r="BC234" i="2" s="1"/>
  <c r="BG201" i="2"/>
  <c r="BF201" i="2" s="1"/>
  <c r="BD201" i="2" s="1"/>
  <c r="BC201" i="2" s="1"/>
  <c r="BG202" i="2"/>
  <c r="BF202" i="2" s="1"/>
  <c r="BD202" i="2" s="1"/>
  <c r="BC202" i="2" s="1"/>
  <c r="BG203" i="2"/>
  <c r="BF203" i="2" s="1"/>
  <c r="BD203" i="2" s="1"/>
  <c r="BC203" i="2" s="1"/>
  <c r="BG204" i="2"/>
  <c r="BF204" i="2" s="1"/>
  <c r="BD204" i="2" s="1"/>
  <c r="BC204" i="2" s="1"/>
  <c r="BG235" i="2"/>
  <c r="BF235" i="2" s="1"/>
  <c r="BD235" i="2" s="1"/>
  <c r="BC235" i="2" s="1"/>
  <c r="BG205" i="2"/>
  <c r="BF205" i="2" s="1"/>
  <c r="BD205" i="2" s="1"/>
  <c r="BC205" i="2" s="1"/>
  <c r="BG2" i="2"/>
  <c r="BF2" i="2" s="1"/>
  <c r="BD2" i="2" s="1"/>
  <c r="BC2" i="2" s="1"/>
  <c r="BE3" i="2"/>
  <c r="BE4" i="2"/>
  <c r="BE5" i="2"/>
  <c r="BE6" i="2"/>
  <c r="BE7" i="2"/>
  <c r="BE8" i="2"/>
  <c r="BE206" i="2"/>
  <c r="BE9" i="2"/>
  <c r="BE10" i="2"/>
  <c r="BE11" i="2"/>
  <c r="BE12" i="2"/>
  <c r="BE13" i="2"/>
  <c r="BE207" i="2"/>
  <c r="BE14" i="2"/>
  <c r="BE15" i="2"/>
  <c r="BE16" i="2"/>
  <c r="BE17" i="2"/>
  <c r="BE18" i="2"/>
  <c r="BE19" i="2"/>
  <c r="BE20" i="2"/>
  <c r="BE21" i="2"/>
  <c r="BE208" i="2"/>
  <c r="BE22" i="2"/>
  <c r="BE23" i="2"/>
  <c r="BE24" i="2"/>
  <c r="BE25" i="2"/>
  <c r="BE26" i="2"/>
  <c r="BE27" i="2"/>
  <c r="BE209" i="2"/>
  <c r="BE28" i="2"/>
  <c r="BE210" i="2"/>
  <c r="BE29" i="2"/>
  <c r="BE30" i="2"/>
  <c r="BE211" i="2"/>
  <c r="BE31" i="2"/>
  <c r="BE32" i="2"/>
  <c r="BE33" i="2"/>
  <c r="BE34" i="2"/>
  <c r="BE35" i="2"/>
  <c r="BE212" i="2"/>
  <c r="BE36" i="2"/>
  <c r="BE213" i="2"/>
  <c r="BE37" i="2"/>
  <c r="BE38" i="2"/>
  <c r="BE214" i="2"/>
  <c r="BE39" i="2"/>
  <c r="BE40" i="2"/>
  <c r="BE41" i="2"/>
  <c r="BE42" i="2"/>
  <c r="BE215" i="2"/>
  <c r="BE43" i="2"/>
  <c r="BE44" i="2"/>
  <c r="BE45" i="2"/>
  <c r="BE46" i="2"/>
  <c r="BE47" i="2"/>
  <c r="BE48" i="2"/>
  <c r="BE49" i="2"/>
  <c r="BE216" i="2"/>
  <c r="BE50" i="2"/>
  <c r="BE51" i="2"/>
  <c r="BE52" i="2"/>
  <c r="BE53" i="2"/>
  <c r="BE54" i="2"/>
  <c r="BE55" i="2"/>
  <c r="BE217" i="2"/>
  <c r="BE56" i="2"/>
  <c r="BE57" i="2"/>
  <c r="BE58" i="2"/>
  <c r="BE59" i="2"/>
  <c r="BE60" i="2"/>
  <c r="BE61" i="2"/>
  <c r="BE62" i="2"/>
  <c r="BE63" i="2"/>
  <c r="BE64" i="2"/>
  <c r="BE218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219" i="2"/>
  <c r="BE220" i="2"/>
  <c r="BE78" i="2"/>
  <c r="BE79" i="2"/>
  <c r="BE80" i="2"/>
  <c r="BE81" i="2"/>
  <c r="BE82" i="2"/>
  <c r="BE83" i="2"/>
  <c r="BE84" i="2"/>
  <c r="BE221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222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223" i="2"/>
  <c r="BE121" i="2"/>
  <c r="BE122" i="2"/>
  <c r="BE123" i="2"/>
  <c r="BE224" i="2"/>
  <c r="BE124" i="2"/>
  <c r="BE125" i="2"/>
  <c r="BE126" i="2"/>
  <c r="BE127" i="2"/>
  <c r="BE128" i="2"/>
  <c r="BE129" i="2"/>
  <c r="BE130" i="2"/>
  <c r="BE131" i="2"/>
  <c r="BE132" i="2"/>
  <c r="BE133" i="2"/>
  <c r="BE134" i="2"/>
  <c r="BE225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226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227" i="2"/>
  <c r="BE162" i="2"/>
  <c r="BE163" i="2"/>
  <c r="BE164" i="2"/>
  <c r="BE165" i="2"/>
  <c r="BE166" i="2"/>
  <c r="BE167" i="2"/>
  <c r="BE228" i="2"/>
  <c r="BE168" i="2"/>
  <c r="BE169" i="2"/>
  <c r="BE170" i="2"/>
  <c r="BE171" i="2"/>
  <c r="BE172" i="2"/>
  <c r="BE173" i="2"/>
  <c r="BE174" i="2"/>
  <c r="BE175" i="2"/>
  <c r="BE229" i="2"/>
  <c r="BE176" i="2"/>
  <c r="BE177" i="2"/>
  <c r="BE178" i="2"/>
  <c r="BE179" i="2"/>
  <c r="BE180" i="2"/>
  <c r="BE230" i="2"/>
  <c r="BE181" i="2"/>
  <c r="BE182" i="2"/>
  <c r="BE183" i="2"/>
  <c r="BE184" i="2"/>
  <c r="BE231" i="2"/>
  <c r="BE185" i="2"/>
  <c r="BE186" i="2"/>
  <c r="BE187" i="2"/>
  <c r="BE188" i="2"/>
  <c r="BE189" i="2"/>
  <c r="BE190" i="2"/>
  <c r="BE232" i="2"/>
  <c r="BE191" i="2"/>
  <c r="BE192" i="2"/>
  <c r="BE193" i="2"/>
  <c r="BE194" i="2"/>
  <c r="BE195" i="2"/>
  <c r="BE196" i="2"/>
  <c r="BE233" i="2"/>
  <c r="BE197" i="2"/>
  <c r="BE198" i="2"/>
  <c r="BE199" i="2"/>
  <c r="BE200" i="2"/>
  <c r="BE234" i="2"/>
  <c r="BE201" i="2"/>
  <c r="BE202" i="2"/>
  <c r="BE203" i="2"/>
  <c r="BE204" i="2"/>
  <c r="BE235" i="2"/>
  <c r="BE205" i="2"/>
  <c r="BE2" i="2"/>
  <c r="AO18" i="2" l="1"/>
  <c r="AN18" i="2"/>
  <c r="AO22" i="2"/>
  <c r="AN22" i="2"/>
  <c r="AP22" i="2" s="1"/>
  <c r="AO56" i="2"/>
  <c r="AN56" i="2"/>
  <c r="AO90" i="2"/>
  <c r="AN90" i="2"/>
  <c r="AP90" i="2" s="1"/>
  <c r="AO98" i="2"/>
  <c r="AN98" i="2"/>
  <c r="AN131" i="2"/>
  <c r="AO131" i="2"/>
  <c r="AN161" i="2"/>
  <c r="AO161" i="2"/>
  <c r="AO213" i="2"/>
  <c r="AN213" i="2"/>
  <c r="AP213" i="2" s="1"/>
  <c r="AO141" i="2"/>
  <c r="AN141" i="2"/>
  <c r="AO165" i="2"/>
  <c r="AN165" i="2"/>
  <c r="AP165" i="2" s="1"/>
  <c r="AO77" i="2"/>
  <c r="AN77" i="2"/>
  <c r="AO17" i="2"/>
  <c r="AN17" i="2"/>
  <c r="AO64" i="2"/>
  <c r="AN64" i="2"/>
  <c r="AN91" i="2"/>
  <c r="AP91" i="2" s="1"/>
  <c r="AO91" i="2"/>
  <c r="AO43" i="2"/>
  <c r="AN43" i="2"/>
  <c r="AN99" i="2"/>
  <c r="AO99" i="2"/>
  <c r="AO117" i="2"/>
  <c r="AN117" i="2"/>
  <c r="AO54" i="2"/>
  <c r="AN54" i="2"/>
  <c r="AP54" i="2" s="1"/>
  <c r="AO66" i="2"/>
  <c r="AN66" i="2"/>
  <c r="AO119" i="2"/>
  <c r="AN119" i="2"/>
  <c r="AP119" i="2" s="1"/>
  <c r="AO132" i="2"/>
  <c r="AN132" i="2"/>
  <c r="AO192" i="2"/>
  <c r="AN192" i="2"/>
  <c r="AP192" i="2" s="1"/>
  <c r="AO201" i="2"/>
  <c r="AN201" i="2"/>
  <c r="AO128" i="2"/>
  <c r="AN128" i="2"/>
  <c r="AP128" i="2" s="1"/>
  <c r="AO134" i="2"/>
  <c r="AN134" i="2"/>
  <c r="AN171" i="2"/>
  <c r="AP171" i="2" s="1"/>
  <c r="AO171" i="2"/>
  <c r="AO184" i="2"/>
  <c r="AN184" i="2"/>
  <c r="AO216" i="2"/>
  <c r="AN216" i="2"/>
  <c r="AP216" i="2" s="1"/>
  <c r="AO16" i="2"/>
  <c r="AN16" i="2"/>
  <c r="AO68" i="2"/>
  <c r="AN68" i="2"/>
  <c r="AP68" i="2" s="1"/>
  <c r="AN143" i="2"/>
  <c r="AO143" i="2"/>
  <c r="AN166" i="2"/>
  <c r="AO166" i="2"/>
  <c r="AO188" i="2"/>
  <c r="AN188" i="2"/>
  <c r="AO61" i="2"/>
  <c r="AN61" i="2"/>
  <c r="AP61" i="2" s="1"/>
  <c r="AO93" i="2"/>
  <c r="AN93" i="2"/>
  <c r="AN147" i="2"/>
  <c r="AP147" i="2" s="1"/>
  <c r="AO147" i="2"/>
  <c r="AO72" i="2"/>
  <c r="AN72" i="2"/>
  <c r="AN83" i="2"/>
  <c r="AO83" i="2"/>
  <c r="AO135" i="2"/>
  <c r="AN135" i="2"/>
  <c r="AO154" i="2"/>
  <c r="AN154" i="2"/>
  <c r="AP154" i="2" s="1"/>
  <c r="AO204" i="2"/>
  <c r="AN204" i="2"/>
  <c r="AN219" i="2"/>
  <c r="AP219" i="2" s="1"/>
  <c r="AO219" i="2"/>
  <c r="AN26" i="2"/>
  <c r="AO26" i="2"/>
  <c r="AO40" i="2"/>
  <c r="AN40" i="2"/>
  <c r="AP40" i="2" s="1"/>
  <c r="AO96" i="2"/>
  <c r="AN96" i="2"/>
  <c r="AN107" i="2"/>
  <c r="AP107" i="2" s="1"/>
  <c r="AO107" i="2"/>
  <c r="AO169" i="2"/>
  <c r="AN169" i="2"/>
  <c r="AO189" i="2"/>
  <c r="AN189" i="2"/>
  <c r="AP189" i="2" s="1"/>
  <c r="AO221" i="2"/>
  <c r="AN221" i="2"/>
  <c r="AO125" i="2"/>
  <c r="AN125" i="2"/>
  <c r="AP125" i="2" s="1"/>
  <c r="AO149" i="2"/>
  <c r="AN149" i="2"/>
  <c r="AO173" i="2"/>
  <c r="AN173" i="2"/>
  <c r="AP173" i="2" s="1"/>
  <c r="AO224" i="2"/>
  <c r="AN224" i="2"/>
  <c r="AO33" i="2"/>
  <c r="AN33" i="2"/>
  <c r="AP33" i="2" s="1"/>
  <c r="AN41" i="2"/>
  <c r="AO41" i="2"/>
  <c r="AO49" i="2"/>
  <c r="AN49" i="2"/>
  <c r="AP49" i="2" s="1"/>
  <c r="AO5" i="2"/>
  <c r="AN5" i="2"/>
  <c r="AO21" i="2"/>
  <c r="AN21" i="2"/>
  <c r="AP21" i="2" s="1"/>
  <c r="AO67" i="2"/>
  <c r="AN67" i="2"/>
  <c r="AO94" i="2"/>
  <c r="AN94" i="2"/>
  <c r="AP94" i="2" s="1"/>
  <c r="AO31" i="2"/>
  <c r="AN31" i="2"/>
  <c r="AN46" i="2"/>
  <c r="AP46" i="2" s="1"/>
  <c r="AO46" i="2"/>
  <c r="AO108" i="2"/>
  <c r="AN108" i="2"/>
  <c r="AO118" i="2"/>
  <c r="AN118" i="2"/>
  <c r="AP118" i="2" s="1"/>
  <c r="AO55" i="2"/>
  <c r="AN55" i="2"/>
  <c r="AO76" i="2"/>
  <c r="AN76" i="2"/>
  <c r="AP76" i="2" s="1"/>
  <c r="AO121" i="2"/>
  <c r="AN121" i="2"/>
  <c r="AO120" i="2"/>
  <c r="AN120" i="2"/>
  <c r="AP120" i="2" s="1"/>
  <c r="AO137" i="2"/>
  <c r="AN137" i="2"/>
  <c r="AO152" i="2"/>
  <c r="AN152" i="2"/>
  <c r="AP152" i="2" s="1"/>
  <c r="AO185" i="2"/>
  <c r="AN185" i="2"/>
  <c r="AN195" i="2"/>
  <c r="AO195" i="2"/>
  <c r="AO222" i="2"/>
  <c r="AN222" i="2"/>
  <c r="AN230" i="2"/>
  <c r="AP230" i="2" s="1"/>
  <c r="AO230" i="2"/>
  <c r="AO114" i="2"/>
  <c r="AN114" i="2"/>
  <c r="AO160" i="2"/>
  <c r="AN160" i="2"/>
  <c r="AP160" i="2" s="1"/>
  <c r="AO168" i="2"/>
  <c r="AN168" i="2"/>
  <c r="AO176" i="2"/>
  <c r="AN176" i="2"/>
  <c r="AP176" i="2" s="1"/>
  <c r="AO194" i="2"/>
  <c r="AN194" i="2"/>
  <c r="AN203" i="2"/>
  <c r="AP203" i="2" s="1"/>
  <c r="AO203" i="2"/>
  <c r="AN159" i="2"/>
  <c r="AO159" i="2"/>
  <c r="AN175" i="2"/>
  <c r="AP175" i="2" s="1"/>
  <c r="AO175" i="2"/>
  <c r="AN187" i="2"/>
  <c r="AO187" i="2"/>
  <c r="AL11" i="2"/>
  <c r="AO206" i="2"/>
  <c r="AN206" i="2"/>
  <c r="AN225" i="2"/>
  <c r="AO225" i="2"/>
  <c r="AO4" i="2"/>
  <c r="AN4" i="2"/>
  <c r="AO20" i="2"/>
  <c r="AN20" i="2"/>
  <c r="AP20" i="2" s="1"/>
  <c r="AO48" i="2"/>
  <c r="AN48" i="2"/>
  <c r="AO75" i="2"/>
  <c r="AN75" i="2"/>
  <c r="AP75" i="2" s="1"/>
  <c r="AN139" i="2"/>
  <c r="AP139" i="2" s="1"/>
  <c r="AO139" i="2"/>
  <c r="AO174" i="2"/>
  <c r="AN174" i="2"/>
  <c r="AP174" i="2" s="1"/>
  <c r="AO3" i="2"/>
  <c r="AN3" i="2"/>
  <c r="AO19" i="2"/>
  <c r="AN19" i="2"/>
  <c r="AP19" i="2" s="1"/>
  <c r="AO136" i="2"/>
  <c r="AN136" i="2"/>
  <c r="AN193" i="2"/>
  <c r="AO193" i="2"/>
  <c r="AO202" i="2"/>
  <c r="AN202" i="2"/>
  <c r="AO74" i="2"/>
  <c r="AN74" i="2"/>
  <c r="AP74" i="2" s="1"/>
  <c r="AO87" i="2"/>
  <c r="AN87" i="2"/>
  <c r="AN150" i="2"/>
  <c r="AO150" i="2"/>
  <c r="AO210" i="2"/>
  <c r="AN210" i="2"/>
  <c r="AO105" i="2"/>
  <c r="AN105" i="2"/>
  <c r="AP105" i="2" s="1"/>
  <c r="AN223" i="2"/>
  <c r="AP223" i="2" s="1"/>
  <c r="AO223" i="2"/>
  <c r="AO122" i="2"/>
  <c r="AN122" i="2"/>
  <c r="AP122" i="2" s="1"/>
  <c r="AO92" i="2"/>
  <c r="AN92" i="2"/>
  <c r="AO38" i="2"/>
  <c r="AN38" i="2"/>
  <c r="AP38" i="2" s="1"/>
  <c r="AO32" i="2"/>
  <c r="AN32" i="2"/>
  <c r="AO110" i="2"/>
  <c r="AN110" i="2"/>
  <c r="AP110" i="2" s="1"/>
  <c r="AO15" i="2"/>
  <c r="AN15" i="2"/>
  <c r="AO186" i="2"/>
  <c r="AN186" i="2"/>
  <c r="AP186" i="2" s="1"/>
  <c r="AO231" i="2"/>
  <c r="AN231" i="2"/>
  <c r="AO34" i="2"/>
  <c r="AN34" i="2"/>
  <c r="AP34" i="2" s="1"/>
  <c r="AN42" i="2"/>
  <c r="AP42" i="2" s="1"/>
  <c r="AO42" i="2"/>
  <c r="AO50" i="2"/>
  <c r="AN50" i="2"/>
  <c r="AP50" i="2" s="1"/>
  <c r="AO60" i="2"/>
  <c r="AN60" i="2"/>
  <c r="AO69" i="2"/>
  <c r="AN69" i="2"/>
  <c r="AP69" i="2" s="1"/>
  <c r="AO85" i="2"/>
  <c r="AN85" i="2"/>
  <c r="AO73" i="2"/>
  <c r="AN73" i="2"/>
  <c r="AP73" i="2" s="1"/>
  <c r="AO89" i="2"/>
  <c r="AN89" i="2"/>
  <c r="AN115" i="2"/>
  <c r="AO115" i="2"/>
  <c r="AN145" i="2"/>
  <c r="AP145" i="2" s="1"/>
  <c r="AO145" i="2"/>
  <c r="AN177" i="2"/>
  <c r="AO177" i="2"/>
  <c r="AO100" i="2"/>
  <c r="AN100" i="2"/>
  <c r="AO197" i="2"/>
  <c r="AN197" i="2"/>
  <c r="AP197" i="2" s="1"/>
  <c r="AO109" i="2"/>
  <c r="AN109" i="2"/>
  <c r="AO181" i="2"/>
  <c r="AN181" i="2"/>
  <c r="AP181" i="2" s="1"/>
  <c r="AO228" i="2"/>
  <c r="AN228" i="2"/>
  <c r="AO80" i="2"/>
  <c r="AN80" i="2"/>
  <c r="AP80" i="2" s="1"/>
  <c r="AN9" i="2"/>
  <c r="AP9" i="2" s="1"/>
  <c r="AO9" i="2"/>
  <c r="AN25" i="2"/>
  <c r="AO25" i="2"/>
  <c r="AO71" i="2"/>
  <c r="AN71" i="2"/>
  <c r="AN14" i="2"/>
  <c r="AO14" i="2"/>
  <c r="AO35" i="2"/>
  <c r="AN35" i="2"/>
  <c r="AO65" i="2"/>
  <c r="AN65" i="2"/>
  <c r="AP65" i="2" s="1"/>
  <c r="AN111" i="2"/>
  <c r="AP111" i="2" s="1"/>
  <c r="AO111" i="2"/>
  <c r="AO57" i="2"/>
  <c r="AN57" i="2"/>
  <c r="AP57" i="2" s="1"/>
  <c r="AN95" i="2"/>
  <c r="AP95" i="2" s="1"/>
  <c r="AO95" i="2"/>
  <c r="AO126" i="2"/>
  <c r="AN126" i="2"/>
  <c r="AP126" i="2" s="1"/>
  <c r="AO101" i="2"/>
  <c r="AN101" i="2"/>
  <c r="AO124" i="2"/>
  <c r="AN124" i="2"/>
  <c r="AP124" i="2" s="1"/>
  <c r="AO144" i="2"/>
  <c r="AN144" i="2"/>
  <c r="AO199" i="2"/>
  <c r="AN199" i="2"/>
  <c r="AP199" i="2" s="1"/>
  <c r="AO51" i="2"/>
  <c r="AN51" i="2"/>
  <c r="AN207" i="2"/>
  <c r="AO207" i="2"/>
  <c r="AN163" i="2"/>
  <c r="AP163" i="2" s="1"/>
  <c r="AO163" i="2"/>
  <c r="AN179" i="2"/>
  <c r="AO179" i="2"/>
  <c r="AO190" i="2"/>
  <c r="AN190" i="2"/>
  <c r="AN211" i="2"/>
  <c r="AP211" i="2" s="1"/>
  <c r="AO211" i="2"/>
  <c r="AO229" i="2"/>
  <c r="AN229" i="2"/>
  <c r="AO170" i="2"/>
  <c r="AN170" i="2"/>
  <c r="AP170" i="2" s="1"/>
  <c r="AO8" i="2"/>
  <c r="AN8" i="2"/>
  <c r="AO24" i="2"/>
  <c r="AN24" i="2"/>
  <c r="AP24" i="2" s="1"/>
  <c r="AO53" i="2"/>
  <c r="AN53" i="2"/>
  <c r="AN102" i="2"/>
  <c r="AO102" i="2"/>
  <c r="AO142" i="2"/>
  <c r="AN142" i="2"/>
  <c r="AO158" i="2"/>
  <c r="AN158" i="2"/>
  <c r="AP158" i="2" s="1"/>
  <c r="AO178" i="2"/>
  <c r="AN178" i="2"/>
  <c r="AO7" i="2"/>
  <c r="AN7" i="2"/>
  <c r="AP7" i="2" s="1"/>
  <c r="AO23" i="2"/>
  <c r="AN23" i="2"/>
  <c r="AO138" i="2"/>
  <c r="AN138" i="2"/>
  <c r="AP138" i="2" s="1"/>
  <c r="AN209" i="2"/>
  <c r="AP209" i="2" s="1"/>
  <c r="AO209" i="2"/>
  <c r="AO218" i="2"/>
  <c r="AN218" i="2"/>
  <c r="AP218" i="2" s="1"/>
  <c r="AO217" i="2"/>
  <c r="AN217" i="2"/>
  <c r="AN127" i="2"/>
  <c r="AO127" i="2"/>
  <c r="AO104" i="2"/>
  <c r="AN104" i="2"/>
  <c r="AN227" i="2"/>
  <c r="AO227" i="2"/>
  <c r="AO212" i="2"/>
  <c r="AN212" i="2"/>
  <c r="AN10" i="2"/>
  <c r="AO10" i="2"/>
  <c r="AO36" i="2"/>
  <c r="AN36" i="2"/>
  <c r="AO44" i="2"/>
  <c r="AN44" i="2"/>
  <c r="AP44" i="2" s="1"/>
  <c r="AO52" i="2"/>
  <c r="AN52" i="2"/>
  <c r="AO6" i="2"/>
  <c r="AN6" i="2"/>
  <c r="AO63" i="2"/>
  <c r="AN63" i="2"/>
  <c r="AO82" i="2"/>
  <c r="AN82" i="2"/>
  <c r="AP82" i="2" s="1"/>
  <c r="AO70" i="2"/>
  <c r="AN70" i="2"/>
  <c r="AN86" i="2"/>
  <c r="AP86" i="2" s="1"/>
  <c r="AO86" i="2"/>
  <c r="AN81" i="2"/>
  <c r="AP81" i="2" s="1"/>
  <c r="AO81" i="2"/>
  <c r="AN123" i="2"/>
  <c r="AP123" i="2" s="1"/>
  <c r="AO123" i="2"/>
  <c r="AO78" i="2"/>
  <c r="AN78" i="2"/>
  <c r="AO153" i="2"/>
  <c r="AN153" i="2"/>
  <c r="AP153" i="2" s="1"/>
  <c r="AO205" i="2"/>
  <c r="AN205" i="2"/>
  <c r="AO157" i="2"/>
  <c r="AN157" i="2"/>
  <c r="AP157" i="2" s="1"/>
  <c r="AN191" i="2"/>
  <c r="AP191" i="2" s="1"/>
  <c r="AO191" i="2"/>
  <c r="AO232" i="2"/>
  <c r="AN232" i="2"/>
  <c r="AO37" i="2"/>
  <c r="AN37" i="2"/>
  <c r="AO45" i="2"/>
  <c r="AN45" i="2"/>
  <c r="AP45" i="2" s="1"/>
  <c r="AO58" i="2"/>
  <c r="AN58" i="2"/>
  <c r="AP58" i="2" s="1"/>
  <c r="AO88" i="2"/>
  <c r="AN88" i="2"/>
  <c r="AP88" i="2" s="1"/>
  <c r="AO13" i="2"/>
  <c r="AN13" i="2"/>
  <c r="AO29" i="2"/>
  <c r="AN29" i="2"/>
  <c r="AP29" i="2" s="1"/>
  <c r="AO84" i="2"/>
  <c r="AN84" i="2"/>
  <c r="AN30" i="2"/>
  <c r="AP30" i="2" s="1"/>
  <c r="AO30" i="2"/>
  <c r="AO39" i="2"/>
  <c r="AN39" i="2"/>
  <c r="AN97" i="2"/>
  <c r="AP97" i="2" s="1"/>
  <c r="AO97" i="2"/>
  <c r="AN113" i="2"/>
  <c r="AP113" i="2" s="1"/>
  <c r="AO113" i="2"/>
  <c r="AO47" i="2"/>
  <c r="AN47" i="2"/>
  <c r="AP47" i="2" s="1"/>
  <c r="AO62" i="2"/>
  <c r="AN62" i="2"/>
  <c r="AO116" i="2"/>
  <c r="AN116" i="2"/>
  <c r="AP116" i="2" s="1"/>
  <c r="AO106" i="2"/>
  <c r="AN106" i="2"/>
  <c r="AO130" i="2"/>
  <c r="AN130" i="2"/>
  <c r="AP130" i="2" s="1"/>
  <c r="AO133" i="2"/>
  <c r="AN133" i="2"/>
  <c r="AO148" i="2"/>
  <c r="AN148" i="2"/>
  <c r="AP148" i="2" s="1"/>
  <c r="AN155" i="2"/>
  <c r="AP155" i="2" s="1"/>
  <c r="AO155" i="2"/>
  <c r="AO200" i="2"/>
  <c r="AN200" i="2"/>
  <c r="AP200" i="2" s="1"/>
  <c r="AO226" i="2"/>
  <c r="AN226" i="2"/>
  <c r="AO234" i="2"/>
  <c r="AN234" i="2"/>
  <c r="AO156" i="2"/>
  <c r="AN156" i="2"/>
  <c r="AP156" i="2" s="1"/>
  <c r="AO164" i="2"/>
  <c r="AN164" i="2"/>
  <c r="AP164" i="2" s="1"/>
  <c r="AO172" i="2"/>
  <c r="AN172" i="2"/>
  <c r="AO180" i="2"/>
  <c r="AN180" i="2"/>
  <c r="AP180" i="2" s="1"/>
  <c r="AO198" i="2"/>
  <c r="AN198" i="2"/>
  <c r="AP198" i="2" s="1"/>
  <c r="AO208" i="2"/>
  <c r="AN208" i="2"/>
  <c r="AP208" i="2" s="1"/>
  <c r="AN129" i="2"/>
  <c r="AP129" i="2" s="1"/>
  <c r="AO129" i="2"/>
  <c r="AO167" i="2"/>
  <c r="AN167" i="2"/>
  <c r="AP167" i="2" s="1"/>
  <c r="AO183" i="2"/>
  <c r="AN183" i="2"/>
  <c r="AP183" i="2" s="1"/>
  <c r="AO196" i="2"/>
  <c r="AN196" i="2"/>
  <c r="AP196" i="2" s="1"/>
  <c r="AO215" i="2"/>
  <c r="AN215" i="2"/>
  <c r="AO233" i="2"/>
  <c r="AN233" i="2"/>
  <c r="AP233" i="2" s="1"/>
  <c r="AO12" i="2"/>
  <c r="AN12" i="2"/>
  <c r="AP12" i="2" s="1"/>
  <c r="AO28" i="2"/>
  <c r="AN28" i="2"/>
  <c r="AP28" i="2" s="1"/>
  <c r="AO59" i="2"/>
  <c r="AN59" i="2"/>
  <c r="AO103" i="2"/>
  <c r="AN103" i="2"/>
  <c r="AP103" i="2" s="1"/>
  <c r="AO162" i="2"/>
  <c r="AN162" i="2"/>
  <c r="AP162" i="2" s="1"/>
  <c r="AO182" i="2"/>
  <c r="AN182" i="2"/>
  <c r="AP182" i="2" s="1"/>
  <c r="AO11" i="2"/>
  <c r="AN11" i="2"/>
  <c r="AO27" i="2"/>
  <c r="AN27" i="2"/>
  <c r="AO140" i="2"/>
  <c r="AN140" i="2"/>
  <c r="AO112" i="2"/>
  <c r="AN112" i="2"/>
  <c r="AP112" i="2" s="1"/>
  <c r="AO220" i="2"/>
  <c r="AN220" i="2"/>
  <c r="AP220" i="2" s="1"/>
  <c r="AO146" i="2"/>
  <c r="AN146" i="2"/>
  <c r="AP146" i="2" s="1"/>
  <c r="AN79" i="2"/>
  <c r="AP79" i="2" s="1"/>
  <c r="AO79" i="2"/>
  <c r="AO151" i="2"/>
  <c r="AN151" i="2"/>
  <c r="AP151" i="2" s="1"/>
  <c r="AN235" i="2"/>
  <c r="AP235" i="2" s="1"/>
  <c r="AO235" i="2"/>
  <c r="AN214" i="2"/>
  <c r="AP214" i="2" s="1"/>
  <c r="AO214" i="2"/>
  <c r="AP18" i="2"/>
  <c r="AP56" i="2"/>
  <c r="AP98" i="2"/>
  <c r="AP131" i="2"/>
  <c r="AP161" i="2"/>
  <c r="AP141" i="2"/>
  <c r="AP77" i="2"/>
  <c r="AP92" i="2"/>
  <c r="AP64" i="2"/>
  <c r="AP43" i="2"/>
  <c r="AP99" i="2"/>
  <c r="AP117" i="2"/>
  <c r="AP66" i="2"/>
  <c r="AP132" i="2"/>
  <c r="AP201" i="2"/>
  <c r="AP134" i="2"/>
  <c r="AP184" i="2"/>
  <c r="AP16" i="2"/>
  <c r="AP32" i="2"/>
  <c r="AP143" i="2"/>
  <c r="AP166" i="2"/>
  <c r="AP188" i="2"/>
  <c r="AP231" i="2"/>
  <c r="AP93" i="2"/>
  <c r="AP72" i="2"/>
  <c r="AP83" i="2"/>
  <c r="AP135" i="2"/>
  <c r="AP204" i="2"/>
  <c r="AP26" i="2"/>
  <c r="AP96" i="2"/>
  <c r="AP169" i="2"/>
  <c r="AP221" i="2"/>
  <c r="AP149" i="2"/>
  <c r="AP224" i="2"/>
  <c r="AP41" i="2"/>
  <c r="AP5" i="2"/>
  <c r="AP67" i="2"/>
  <c r="AP31" i="2"/>
  <c r="AP108" i="2"/>
  <c r="AP55" i="2"/>
  <c r="AP121" i="2"/>
  <c r="AP137" i="2"/>
  <c r="AP185" i="2"/>
  <c r="AP195" i="2"/>
  <c r="AP222" i="2"/>
  <c r="AP114" i="2"/>
  <c r="AP168" i="2"/>
  <c r="AP194" i="2"/>
  <c r="AP159" i="2"/>
  <c r="AP187" i="2"/>
  <c r="AP225" i="2"/>
  <c r="AP48" i="2"/>
  <c r="AP3" i="2"/>
  <c r="AP136" i="2"/>
  <c r="AP193" i="2"/>
  <c r="AP202" i="2"/>
  <c r="AP87" i="2"/>
  <c r="AP150" i="2"/>
  <c r="AP210" i="2"/>
  <c r="AP60" i="2"/>
  <c r="AP85" i="2"/>
  <c r="AP89" i="2"/>
  <c r="AP115" i="2"/>
  <c r="AP177" i="2"/>
  <c r="AP100" i="2"/>
  <c r="AP109" i="2"/>
  <c r="AP228" i="2"/>
  <c r="AP71" i="2"/>
  <c r="AP14" i="2"/>
  <c r="AP35" i="2"/>
  <c r="AP101" i="2"/>
  <c r="AP144" i="2"/>
  <c r="AP51" i="2"/>
  <c r="AP207" i="2"/>
  <c r="AP179" i="2"/>
  <c r="AP190" i="2"/>
  <c r="AP229" i="2"/>
  <c r="AP53" i="2"/>
  <c r="AP102" i="2"/>
  <c r="AP142" i="2"/>
  <c r="AP178" i="2"/>
  <c r="AP217" i="2"/>
  <c r="AP127" i="2"/>
  <c r="AP104" i="2"/>
  <c r="AP227" i="2"/>
  <c r="AP212" i="2"/>
  <c r="AP10" i="2"/>
  <c r="AP36" i="2"/>
  <c r="AP52" i="2"/>
  <c r="AP63" i="2"/>
  <c r="AP70" i="2"/>
  <c r="AP78" i="2"/>
  <c r="AP205" i="2"/>
  <c r="AP232" i="2"/>
  <c r="AP37" i="2"/>
  <c r="AP84" i="2"/>
  <c r="AP39" i="2"/>
  <c r="AP62" i="2"/>
  <c r="AP106" i="2"/>
  <c r="AP133" i="2"/>
  <c r="AP226" i="2"/>
  <c r="AP234" i="2"/>
  <c r="AP172" i="2"/>
  <c r="AP11" i="2"/>
  <c r="AP215" i="2"/>
  <c r="AP59" i="2"/>
  <c r="AP140" i="2"/>
  <c r="AD67" i="2"/>
  <c r="AC67" i="2"/>
  <c r="AE67" i="2" s="1"/>
  <c r="AD184" i="2"/>
  <c r="AC184" i="2"/>
  <c r="AE184" i="2" s="1"/>
  <c r="AD104" i="2"/>
  <c r="AC104" i="2"/>
  <c r="AE104" i="2" s="1"/>
  <c r="AD153" i="2"/>
  <c r="AC153" i="2"/>
  <c r="AE153" i="2" s="1"/>
  <c r="AD117" i="2"/>
  <c r="AC117" i="2"/>
  <c r="AE117" i="2" s="1"/>
  <c r="AD125" i="2"/>
  <c r="AC125" i="2"/>
  <c r="AE125" i="2" s="1"/>
  <c r="AD191" i="2"/>
  <c r="AC191" i="2"/>
  <c r="AE191" i="2" s="1"/>
  <c r="AD107" i="2"/>
  <c r="AC107" i="2"/>
  <c r="AE107" i="2" s="1"/>
  <c r="AD123" i="2"/>
  <c r="AC123" i="2"/>
  <c r="AE123" i="2" s="1"/>
  <c r="AD205" i="2"/>
  <c r="AC205" i="2"/>
  <c r="AE205" i="2" s="1"/>
  <c r="AD221" i="2"/>
  <c r="AC221" i="2"/>
  <c r="AE221" i="2" s="1"/>
  <c r="AD200" i="2"/>
  <c r="AC200" i="2"/>
  <c r="AE200" i="2" s="1"/>
  <c r="AD216" i="2"/>
  <c r="AC216" i="2"/>
  <c r="AE216" i="2" s="1"/>
  <c r="AD235" i="2"/>
  <c r="AC235" i="2"/>
  <c r="AE235" i="2" s="1"/>
  <c r="AD31" i="2"/>
  <c r="AC31" i="2"/>
  <c r="AE31" i="2" s="1"/>
  <c r="AD39" i="2"/>
  <c r="AC39" i="2"/>
  <c r="AE39" i="2" s="1"/>
  <c r="AD47" i="2"/>
  <c r="AC47" i="2"/>
  <c r="AE47" i="2" s="1"/>
  <c r="AD146" i="2"/>
  <c r="AC146" i="2"/>
  <c r="AE146" i="2" s="1"/>
  <c r="AD100" i="2"/>
  <c r="AC100" i="2"/>
  <c r="AE100" i="2" s="1"/>
  <c r="AD187" i="2"/>
  <c r="AC187" i="2"/>
  <c r="AE187" i="2" s="1"/>
  <c r="AD215" i="2"/>
  <c r="AC215" i="2"/>
  <c r="AE215" i="2" s="1"/>
  <c r="AD229" i="2"/>
  <c r="AC229" i="2"/>
  <c r="AE229" i="2" s="1"/>
  <c r="AC26" i="2"/>
  <c r="AE26" i="2" s="1"/>
  <c r="AD26" i="2"/>
  <c r="AD128" i="2"/>
  <c r="AC128" i="2"/>
  <c r="AE128" i="2" s="1"/>
  <c r="AC210" i="2"/>
  <c r="AE210" i="2" s="1"/>
  <c r="AD210" i="2"/>
  <c r="AC22" i="2"/>
  <c r="AE22" i="2" s="1"/>
  <c r="AD22" i="2"/>
  <c r="AC74" i="2"/>
  <c r="AE74" i="2" s="1"/>
  <c r="AD74" i="2"/>
  <c r="AD120" i="2"/>
  <c r="AC120" i="2"/>
  <c r="AE120" i="2" s="1"/>
  <c r="AC106" i="2"/>
  <c r="AE106" i="2" s="1"/>
  <c r="AD106" i="2"/>
  <c r="AC138" i="2"/>
  <c r="AE138" i="2" s="1"/>
  <c r="AD138" i="2"/>
  <c r="AD204" i="2"/>
  <c r="AC204" i="2"/>
  <c r="AE204" i="2" s="1"/>
  <c r="AD231" i="2"/>
  <c r="AC231" i="2"/>
  <c r="AE231" i="2" s="1"/>
  <c r="AD132" i="2"/>
  <c r="AC132" i="2"/>
  <c r="AE132" i="2" s="1"/>
  <c r="AD228" i="2"/>
  <c r="AC228" i="2"/>
  <c r="AE228" i="2" s="1"/>
  <c r="AD83" i="2"/>
  <c r="AC83" i="2"/>
  <c r="AE83" i="2" s="1"/>
  <c r="AD159" i="2"/>
  <c r="AC159" i="2"/>
  <c r="AE159" i="2" s="1"/>
  <c r="AD175" i="2"/>
  <c r="AC175" i="2"/>
  <c r="AE175" i="2" s="1"/>
  <c r="AD183" i="2"/>
  <c r="AC183" i="2"/>
  <c r="AE183" i="2" s="1"/>
  <c r="AD211" i="2"/>
  <c r="AC211" i="2"/>
  <c r="AE211" i="2" s="1"/>
  <c r="AC226" i="2"/>
  <c r="AE226" i="2" s="1"/>
  <c r="AD226" i="2"/>
  <c r="AD203" i="2"/>
  <c r="AC203" i="2"/>
  <c r="AE203" i="2" s="1"/>
  <c r="AD11" i="2"/>
  <c r="AC11" i="2"/>
  <c r="AE11" i="2" s="1"/>
  <c r="AD7" i="2"/>
  <c r="AC7" i="2"/>
  <c r="AE7" i="2" s="1"/>
  <c r="AD19" i="2"/>
  <c r="AC19" i="2"/>
  <c r="AE19" i="2" s="1"/>
  <c r="AD60" i="2"/>
  <c r="AC60" i="2"/>
  <c r="AE60" i="2" s="1"/>
  <c r="AD52" i="2"/>
  <c r="AC52" i="2"/>
  <c r="AE52" i="2" s="1"/>
  <c r="AD63" i="2"/>
  <c r="AC63" i="2"/>
  <c r="AE63" i="2" s="1"/>
  <c r="AD114" i="2"/>
  <c r="AC114" i="2"/>
  <c r="AE114" i="2" s="1"/>
  <c r="AD130" i="2"/>
  <c r="AC130" i="2"/>
  <c r="AE130" i="2" s="1"/>
  <c r="AD212" i="2"/>
  <c r="AC212" i="2"/>
  <c r="AE212" i="2" s="1"/>
  <c r="AD201" i="2"/>
  <c r="AC201" i="2"/>
  <c r="AE201" i="2" s="1"/>
  <c r="AD217" i="2"/>
  <c r="AC217" i="2"/>
  <c r="AE217" i="2" s="1"/>
  <c r="AC78" i="2"/>
  <c r="AE78" i="2" s="1"/>
  <c r="AD78" i="2"/>
  <c r="AD150" i="2"/>
  <c r="AC150" i="2"/>
  <c r="AE150" i="2" s="1"/>
  <c r="AD68" i="2"/>
  <c r="AC68" i="2"/>
  <c r="AE68" i="2" s="1"/>
  <c r="AD155" i="2"/>
  <c r="AC155" i="2"/>
  <c r="AE155" i="2" s="1"/>
  <c r="AC186" i="2"/>
  <c r="AE186" i="2" s="1"/>
  <c r="AD186" i="2"/>
  <c r="AD224" i="2"/>
  <c r="AC224" i="2"/>
  <c r="AE224" i="2" s="1"/>
  <c r="AD232" i="2"/>
  <c r="AC232" i="2"/>
  <c r="AE232" i="2" s="1"/>
  <c r="AD116" i="2"/>
  <c r="AC116" i="2"/>
  <c r="AE116" i="2" s="1"/>
  <c r="AD163" i="2"/>
  <c r="AC163" i="2"/>
  <c r="AE163" i="2" s="1"/>
  <c r="AD171" i="2"/>
  <c r="AC171" i="2"/>
  <c r="AE171" i="2" s="1"/>
  <c r="AD179" i="2"/>
  <c r="AC179" i="2"/>
  <c r="AE179" i="2" s="1"/>
  <c r="AD190" i="2"/>
  <c r="AC190" i="2"/>
  <c r="AE190" i="2" s="1"/>
  <c r="AD196" i="2"/>
  <c r="AC196" i="2"/>
  <c r="AE196" i="2" s="1"/>
  <c r="AD222" i="2"/>
  <c r="AC222" i="2"/>
  <c r="AE222" i="2" s="1"/>
  <c r="AD233" i="2"/>
  <c r="AC233" i="2"/>
  <c r="AE233" i="2" s="1"/>
  <c r="AD27" i="2"/>
  <c r="AC27" i="2"/>
  <c r="AE27" i="2" s="1"/>
  <c r="AD88" i="2"/>
  <c r="AC88" i="2"/>
  <c r="AE88" i="2" s="1"/>
  <c r="AD136" i="2"/>
  <c r="AC136" i="2"/>
  <c r="AE136" i="2" s="1"/>
  <c r="AD23" i="2"/>
  <c r="AC23" i="2"/>
  <c r="AE23" i="2" s="1"/>
  <c r="AD3" i="2"/>
  <c r="AC3" i="2"/>
  <c r="AE3" i="2" s="1"/>
  <c r="AC234" i="2"/>
  <c r="AE234" i="2" s="1"/>
  <c r="AD234" i="2"/>
  <c r="AC14" i="2"/>
  <c r="AE14" i="2" s="1"/>
  <c r="AD14" i="2"/>
  <c r="AD71" i="2"/>
  <c r="AC71" i="2"/>
  <c r="AE71" i="2" s="1"/>
  <c r="AD151" i="2"/>
  <c r="AC151" i="2"/>
  <c r="AE151" i="2" s="1"/>
  <c r="AD195" i="2"/>
  <c r="AC195" i="2"/>
  <c r="AE195" i="2" s="1"/>
  <c r="AD206" i="2"/>
  <c r="AC206" i="2"/>
  <c r="AD121" i="2"/>
  <c r="AC121" i="2"/>
  <c r="AE121" i="2" s="1"/>
  <c r="AC30" i="2"/>
  <c r="AE30" i="2" s="1"/>
  <c r="AD30" i="2"/>
  <c r="AC218" i="2"/>
  <c r="AE218" i="2" s="1"/>
  <c r="AD218" i="2"/>
  <c r="AC122" i="2"/>
  <c r="AE122" i="2" s="1"/>
  <c r="AD122" i="2"/>
  <c r="AD220" i="2"/>
  <c r="AC220" i="2"/>
  <c r="AE220" i="2" s="1"/>
  <c r="AD209" i="2"/>
  <c r="AC209" i="2"/>
  <c r="AE209" i="2" s="1"/>
  <c r="AD185" i="2"/>
  <c r="AC185" i="2"/>
  <c r="AE185" i="2" s="1"/>
  <c r="AD214" i="2"/>
  <c r="AC214" i="2"/>
  <c r="AE214" i="2" s="1"/>
  <c r="AD113" i="2"/>
  <c r="AC113" i="2"/>
  <c r="AE113" i="2" s="1"/>
  <c r="AD167" i="2"/>
  <c r="AC167" i="2"/>
  <c r="AE167" i="2" s="1"/>
  <c r="AD193" i="2"/>
  <c r="AC193" i="2"/>
  <c r="AE193" i="2" s="1"/>
  <c r="AD56" i="2"/>
  <c r="AC56" i="2"/>
  <c r="AE56" i="2" s="1"/>
  <c r="AD95" i="2"/>
  <c r="AC95" i="2"/>
  <c r="AE95" i="2" s="1"/>
  <c r="AD115" i="2"/>
  <c r="AC115" i="2"/>
  <c r="AE115" i="2" s="1"/>
  <c r="AD131" i="2"/>
  <c r="AC131" i="2"/>
  <c r="AE131" i="2" s="1"/>
  <c r="AD197" i="2"/>
  <c r="AC197" i="2"/>
  <c r="AE197" i="2" s="1"/>
  <c r="AD213" i="2"/>
  <c r="AC213" i="2"/>
  <c r="AE213" i="2" s="1"/>
  <c r="AC154" i="2"/>
  <c r="AE154" i="2" s="1"/>
  <c r="AD154" i="2"/>
  <c r="AD208" i="2"/>
  <c r="AC208" i="2"/>
  <c r="AE208" i="2" s="1"/>
  <c r="AD227" i="2"/>
  <c r="AC227" i="2"/>
  <c r="AE227" i="2" s="1"/>
  <c r="AD35" i="2"/>
  <c r="AC35" i="2"/>
  <c r="AE35" i="2" s="1"/>
  <c r="AD43" i="2"/>
  <c r="AC43" i="2"/>
  <c r="AE43" i="2" s="1"/>
  <c r="AD55" i="2"/>
  <c r="AC55" i="2"/>
  <c r="AE55" i="2" s="1"/>
  <c r="AD109" i="2"/>
  <c r="AC109" i="2"/>
  <c r="AE109" i="2" s="1"/>
  <c r="AD137" i="2"/>
  <c r="AC137" i="2"/>
  <c r="AE137" i="2" s="1"/>
  <c r="AD149" i="2"/>
  <c r="AC149" i="2"/>
  <c r="AE149" i="2" s="1"/>
  <c r="AD189" i="2"/>
  <c r="AC189" i="2"/>
  <c r="AE189" i="2" s="1"/>
  <c r="AC62" i="2"/>
  <c r="AE62" i="2" s="1"/>
  <c r="AD62" i="2"/>
  <c r="AD192" i="2"/>
  <c r="AC192" i="2"/>
  <c r="AE192" i="2" s="1"/>
  <c r="AD225" i="2"/>
  <c r="AC225" i="2"/>
  <c r="AE225" i="2" s="1"/>
  <c r="AD143" i="2"/>
  <c r="AC143" i="2"/>
  <c r="AE143" i="2" s="1"/>
  <c r="AC10" i="2"/>
  <c r="AE10" i="2" s="1"/>
  <c r="AD10" i="2"/>
  <c r="AC6" i="2"/>
  <c r="AE6" i="2" s="1"/>
  <c r="AD6" i="2"/>
  <c r="AD75" i="2"/>
  <c r="AC75" i="2"/>
  <c r="AE75" i="2" s="1"/>
  <c r="AC18" i="2"/>
  <c r="AE18" i="2" s="1"/>
  <c r="AD18" i="2"/>
  <c r="AD199" i="2"/>
  <c r="AC199" i="2"/>
  <c r="AE199" i="2" s="1"/>
  <c r="AD230" i="2"/>
  <c r="AC230" i="2"/>
  <c r="AE230" i="2" s="1"/>
  <c r="AC46" i="2"/>
  <c r="AE46" i="2" s="1"/>
  <c r="AD46" i="2"/>
  <c r="AD15" i="2"/>
  <c r="AC15" i="2"/>
  <c r="AE15" i="2" s="1"/>
  <c r="AD105" i="2"/>
  <c r="AC105" i="2"/>
  <c r="AE105" i="2" s="1"/>
  <c r="AC38" i="2"/>
  <c r="AE38" i="2" s="1"/>
  <c r="AD38" i="2"/>
  <c r="AD147" i="2"/>
  <c r="AC147" i="2"/>
  <c r="AE147" i="2" s="1"/>
  <c r="AD51" i="2"/>
  <c r="AC51" i="2"/>
  <c r="AE51" i="2" s="1"/>
  <c r="AD124" i="2"/>
  <c r="AC124" i="2"/>
  <c r="AE124" i="2" s="1"/>
  <c r="AB72" i="2"/>
  <c r="AB80" i="2"/>
  <c r="AB170" i="2"/>
  <c r="AB141" i="2"/>
  <c r="AB178" i="2"/>
  <c r="AB207" i="2"/>
  <c r="AB166" i="2"/>
  <c r="AB58" i="2"/>
  <c r="AB142" i="2"/>
  <c r="AB174" i="2"/>
  <c r="AB144" i="2"/>
  <c r="AB32" i="2"/>
  <c r="AB40" i="2"/>
  <c r="AB162" i="2"/>
  <c r="AB158" i="2"/>
  <c r="AB57" i="2"/>
  <c r="AB29" i="2"/>
  <c r="AB76" i="2"/>
  <c r="AB145" i="2"/>
  <c r="AB182" i="2"/>
  <c r="AB97" i="2"/>
  <c r="AB160" i="2"/>
  <c r="AB139" i="2"/>
  <c r="AB194" i="2"/>
  <c r="AB103" i="2"/>
  <c r="AB48" i="2"/>
  <c r="AB84" i="2"/>
  <c r="AB188" i="2"/>
  <c r="AB92" i="2"/>
  <c r="AB98" i="2"/>
  <c r="AB93" i="2"/>
  <c r="AB102" i="2"/>
  <c r="AB36" i="2"/>
  <c r="AB24" i="2"/>
  <c r="AB129" i="2"/>
  <c r="AB79" i="2"/>
  <c r="AB64" i="2"/>
  <c r="AB70" i="2"/>
  <c r="AB126" i="2"/>
  <c r="AB44" i="2"/>
  <c r="AB66" i="2"/>
  <c r="AB101" i="2"/>
  <c r="AB82" i="2"/>
  <c r="AB165" i="2"/>
  <c r="AB202" i="2"/>
  <c r="AB42" i="2"/>
  <c r="AB73" i="2"/>
  <c r="AB89" i="2"/>
  <c r="AB33" i="2"/>
  <c r="AB110" i="2"/>
  <c r="AB8" i="2"/>
  <c r="AB16" i="2"/>
  <c r="AB37" i="2"/>
  <c r="AB41" i="2"/>
  <c r="AB134" i="2"/>
  <c r="AB59" i="2"/>
  <c r="AB25" i="2"/>
  <c r="AB85" i="2"/>
  <c r="AB140" i="2"/>
  <c r="AB148" i="2"/>
  <c r="AB164" i="2"/>
  <c r="AB180" i="2"/>
  <c r="AB152" i="2"/>
  <c r="AB176" i="2"/>
  <c r="AB219" i="2"/>
  <c r="AB173" i="2"/>
  <c r="AB90" i="2"/>
  <c r="AB17" i="2"/>
  <c r="AB5" i="2"/>
  <c r="AB168" i="2"/>
  <c r="AB4" i="2"/>
  <c r="AB12" i="2"/>
  <c r="AB20" i="2"/>
  <c r="AB28" i="2"/>
  <c r="AB61" i="2"/>
  <c r="AB34" i="2"/>
  <c r="AB13" i="2"/>
  <c r="AB77" i="2"/>
  <c r="AB118" i="2"/>
  <c r="AB54" i="2"/>
  <c r="AB133" i="2"/>
  <c r="AB99" i="2"/>
  <c r="AB223" i="2"/>
  <c r="AB157" i="2"/>
  <c r="AB181" i="2"/>
  <c r="AB91" i="2"/>
  <c r="AB112" i="2"/>
  <c r="AB69" i="2"/>
  <c r="AB21" i="2"/>
  <c r="AB156" i="2"/>
  <c r="AB87" i="2"/>
  <c r="AB9" i="2"/>
  <c r="AB45" i="2"/>
  <c r="AB53" i="2"/>
  <c r="AB49" i="2"/>
  <c r="AB65" i="2"/>
  <c r="AB81" i="2"/>
  <c r="AB111" i="2"/>
  <c r="AB172" i="2"/>
  <c r="AB50" i="2"/>
  <c r="AB108" i="2"/>
  <c r="AB169" i="2"/>
  <c r="AB96" i="2"/>
  <c r="AB198" i="2"/>
  <c r="AB161" i="2"/>
  <c r="AB177" i="2"/>
  <c r="AB94" i="2"/>
  <c r="AB135" i="2"/>
  <c r="AB86" i="2"/>
  <c r="AB127" i="2"/>
  <c r="AB119" i="2"/>
  <c r="BB2" i="2"/>
  <c r="AV2" i="2" s="1"/>
  <c r="BB175" i="2"/>
  <c r="AV175" i="2" s="1"/>
  <c r="BB86" i="2"/>
  <c r="AV86" i="2" s="1"/>
  <c r="BB62" i="2"/>
  <c r="AV62" i="2" s="1"/>
  <c r="BB58" i="2"/>
  <c r="AV58" i="2" s="1"/>
  <c r="BB200" i="2"/>
  <c r="AV200" i="2" s="1"/>
  <c r="BB173" i="2"/>
  <c r="AV173" i="2" s="1"/>
  <c r="BB144" i="2"/>
  <c r="AV144" i="2" s="1"/>
  <c r="BB115" i="2"/>
  <c r="AV115" i="2" s="1"/>
  <c r="BB25" i="2"/>
  <c r="AV25" i="2" s="1"/>
  <c r="BB204" i="2"/>
  <c r="AV204" i="2" s="1"/>
  <c r="BB234" i="2"/>
  <c r="AV234" i="2" s="1"/>
  <c r="BB197" i="2"/>
  <c r="AV197" i="2" s="1"/>
  <c r="BB194" i="2"/>
  <c r="AV194" i="2" s="1"/>
  <c r="BB232" i="2"/>
  <c r="AV232" i="2" s="1"/>
  <c r="BB187" i="2"/>
  <c r="AV187" i="2" s="1"/>
  <c r="BB184" i="2"/>
  <c r="AV184" i="2" s="1"/>
  <c r="BB230" i="2"/>
  <c r="AV230" i="2" s="1"/>
  <c r="BB177" i="2"/>
  <c r="AV177" i="2" s="1"/>
  <c r="BB174" i="2"/>
  <c r="AV174" i="2" s="1"/>
  <c r="BB170" i="2"/>
  <c r="AV170" i="2" s="1"/>
  <c r="BB167" i="2"/>
  <c r="AV167" i="2" s="1"/>
  <c r="BB163" i="2"/>
  <c r="AV163" i="2" s="1"/>
  <c r="BB160" i="2"/>
  <c r="AV160" i="2" s="1"/>
  <c r="BB156" i="2"/>
  <c r="AV156" i="2" s="1"/>
  <c r="BB152" i="2"/>
  <c r="AV152" i="2" s="1"/>
  <c r="BB148" i="2"/>
  <c r="AV148" i="2" s="1"/>
  <c r="BB145" i="2"/>
  <c r="AV145" i="2" s="1"/>
  <c r="BB141" i="2"/>
  <c r="AV141" i="2" s="1"/>
  <c r="BB137" i="2"/>
  <c r="AV137" i="2" s="1"/>
  <c r="BB134" i="2"/>
  <c r="AV134" i="2" s="1"/>
  <c r="BB130" i="2"/>
  <c r="AV130" i="2" s="1"/>
  <c r="BB126" i="2"/>
  <c r="AV126" i="2" s="1"/>
  <c r="BB123" i="2"/>
  <c r="AV123" i="2" s="1"/>
  <c r="BB120" i="2"/>
  <c r="AV120" i="2" s="1"/>
  <c r="BB116" i="2"/>
  <c r="AV116" i="2" s="1"/>
  <c r="BB112" i="2"/>
  <c r="AV112" i="2" s="1"/>
  <c r="BB222" i="2"/>
  <c r="AV222" i="2" s="1"/>
  <c r="BB68" i="2"/>
  <c r="AV68" i="2" s="1"/>
  <c r="BB40" i="2"/>
  <c r="AV40" i="2" s="1"/>
  <c r="BB193" i="2"/>
  <c r="AV193" i="2" s="1"/>
  <c r="BB186" i="2"/>
  <c r="AV186" i="2" s="1"/>
  <c r="BB180" i="2"/>
  <c r="AV180" i="2" s="1"/>
  <c r="BB166" i="2"/>
  <c r="AV166" i="2" s="1"/>
  <c r="BB159" i="2"/>
  <c r="AV159" i="2" s="1"/>
  <c r="BB151" i="2"/>
  <c r="AV151" i="2" s="1"/>
  <c r="BB136" i="2"/>
  <c r="AV136" i="2" s="1"/>
  <c r="BB129" i="2"/>
  <c r="AV129" i="2" s="1"/>
  <c r="BB122" i="2"/>
  <c r="AV122" i="2" s="1"/>
  <c r="BB100" i="2"/>
  <c r="AV100" i="2" s="1"/>
  <c r="BB215" i="2"/>
  <c r="AV215" i="2" s="1"/>
  <c r="BB6" i="2"/>
  <c r="AV6" i="2" s="1"/>
  <c r="BB224" i="2"/>
  <c r="AV224" i="2" s="1"/>
  <c r="BB223" i="2"/>
  <c r="AV223" i="2" s="1"/>
  <c r="BB105" i="2"/>
  <c r="AV105" i="2" s="1"/>
  <c r="BB94" i="2"/>
  <c r="AV94" i="2" s="1"/>
  <c r="BB79" i="2"/>
  <c r="AV79" i="2" s="1"/>
  <c r="BB73" i="2"/>
  <c r="AV73" i="2" s="1"/>
  <c r="BB65" i="2"/>
  <c r="AV65" i="2" s="1"/>
  <c r="BB51" i="2"/>
  <c r="AV51" i="2" s="1"/>
  <c r="BB38" i="2"/>
  <c r="AV38" i="2" s="1"/>
  <c r="BB27" i="2"/>
  <c r="AV27" i="2" s="1"/>
  <c r="BB20" i="2"/>
  <c r="AV20" i="2" s="1"/>
  <c r="BB13" i="2"/>
  <c r="AV13" i="2" s="1"/>
  <c r="BB203" i="2"/>
  <c r="AV203" i="2" s="1"/>
  <c r="BB233" i="2"/>
  <c r="AV233" i="2" s="1"/>
  <c r="BB190" i="2"/>
  <c r="AV190" i="2" s="1"/>
  <c r="BB183" i="2"/>
  <c r="AV183" i="2" s="1"/>
  <c r="BB176" i="2"/>
  <c r="AV176" i="2" s="1"/>
  <c r="BB169" i="2"/>
  <c r="AV169" i="2" s="1"/>
  <c r="BB162" i="2"/>
  <c r="AV162" i="2" s="1"/>
  <c r="BB155" i="2"/>
  <c r="AV155" i="2" s="1"/>
  <c r="BB226" i="2"/>
  <c r="AV226" i="2" s="1"/>
  <c r="BB140" i="2"/>
  <c r="AV140" i="2" s="1"/>
  <c r="BB133" i="2"/>
  <c r="AV133" i="2" s="1"/>
  <c r="BB125" i="2"/>
  <c r="AV125" i="2" s="1"/>
  <c r="BB119" i="2"/>
  <c r="AV119" i="2" s="1"/>
  <c r="BB111" i="2"/>
  <c r="AV111" i="2" s="1"/>
  <c r="BB107" i="2"/>
  <c r="AV107" i="2" s="1"/>
  <c r="BB103" i="2"/>
  <c r="AV103" i="2" s="1"/>
  <c r="BB96" i="2"/>
  <c r="AV96" i="2" s="1"/>
  <c r="BB92" i="2"/>
  <c r="AV92" i="2" s="1"/>
  <c r="BB88" i="2"/>
  <c r="AV88" i="2" s="1"/>
  <c r="BB221" i="2"/>
  <c r="AV221" i="2" s="1"/>
  <c r="BB81" i="2"/>
  <c r="AV81" i="2" s="1"/>
  <c r="BB220" i="2"/>
  <c r="AV220" i="2" s="1"/>
  <c r="BB75" i="2"/>
  <c r="AV75" i="2" s="1"/>
  <c r="BB71" i="2"/>
  <c r="AV71" i="2" s="1"/>
  <c r="BB67" i="2"/>
  <c r="AV67" i="2" s="1"/>
  <c r="BB64" i="2"/>
  <c r="AV64" i="2" s="1"/>
  <c r="BB60" i="2"/>
  <c r="AV60" i="2" s="1"/>
  <c r="BB56" i="2"/>
  <c r="AV56" i="2" s="1"/>
  <c r="BB53" i="2"/>
  <c r="AV53" i="2" s="1"/>
  <c r="BB216" i="2"/>
  <c r="AV216" i="2" s="1"/>
  <c r="BB46" i="2"/>
  <c r="AV46" i="2" s="1"/>
  <c r="BB39" i="2"/>
  <c r="AV39" i="2" s="1"/>
  <c r="BB213" i="2"/>
  <c r="AV213" i="2" s="1"/>
  <c r="BB34" i="2"/>
  <c r="AV34" i="2" s="1"/>
  <c r="BB211" i="2"/>
  <c r="AV211" i="2" s="1"/>
  <c r="BB28" i="2"/>
  <c r="AV28" i="2" s="1"/>
  <c r="BB208" i="2"/>
  <c r="AV208" i="2" s="1"/>
  <c r="BB18" i="2"/>
  <c r="AV18" i="2" s="1"/>
  <c r="BB14" i="2"/>
  <c r="AV14" i="2" s="1"/>
  <c r="BB205" i="2"/>
  <c r="AV205" i="2" s="1"/>
  <c r="BB202" i="2"/>
  <c r="AV202" i="2" s="1"/>
  <c r="BB199" i="2"/>
  <c r="AV199" i="2" s="1"/>
  <c r="BB196" i="2"/>
  <c r="AV196" i="2" s="1"/>
  <c r="BB192" i="2"/>
  <c r="AV192" i="2" s="1"/>
  <c r="BB189" i="2"/>
  <c r="AV189" i="2" s="1"/>
  <c r="BB185" i="2"/>
  <c r="AV185" i="2" s="1"/>
  <c r="BB182" i="2"/>
  <c r="AV182" i="2" s="1"/>
  <c r="BB179" i="2"/>
  <c r="AV179" i="2" s="1"/>
  <c r="BB229" i="2"/>
  <c r="AV229" i="2" s="1"/>
  <c r="BB172" i="2"/>
  <c r="AV172" i="2" s="1"/>
  <c r="BB168" i="2"/>
  <c r="AV168" i="2" s="1"/>
  <c r="BB165" i="2"/>
  <c r="AV165" i="2" s="1"/>
  <c r="BB227" i="2"/>
  <c r="AV227" i="2" s="1"/>
  <c r="BB158" i="2"/>
  <c r="AV158" i="2" s="1"/>
  <c r="BB154" i="2"/>
  <c r="AV154" i="2" s="1"/>
  <c r="BB150" i="2"/>
  <c r="AV150" i="2" s="1"/>
  <c r="BB147" i="2"/>
  <c r="AV147" i="2" s="1"/>
  <c r="BB143" i="2"/>
  <c r="AV143" i="2" s="1"/>
  <c r="BB139" i="2"/>
  <c r="AV139" i="2" s="1"/>
  <c r="BB135" i="2"/>
  <c r="AV135" i="2" s="1"/>
  <c r="BB132" i="2"/>
  <c r="AV132" i="2" s="1"/>
  <c r="BB128" i="2"/>
  <c r="AV128" i="2" s="1"/>
  <c r="BB124" i="2"/>
  <c r="AV124" i="2" s="1"/>
  <c r="BB121" i="2"/>
  <c r="AV121" i="2" s="1"/>
  <c r="BB118" i="2"/>
  <c r="AV118" i="2" s="1"/>
  <c r="BB114" i="2"/>
  <c r="AV114" i="2" s="1"/>
  <c r="BB110" i="2"/>
  <c r="AV110" i="2" s="1"/>
  <c r="BB106" i="2"/>
  <c r="AV106" i="2" s="1"/>
  <c r="BB102" i="2"/>
  <c r="AV102" i="2" s="1"/>
  <c r="BB99" i="2"/>
  <c r="AV99" i="2" s="1"/>
  <c r="BB95" i="2"/>
  <c r="AV95" i="2" s="1"/>
  <c r="BB91" i="2"/>
  <c r="AV91" i="2" s="1"/>
  <c r="BB87" i="2"/>
  <c r="AV87" i="2" s="1"/>
  <c r="BB84" i="2"/>
  <c r="AV84" i="2" s="1"/>
  <c r="BB80" i="2"/>
  <c r="AV80" i="2" s="1"/>
  <c r="BB219" i="2"/>
  <c r="AV219" i="2" s="1"/>
  <c r="BB74" i="2"/>
  <c r="AV74" i="2" s="1"/>
  <c r="BB70" i="2"/>
  <c r="AV70" i="2" s="1"/>
  <c r="BB66" i="2"/>
  <c r="AV66" i="2" s="1"/>
  <c r="BB63" i="2"/>
  <c r="AV63" i="2" s="1"/>
  <c r="BB59" i="2"/>
  <c r="AV59" i="2" s="1"/>
  <c r="BB217" i="2"/>
  <c r="AV217" i="2" s="1"/>
  <c r="BB52" i="2"/>
  <c r="AV52" i="2" s="1"/>
  <c r="BB49" i="2"/>
  <c r="AV49" i="2" s="1"/>
  <c r="BB45" i="2"/>
  <c r="AV45" i="2" s="1"/>
  <c r="BB42" i="2"/>
  <c r="AV42" i="2" s="1"/>
  <c r="BB214" i="2"/>
  <c r="AV214" i="2" s="1"/>
  <c r="BB36" i="2"/>
  <c r="AV36" i="2" s="1"/>
  <c r="BB33" i="2"/>
  <c r="AV33" i="2" s="1"/>
  <c r="BB30" i="2"/>
  <c r="AV30" i="2" s="1"/>
  <c r="BB209" i="2"/>
  <c r="AV209" i="2" s="1"/>
  <c r="BB24" i="2"/>
  <c r="AV24" i="2" s="1"/>
  <c r="BB21" i="2"/>
  <c r="AV21" i="2" s="1"/>
  <c r="BB17" i="2"/>
  <c r="AV17" i="2" s="1"/>
  <c r="BB207" i="2"/>
  <c r="AV207" i="2" s="1"/>
  <c r="BB10" i="2"/>
  <c r="AV10" i="2" s="1"/>
  <c r="BB7" i="2"/>
  <c r="AV7" i="2" s="1"/>
  <c r="BB3" i="2"/>
  <c r="AV3" i="2" s="1"/>
  <c r="BB235" i="2"/>
  <c r="AV235" i="2" s="1"/>
  <c r="BB201" i="2"/>
  <c r="AV201" i="2" s="1"/>
  <c r="BB198" i="2"/>
  <c r="AV198" i="2" s="1"/>
  <c r="BB191" i="2"/>
  <c r="AV191" i="2" s="1"/>
  <c r="BB231" i="2"/>
  <c r="AV231" i="2" s="1"/>
  <c r="BB181" i="2"/>
  <c r="AV181" i="2" s="1"/>
  <c r="BB178" i="2"/>
  <c r="AV178" i="2" s="1"/>
  <c r="BB171" i="2"/>
  <c r="AV171" i="2" s="1"/>
  <c r="BB164" i="2"/>
  <c r="AV164" i="2" s="1"/>
  <c r="BB157" i="2"/>
  <c r="AV157" i="2" s="1"/>
  <c r="BB153" i="2"/>
  <c r="AV153" i="2" s="1"/>
  <c r="BB149" i="2"/>
  <c r="AV149" i="2" s="1"/>
  <c r="BB146" i="2"/>
  <c r="AV146" i="2" s="1"/>
  <c r="BB131" i="2"/>
  <c r="AV131" i="2" s="1"/>
  <c r="BB117" i="2"/>
  <c r="AV117" i="2" s="1"/>
  <c r="BB109" i="2"/>
  <c r="AV109" i="2" s="1"/>
  <c r="BB90" i="2"/>
  <c r="AV90" i="2" s="1"/>
  <c r="BB212" i="2"/>
  <c r="AV212" i="2" s="1"/>
  <c r="BB195" i="2"/>
  <c r="AV195" i="2" s="1"/>
  <c r="BB188" i="2"/>
  <c r="AV188" i="2" s="1"/>
  <c r="BB228" i="2"/>
  <c r="AV228" i="2" s="1"/>
  <c r="BB161" i="2"/>
  <c r="AV161" i="2" s="1"/>
  <c r="BB142" i="2"/>
  <c r="AV142" i="2" s="1"/>
  <c r="BB138" i="2"/>
  <c r="AV138" i="2" s="1"/>
  <c r="BB225" i="2"/>
  <c r="AV225" i="2" s="1"/>
  <c r="BB127" i="2"/>
  <c r="AV127" i="2" s="1"/>
  <c r="BB113" i="2"/>
  <c r="AV113" i="2" s="1"/>
  <c r="BB98" i="2"/>
  <c r="AV98" i="2" s="1"/>
  <c r="BB83" i="2"/>
  <c r="AV83" i="2" s="1"/>
  <c r="BB77" i="2"/>
  <c r="AV77" i="2" s="1"/>
  <c r="BB69" i="2"/>
  <c r="AV69" i="2" s="1"/>
  <c r="BB55" i="2"/>
  <c r="AV55" i="2" s="1"/>
  <c r="BB48" i="2"/>
  <c r="AV48" i="2" s="1"/>
  <c r="BB41" i="2"/>
  <c r="AV41" i="2" s="1"/>
  <c r="BB29" i="2"/>
  <c r="AV29" i="2" s="1"/>
  <c r="BB23" i="2"/>
  <c r="AV23" i="2" s="1"/>
  <c r="BB16" i="2"/>
  <c r="AV16" i="2" s="1"/>
  <c r="BB15" i="2"/>
  <c r="AV15" i="2" s="1"/>
  <c r="BB97" i="2"/>
  <c r="AV97" i="2" s="1"/>
  <c r="BB108" i="2"/>
  <c r="AV108" i="2" s="1"/>
  <c r="BB104" i="2"/>
  <c r="AV104" i="2" s="1"/>
  <c r="BB93" i="2"/>
  <c r="AV93" i="2" s="1"/>
  <c r="BB89" i="2"/>
  <c r="AV89" i="2" s="1"/>
  <c r="BB85" i="2"/>
  <c r="AV85" i="2" s="1"/>
  <c r="BB82" i="2"/>
  <c r="AV82" i="2" s="1"/>
  <c r="BB78" i="2"/>
  <c r="AV78" i="2" s="1"/>
  <c r="BB76" i="2"/>
  <c r="AV76" i="2" s="1"/>
  <c r="BB72" i="2"/>
  <c r="AV72" i="2" s="1"/>
  <c r="BB218" i="2"/>
  <c r="AV218" i="2" s="1"/>
  <c r="BB61" i="2"/>
  <c r="AV61" i="2" s="1"/>
  <c r="BB57" i="2"/>
  <c r="AV57" i="2" s="1"/>
  <c r="BB54" i="2"/>
  <c r="AV54" i="2" s="1"/>
  <c r="BB50" i="2"/>
  <c r="AV50" i="2" s="1"/>
  <c r="BB47" i="2"/>
  <c r="AV47" i="2" s="1"/>
  <c r="BB43" i="2"/>
  <c r="AV43" i="2" s="1"/>
  <c r="BB37" i="2"/>
  <c r="AV37" i="2" s="1"/>
  <c r="BB210" i="2"/>
  <c r="AV210" i="2" s="1"/>
  <c r="BB26" i="2"/>
  <c r="AV26" i="2" s="1"/>
  <c r="BB12" i="2"/>
  <c r="AV12" i="2" s="1"/>
  <c r="BB11" i="2"/>
  <c r="AV11" i="2" s="1"/>
  <c r="BB8" i="2"/>
  <c r="AV8" i="2" s="1"/>
  <c r="BB4" i="2"/>
  <c r="AV4" i="2" s="1"/>
  <c r="BB101" i="2"/>
  <c r="AV101" i="2" s="1"/>
  <c r="BB44" i="2"/>
  <c r="AV44" i="2" s="1"/>
  <c r="BB9" i="2"/>
  <c r="AV9" i="2" s="1"/>
  <c r="BB32" i="2"/>
  <c r="AV32" i="2" s="1"/>
  <c r="BB35" i="2"/>
  <c r="AV35" i="2" s="1"/>
  <c r="BB31" i="2"/>
  <c r="AV31" i="2" s="1"/>
  <c r="BB22" i="2"/>
  <c r="AV22" i="2" s="1"/>
  <c r="BB19" i="2"/>
  <c r="AV19" i="2" s="1"/>
  <c r="BB206" i="2"/>
  <c r="AV206" i="2" s="1"/>
  <c r="BB5" i="2"/>
  <c r="AV5" i="2" s="1"/>
  <c r="AS2" i="2"/>
  <c r="AQ2" i="2"/>
  <c r="AR2" i="2"/>
  <c r="AT2" i="2" s="1"/>
  <c r="AF2" i="2"/>
  <c r="AK2" i="2" s="1"/>
  <c r="AG2" i="2"/>
  <c r="AJ2" i="2"/>
  <c r="AH2" i="2" s="1"/>
  <c r="AW22" i="2" l="1"/>
  <c r="AX22" i="2"/>
  <c r="AX8" i="2"/>
  <c r="AW8" i="2"/>
  <c r="AW210" i="2"/>
  <c r="AX210" i="2"/>
  <c r="AX218" i="2"/>
  <c r="AW218" i="2"/>
  <c r="AY218" i="2" s="1"/>
  <c r="AX104" i="2"/>
  <c r="AW104" i="2"/>
  <c r="AX48" i="2"/>
  <c r="AW48" i="2"/>
  <c r="AX225" i="2"/>
  <c r="AW225" i="2"/>
  <c r="AW90" i="2"/>
  <c r="AX90" i="2"/>
  <c r="AX164" i="2"/>
  <c r="AW164" i="2"/>
  <c r="AW235" i="2"/>
  <c r="AX235" i="2"/>
  <c r="AX207" i="2"/>
  <c r="AW207" i="2"/>
  <c r="AW214" i="2"/>
  <c r="AX214" i="2"/>
  <c r="AW66" i="2"/>
  <c r="AX66" i="2"/>
  <c r="AX95" i="2"/>
  <c r="AW95" i="2"/>
  <c r="AY95" i="2" s="1"/>
  <c r="AX110" i="2"/>
  <c r="AW110" i="2"/>
  <c r="AX139" i="2"/>
  <c r="AW139" i="2"/>
  <c r="AX168" i="2"/>
  <c r="AW168" i="2"/>
  <c r="AX196" i="2"/>
  <c r="AW196" i="2"/>
  <c r="AY196" i="2" s="1"/>
  <c r="AW14" i="2"/>
  <c r="AX14" i="2"/>
  <c r="AW46" i="2"/>
  <c r="AX46" i="2"/>
  <c r="AW75" i="2"/>
  <c r="AX75" i="2"/>
  <c r="AW107" i="2"/>
  <c r="AX107" i="2"/>
  <c r="AX133" i="2"/>
  <c r="AW133" i="2"/>
  <c r="AX190" i="2"/>
  <c r="AW190" i="2"/>
  <c r="AY190" i="2" s="1"/>
  <c r="AW65" i="2"/>
  <c r="AX65" i="2"/>
  <c r="AX215" i="2"/>
  <c r="AW215" i="2"/>
  <c r="AY215" i="2" s="1"/>
  <c r="AX180" i="2"/>
  <c r="AW180" i="2"/>
  <c r="AX68" i="2"/>
  <c r="AW68" i="2"/>
  <c r="AY68" i="2" s="1"/>
  <c r="AW134" i="2"/>
  <c r="AX134" i="2"/>
  <c r="AX148" i="2"/>
  <c r="AW148" i="2"/>
  <c r="AX177" i="2"/>
  <c r="AW177" i="2"/>
  <c r="AX204" i="2"/>
  <c r="AW204" i="2"/>
  <c r="AY204" i="2" s="1"/>
  <c r="AW86" i="2"/>
  <c r="AX86" i="2"/>
  <c r="AX5" i="2"/>
  <c r="AW5" i="2"/>
  <c r="AX31" i="2"/>
  <c r="AW31" i="2"/>
  <c r="AX44" i="2"/>
  <c r="AW44" i="2"/>
  <c r="AW11" i="2"/>
  <c r="AY11" i="2" s="1"/>
  <c r="AX11" i="2"/>
  <c r="AX37" i="2"/>
  <c r="AW37" i="2"/>
  <c r="AW54" i="2"/>
  <c r="AX54" i="2"/>
  <c r="AX72" i="2"/>
  <c r="AW72" i="2"/>
  <c r="AX85" i="2"/>
  <c r="AW85" i="2"/>
  <c r="AX108" i="2"/>
  <c r="AW108" i="2"/>
  <c r="AX23" i="2"/>
  <c r="AW23" i="2"/>
  <c r="AX55" i="2"/>
  <c r="AW55" i="2"/>
  <c r="AY55" i="2" s="1"/>
  <c r="AW98" i="2"/>
  <c r="AX98" i="2"/>
  <c r="AX138" i="2"/>
  <c r="AW138" i="2"/>
  <c r="AY138" i="2" s="1"/>
  <c r="AX188" i="2"/>
  <c r="AW188" i="2"/>
  <c r="AX109" i="2"/>
  <c r="AW109" i="2"/>
  <c r="AY109" i="2" s="1"/>
  <c r="AX149" i="2"/>
  <c r="AW149" i="2"/>
  <c r="AW171" i="2"/>
  <c r="AX171" i="2"/>
  <c r="AX191" i="2"/>
  <c r="AW191" i="2"/>
  <c r="AY191" i="2" s="1"/>
  <c r="AX3" i="2"/>
  <c r="AW3" i="2"/>
  <c r="AY3" i="2" s="1"/>
  <c r="AX17" i="2"/>
  <c r="AW17" i="2"/>
  <c r="AW30" i="2"/>
  <c r="AX30" i="2"/>
  <c r="AW42" i="2"/>
  <c r="AX42" i="2"/>
  <c r="AX217" i="2"/>
  <c r="AW217" i="2"/>
  <c r="AY217" i="2" s="1"/>
  <c r="AW70" i="2"/>
  <c r="AX70" i="2"/>
  <c r="AX84" i="2"/>
  <c r="AW84" i="2"/>
  <c r="AX99" i="2"/>
  <c r="AW99" i="2"/>
  <c r="AW114" i="2"/>
  <c r="AX114" i="2"/>
  <c r="AX128" i="2"/>
  <c r="AW128" i="2"/>
  <c r="AX143" i="2"/>
  <c r="AW143" i="2"/>
  <c r="AY143" i="2" s="1"/>
  <c r="AX158" i="2"/>
  <c r="AW158" i="2"/>
  <c r="AX172" i="2"/>
  <c r="AW172" i="2"/>
  <c r="AX185" i="2"/>
  <c r="AW185" i="2"/>
  <c r="AW199" i="2"/>
  <c r="AY199" i="2" s="1"/>
  <c r="AX199" i="2"/>
  <c r="AW18" i="2"/>
  <c r="AY18" i="2" s="1"/>
  <c r="AX18" i="2"/>
  <c r="AW34" i="2"/>
  <c r="AX34" i="2"/>
  <c r="AX216" i="2"/>
  <c r="AW216" i="2"/>
  <c r="AX64" i="2"/>
  <c r="AW64" i="2"/>
  <c r="AX220" i="2"/>
  <c r="AW220" i="2"/>
  <c r="AY220" i="2" s="1"/>
  <c r="AX92" i="2"/>
  <c r="AW92" i="2"/>
  <c r="AX111" i="2"/>
  <c r="AW111" i="2"/>
  <c r="AX140" i="2"/>
  <c r="AW140" i="2"/>
  <c r="AX169" i="2"/>
  <c r="AW169" i="2"/>
  <c r="AX233" i="2"/>
  <c r="AW233" i="2"/>
  <c r="AY233" i="2" s="1"/>
  <c r="AW27" i="2"/>
  <c r="AX27" i="2"/>
  <c r="AX73" i="2"/>
  <c r="AW73" i="2"/>
  <c r="AX223" i="2"/>
  <c r="AW223" i="2"/>
  <c r="AX100" i="2"/>
  <c r="AW100" i="2"/>
  <c r="AY100" i="2" s="1"/>
  <c r="AX151" i="2"/>
  <c r="AW151" i="2"/>
  <c r="AY151" i="2" s="1"/>
  <c r="AX186" i="2"/>
  <c r="AW186" i="2"/>
  <c r="AY186" i="2" s="1"/>
  <c r="AW222" i="2"/>
  <c r="AY222" i="2" s="1"/>
  <c r="AX222" i="2"/>
  <c r="AX123" i="2"/>
  <c r="AW123" i="2"/>
  <c r="AY123" i="2" s="1"/>
  <c r="AX137" i="2"/>
  <c r="AW137" i="2"/>
  <c r="AY137" i="2" s="1"/>
  <c r="AX152" i="2"/>
  <c r="AW152" i="2"/>
  <c r="AW167" i="2"/>
  <c r="AY167" i="2" s="1"/>
  <c r="AX167" i="2"/>
  <c r="AW230" i="2"/>
  <c r="AX230" i="2"/>
  <c r="AX194" i="2"/>
  <c r="AW194" i="2"/>
  <c r="AX25" i="2"/>
  <c r="AW25" i="2"/>
  <c r="AX200" i="2"/>
  <c r="AW200" i="2"/>
  <c r="AY200" i="2" s="1"/>
  <c r="AX175" i="2"/>
  <c r="AW175" i="2"/>
  <c r="AY175" i="2" s="1"/>
  <c r="AW43" i="2"/>
  <c r="AY43" i="2" s="1"/>
  <c r="AX43" i="2"/>
  <c r="AX57" i="2"/>
  <c r="AW57" i="2"/>
  <c r="AX76" i="2"/>
  <c r="AW76" i="2"/>
  <c r="AX89" i="2"/>
  <c r="AW89" i="2"/>
  <c r="AW97" i="2"/>
  <c r="AX97" i="2"/>
  <c r="AX29" i="2"/>
  <c r="AW29" i="2"/>
  <c r="AX69" i="2"/>
  <c r="AW69" i="2"/>
  <c r="AX113" i="2"/>
  <c r="AW113" i="2"/>
  <c r="AY113" i="2" s="1"/>
  <c r="AX142" i="2"/>
  <c r="AW142" i="2"/>
  <c r="AX195" i="2"/>
  <c r="AW195" i="2"/>
  <c r="AY195" i="2" s="1"/>
  <c r="AX117" i="2"/>
  <c r="AW117" i="2"/>
  <c r="AY117" i="2" s="1"/>
  <c r="AX153" i="2"/>
  <c r="AW153" i="2"/>
  <c r="AY153" i="2" s="1"/>
  <c r="AW178" i="2"/>
  <c r="AX178" i="2"/>
  <c r="AW198" i="2"/>
  <c r="AX198" i="2"/>
  <c r="AW7" i="2"/>
  <c r="AY7" i="2" s="1"/>
  <c r="AX7" i="2"/>
  <c r="AX21" i="2"/>
  <c r="AW21" i="2"/>
  <c r="AW33" i="2"/>
  <c r="AX33" i="2"/>
  <c r="AX45" i="2"/>
  <c r="AW45" i="2"/>
  <c r="AW59" i="2"/>
  <c r="AX59" i="2"/>
  <c r="AW74" i="2"/>
  <c r="AX74" i="2"/>
  <c r="AX87" i="2"/>
  <c r="AW87" i="2"/>
  <c r="AW102" i="2"/>
  <c r="AX102" i="2"/>
  <c r="AW118" i="2"/>
  <c r="AX118" i="2"/>
  <c r="AX132" i="2"/>
  <c r="AW132" i="2"/>
  <c r="AY132" i="2" s="1"/>
  <c r="AX147" i="2"/>
  <c r="AW147" i="2"/>
  <c r="AW227" i="2"/>
  <c r="AY227" i="2" s="1"/>
  <c r="AX227" i="2"/>
  <c r="AX229" i="2"/>
  <c r="AW229" i="2"/>
  <c r="AW189" i="2"/>
  <c r="AX189" i="2"/>
  <c r="AX202" i="2"/>
  <c r="AW202" i="2"/>
  <c r="AX208" i="2"/>
  <c r="AW208" i="2"/>
  <c r="AY208" i="2" s="1"/>
  <c r="AX213" i="2"/>
  <c r="AW213" i="2"/>
  <c r="AY213" i="2" s="1"/>
  <c r="AX53" i="2"/>
  <c r="AW53" i="2"/>
  <c r="AX67" i="2"/>
  <c r="AW67" i="2"/>
  <c r="AX81" i="2"/>
  <c r="AW81" i="2"/>
  <c r="AX96" i="2"/>
  <c r="AW96" i="2"/>
  <c r="AX119" i="2"/>
  <c r="AW119" i="2"/>
  <c r="AW226" i="2"/>
  <c r="AX226" i="2"/>
  <c r="AX176" i="2"/>
  <c r="AW176" i="2"/>
  <c r="AW203" i="2"/>
  <c r="AX203" i="2"/>
  <c r="AW38" i="2"/>
  <c r="AY38" i="2" s="1"/>
  <c r="AX38" i="2"/>
  <c r="AX79" i="2"/>
  <c r="AW79" i="2"/>
  <c r="AX224" i="2"/>
  <c r="AW224" i="2"/>
  <c r="AY224" i="2" s="1"/>
  <c r="AX122" i="2"/>
  <c r="AW122" i="2"/>
  <c r="AY122" i="2" s="1"/>
  <c r="AX159" i="2"/>
  <c r="AW159" i="2"/>
  <c r="AY159" i="2" s="1"/>
  <c r="AX193" i="2"/>
  <c r="AW193" i="2"/>
  <c r="AX112" i="2"/>
  <c r="AW112" i="2"/>
  <c r="AX126" i="2"/>
  <c r="AW126" i="2"/>
  <c r="AX141" i="2"/>
  <c r="AW141" i="2"/>
  <c r="AX156" i="2"/>
  <c r="AW156" i="2"/>
  <c r="AX170" i="2"/>
  <c r="AW170" i="2"/>
  <c r="AX184" i="2"/>
  <c r="AW184" i="2"/>
  <c r="AX197" i="2"/>
  <c r="AW197" i="2"/>
  <c r="AY197" i="2" s="1"/>
  <c r="AX115" i="2"/>
  <c r="AW115" i="2"/>
  <c r="AW58" i="2"/>
  <c r="AX58" i="2"/>
  <c r="AU21" i="2"/>
  <c r="AX2" i="2"/>
  <c r="AW2" i="2"/>
  <c r="AX9" i="2"/>
  <c r="AW9" i="2"/>
  <c r="AW50" i="2"/>
  <c r="AX50" i="2"/>
  <c r="AW82" i="2"/>
  <c r="AX82" i="2"/>
  <c r="AX16" i="2"/>
  <c r="AW16" i="2"/>
  <c r="AX83" i="2"/>
  <c r="AW83" i="2"/>
  <c r="AY83" i="2" s="1"/>
  <c r="AX228" i="2"/>
  <c r="AW228" i="2"/>
  <c r="AY228" i="2" s="1"/>
  <c r="AW146" i="2"/>
  <c r="AY146" i="2" s="1"/>
  <c r="AX146" i="2"/>
  <c r="AX231" i="2"/>
  <c r="AW231" i="2"/>
  <c r="AY231" i="2" s="1"/>
  <c r="AX209" i="2"/>
  <c r="AW209" i="2"/>
  <c r="AY209" i="2" s="1"/>
  <c r="AX52" i="2"/>
  <c r="AW52" i="2"/>
  <c r="AY52" i="2" s="1"/>
  <c r="AX80" i="2"/>
  <c r="AW80" i="2"/>
  <c r="AX124" i="2"/>
  <c r="AW124" i="2"/>
  <c r="AY124" i="2" s="1"/>
  <c r="AX154" i="2"/>
  <c r="AW154" i="2"/>
  <c r="AY154" i="2" s="1"/>
  <c r="AW182" i="2"/>
  <c r="AX182" i="2"/>
  <c r="AX211" i="2"/>
  <c r="AW211" i="2"/>
  <c r="AY211" i="2" s="1"/>
  <c r="AX60" i="2"/>
  <c r="AW60" i="2"/>
  <c r="AY60" i="2" s="1"/>
  <c r="AX88" i="2"/>
  <c r="AW88" i="2"/>
  <c r="AY88" i="2" s="1"/>
  <c r="AW162" i="2"/>
  <c r="AX162" i="2"/>
  <c r="AX20" i="2"/>
  <c r="AW20" i="2"/>
  <c r="AX105" i="2"/>
  <c r="AW105" i="2"/>
  <c r="AY105" i="2" s="1"/>
  <c r="AX136" i="2"/>
  <c r="AW136" i="2"/>
  <c r="AY136" i="2" s="1"/>
  <c r="AX120" i="2"/>
  <c r="AW120" i="2"/>
  <c r="AY120" i="2" s="1"/>
  <c r="AX163" i="2"/>
  <c r="AW163" i="2"/>
  <c r="AY163" i="2" s="1"/>
  <c r="AX232" i="2"/>
  <c r="AW232" i="2"/>
  <c r="AY232" i="2" s="1"/>
  <c r="AX173" i="2"/>
  <c r="AW173" i="2"/>
  <c r="AU11" i="2"/>
  <c r="AX206" i="2"/>
  <c r="AW206" i="2"/>
  <c r="AX35" i="2"/>
  <c r="AW35" i="2"/>
  <c r="AY35" i="2" s="1"/>
  <c r="AX101" i="2"/>
  <c r="AW101" i="2"/>
  <c r="AX12" i="2"/>
  <c r="AW12" i="2"/>
  <c r="AX19" i="2"/>
  <c r="AW19" i="2"/>
  <c r="AY19" i="2" s="1"/>
  <c r="AX32" i="2"/>
  <c r="AW32" i="2"/>
  <c r="AX4" i="2"/>
  <c r="AW4" i="2"/>
  <c r="AW26" i="2"/>
  <c r="AY26" i="2" s="1"/>
  <c r="AX26" i="2"/>
  <c r="AX47" i="2"/>
  <c r="AW47" i="2"/>
  <c r="AY47" i="2" s="1"/>
  <c r="AW61" i="2"/>
  <c r="AX61" i="2"/>
  <c r="AW78" i="2"/>
  <c r="AY78" i="2" s="1"/>
  <c r="AX78" i="2"/>
  <c r="AX93" i="2"/>
  <c r="AW93" i="2"/>
  <c r="AX15" i="2"/>
  <c r="AW15" i="2"/>
  <c r="AY15" i="2" s="1"/>
  <c r="AX41" i="2"/>
  <c r="AW41" i="2"/>
  <c r="AX77" i="2"/>
  <c r="AW77" i="2"/>
  <c r="AX127" i="2"/>
  <c r="AW127" i="2"/>
  <c r="AX161" i="2"/>
  <c r="AW161" i="2"/>
  <c r="AX212" i="2"/>
  <c r="AW212" i="2"/>
  <c r="AY212" i="2" s="1"/>
  <c r="AX131" i="2"/>
  <c r="AW131" i="2"/>
  <c r="AY131" i="2" s="1"/>
  <c r="AW157" i="2"/>
  <c r="AX157" i="2"/>
  <c r="AX181" i="2"/>
  <c r="AW181" i="2"/>
  <c r="AX201" i="2"/>
  <c r="AW201" i="2"/>
  <c r="AY201" i="2" s="1"/>
  <c r="AW10" i="2"/>
  <c r="AX10" i="2"/>
  <c r="AX24" i="2"/>
  <c r="AW24" i="2"/>
  <c r="AX36" i="2"/>
  <c r="AW36" i="2"/>
  <c r="AX49" i="2"/>
  <c r="AW49" i="2"/>
  <c r="AX63" i="2"/>
  <c r="AW63" i="2"/>
  <c r="AY63" i="2" s="1"/>
  <c r="AX219" i="2"/>
  <c r="AW219" i="2"/>
  <c r="AW91" i="2"/>
  <c r="AX91" i="2"/>
  <c r="AX106" i="2"/>
  <c r="AW106" i="2"/>
  <c r="AY106" i="2" s="1"/>
  <c r="AX121" i="2"/>
  <c r="AW121" i="2"/>
  <c r="AY121" i="2" s="1"/>
  <c r="AX135" i="2"/>
  <c r="AW135" i="2"/>
  <c r="AW150" i="2"/>
  <c r="AY150" i="2" s="1"/>
  <c r="AX150" i="2"/>
  <c r="AX165" i="2"/>
  <c r="AW165" i="2"/>
  <c r="AX179" i="2"/>
  <c r="AW179" i="2"/>
  <c r="AY179" i="2" s="1"/>
  <c r="AX192" i="2"/>
  <c r="AW192" i="2"/>
  <c r="AY192" i="2" s="1"/>
  <c r="AX205" i="2"/>
  <c r="AW205" i="2"/>
  <c r="AY205" i="2" s="1"/>
  <c r="AX28" i="2"/>
  <c r="AW28" i="2"/>
  <c r="AX39" i="2"/>
  <c r="AW39" i="2"/>
  <c r="AY39" i="2" s="1"/>
  <c r="AX56" i="2"/>
  <c r="AW56" i="2"/>
  <c r="AY56" i="2" s="1"/>
  <c r="AW71" i="2"/>
  <c r="AY71" i="2" s="1"/>
  <c r="AX71" i="2"/>
  <c r="AX221" i="2"/>
  <c r="AW221" i="2"/>
  <c r="AY221" i="2" s="1"/>
  <c r="AW103" i="2"/>
  <c r="AX103" i="2"/>
  <c r="AW125" i="2"/>
  <c r="AY125" i="2" s="1"/>
  <c r="AX125" i="2"/>
  <c r="AX155" i="2"/>
  <c r="AW155" i="2"/>
  <c r="AY155" i="2" s="1"/>
  <c r="AX183" i="2"/>
  <c r="AW183" i="2"/>
  <c r="AY183" i="2" s="1"/>
  <c r="AX13" i="2"/>
  <c r="AW13" i="2"/>
  <c r="AX51" i="2"/>
  <c r="AW51" i="2"/>
  <c r="AY51" i="2" s="1"/>
  <c r="AW94" i="2"/>
  <c r="AX94" i="2"/>
  <c r="AW6" i="2"/>
  <c r="AY6" i="2" s="1"/>
  <c r="AX6" i="2"/>
  <c r="AX129" i="2"/>
  <c r="AW129" i="2"/>
  <c r="AW166" i="2"/>
  <c r="AX166" i="2"/>
  <c r="AX40" i="2"/>
  <c r="AW40" i="2"/>
  <c r="AX116" i="2"/>
  <c r="AW116" i="2"/>
  <c r="AY116" i="2" s="1"/>
  <c r="AW130" i="2"/>
  <c r="AY130" i="2" s="1"/>
  <c r="AX130" i="2"/>
  <c r="AX145" i="2"/>
  <c r="AW145" i="2"/>
  <c r="AX160" i="2"/>
  <c r="AW160" i="2"/>
  <c r="AX174" i="2"/>
  <c r="AW174" i="2"/>
  <c r="AX187" i="2"/>
  <c r="AW187" i="2"/>
  <c r="AY187" i="2" s="1"/>
  <c r="AX234" i="2"/>
  <c r="AW234" i="2"/>
  <c r="AY234" i="2" s="1"/>
  <c r="AX144" i="2"/>
  <c r="AW144" i="2"/>
  <c r="AW62" i="2"/>
  <c r="AY62" i="2" s="1"/>
  <c r="AX62" i="2"/>
  <c r="AY10" i="2"/>
  <c r="AY226" i="2"/>
  <c r="AY230" i="2"/>
  <c r="AY189" i="2"/>
  <c r="AY193" i="2"/>
  <c r="AY185" i="2"/>
  <c r="AY23" i="2"/>
  <c r="AY203" i="2"/>
  <c r="AY31" i="2"/>
  <c r="AY216" i="2"/>
  <c r="AY104" i="2"/>
  <c r="AY67" i="2"/>
  <c r="AY46" i="2"/>
  <c r="AY30" i="2"/>
  <c r="AY14" i="2"/>
  <c r="AY22" i="2"/>
  <c r="AY74" i="2"/>
  <c r="AY210" i="2"/>
  <c r="AY147" i="2"/>
  <c r="AY75" i="2"/>
  <c r="AY225" i="2"/>
  <c r="AY149" i="2"/>
  <c r="AY115" i="2"/>
  <c r="AY214" i="2"/>
  <c r="AY27" i="2"/>
  <c r="AY171" i="2"/>
  <c r="AY114" i="2"/>
  <c r="AY128" i="2"/>
  <c r="AY229" i="2"/>
  <c r="AY235" i="2"/>
  <c r="AY107" i="2"/>
  <c r="AY184" i="2"/>
  <c r="AP206" i="2"/>
  <c r="AL17" i="2" s="1"/>
  <c r="AL13" i="2"/>
  <c r="AL15" i="2"/>
  <c r="AD172" i="2"/>
  <c r="AC172" i="2"/>
  <c r="AE172" i="2" s="1"/>
  <c r="AD112" i="2"/>
  <c r="AC112" i="2"/>
  <c r="AE112" i="2" s="1"/>
  <c r="AC61" i="2"/>
  <c r="AE61" i="2" s="1"/>
  <c r="AD61" i="2"/>
  <c r="AD152" i="2"/>
  <c r="AC152" i="2"/>
  <c r="AE152" i="2" s="1"/>
  <c r="AD8" i="2"/>
  <c r="AC8" i="2"/>
  <c r="AE8" i="2" s="1"/>
  <c r="AD126" i="2"/>
  <c r="AC126" i="2"/>
  <c r="AE126" i="2" s="1"/>
  <c r="AD84" i="2"/>
  <c r="AC84" i="2"/>
  <c r="AE84" i="2" s="1"/>
  <c r="AD158" i="2"/>
  <c r="AC158" i="2"/>
  <c r="AE158" i="2" s="1"/>
  <c r="AC170" i="2"/>
  <c r="AE170" i="2" s="1"/>
  <c r="AD170" i="2"/>
  <c r="AD127" i="2"/>
  <c r="AC127" i="2"/>
  <c r="AE127" i="2" s="1"/>
  <c r="AD177" i="2"/>
  <c r="AC177" i="2"/>
  <c r="AE177" i="2" s="1"/>
  <c r="AD169" i="2"/>
  <c r="AC169" i="2"/>
  <c r="AE169" i="2" s="1"/>
  <c r="AD111" i="2"/>
  <c r="AC111" i="2"/>
  <c r="AE111" i="2" s="1"/>
  <c r="AC53" i="2"/>
  <c r="AE53" i="2" s="1"/>
  <c r="AD53" i="2"/>
  <c r="AD156" i="2"/>
  <c r="AC156" i="2"/>
  <c r="AE156" i="2" s="1"/>
  <c r="AD91" i="2"/>
  <c r="AC91" i="2"/>
  <c r="AE91" i="2" s="1"/>
  <c r="AD99" i="2"/>
  <c r="AC99" i="2"/>
  <c r="AE99" i="2" s="1"/>
  <c r="AC77" i="2"/>
  <c r="AE77" i="2" s="1"/>
  <c r="AD77" i="2"/>
  <c r="AD28" i="2"/>
  <c r="AC28" i="2"/>
  <c r="AE28" i="2" s="1"/>
  <c r="AD168" i="2"/>
  <c r="AC168" i="2"/>
  <c r="AE168" i="2" s="1"/>
  <c r="AD173" i="2"/>
  <c r="AC173" i="2"/>
  <c r="AE173" i="2" s="1"/>
  <c r="AD180" i="2"/>
  <c r="AC180" i="2"/>
  <c r="AE180" i="2" s="1"/>
  <c r="AC85" i="2"/>
  <c r="AE85" i="2" s="1"/>
  <c r="AD85" i="2"/>
  <c r="AC41" i="2"/>
  <c r="AE41" i="2" s="1"/>
  <c r="AD41" i="2"/>
  <c r="AD110" i="2"/>
  <c r="AC110" i="2"/>
  <c r="AE110" i="2" s="1"/>
  <c r="AC42" i="2"/>
  <c r="AE42" i="2" s="1"/>
  <c r="AD42" i="2"/>
  <c r="AD101" i="2"/>
  <c r="AC101" i="2"/>
  <c r="AE101" i="2" s="1"/>
  <c r="AC70" i="2"/>
  <c r="AE70" i="2" s="1"/>
  <c r="AD70" i="2"/>
  <c r="AD24" i="2"/>
  <c r="AC24" i="2"/>
  <c r="AE24" i="2" s="1"/>
  <c r="AC98" i="2"/>
  <c r="AE98" i="2" s="1"/>
  <c r="AD98" i="2"/>
  <c r="AD48" i="2"/>
  <c r="AC48" i="2"/>
  <c r="AE48" i="2" s="1"/>
  <c r="AD160" i="2"/>
  <c r="AC160" i="2"/>
  <c r="AE160" i="2" s="1"/>
  <c r="AD76" i="2"/>
  <c r="AC76" i="2"/>
  <c r="AE76" i="2" s="1"/>
  <c r="AC162" i="2"/>
  <c r="AE162" i="2" s="1"/>
  <c r="AD162" i="2"/>
  <c r="AD174" i="2"/>
  <c r="AC174" i="2"/>
  <c r="AE174" i="2" s="1"/>
  <c r="AD207" i="2"/>
  <c r="AC207" i="2"/>
  <c r="AE207" i="2" s="1"/>
  <c r="AD80" i="2"/>
  <c r="AC80" i="2"/>
  <c r="AE80" i="2" s="1"/>
  <c r="AA11" i="2"/>
  <c r="AC94" i="2"/>
  <c r="AE94" i="2" s="1"/>
  <c r="AD94" i="2"/>
  <c r="AC49" i="2"/>
  <c r="AE49" i="2" s="1"/>
  <c r="AD49" i="2"/>
  <c r="AD223" i="2"/>
  <c r="AC223" i="2"/>
  <c r="AE223" i="2" s="1"/>
  <c r="AD4" i="2"/>
  <c r="AC4" i="2"/>
  <c r="AE4" i="2" s="1"/>
  <c r="AD140" i="2"/>
  <c r="AC140" i="2"/>
  <c r="AE140" i="2" s="1"/>
  <c r="AC73" i="2"/>
  <c r="AE73" i="2" s="1"/>
  <c r="AD73" i="2"/>
  <c r="AD129" i="2"/>
  <c r="AC129" i="2"/>
  <c r="AE129" i="2" s="1"/>
  <c r="AD139" i="2"/>
  <c r="AC139" i="2"/>
  <c r="AE139" i="2" s="1"/>
  <c r="AD144" i="2"/>
  <c r="AC144" i="2"/>
  <c r="AE144" i="2" s="1"/>
  <c r="AC86" i="2"/>
  <c r="AE86" i="2" s="1"/>
  <c r="AD86" i="2"/>
  <c r="AD161" i="2"/>
  <c r="AC161" i="2"/>
  <c r="AE161" i="2" s="1"/>
  <c r="AD108" i="2"/>
  <c r="AC108" i="2"/>
  <c r="AE108" i="2" s="1"/>
  <c r="AC81" i="2"/>
  <c r="AE81" i="2" s="1"/>
  <c r="AD81" i="2"/>
  <c r="AC45" i="2"/>
  <c r="AE45" i="2" s="1"/>
  <c r="AD45" i="2"/>
  <c r="AC21" i="2"/>
  <c r="AE21" i="2" s="1"/>
  <c r="AD21" i="2"/>
  <c r="AD181" i="2"/>
  <c r="AC181" i="2"/>
  <c r="AE181" i="2" s="1"/>
  <c r="AD133" i="2"/>
  <c r="AC133" i="2"/>
  <c r="AE133" i="2" s="1"/>
  <c r="AC13" i="2"/>
  <c r="AE13" i="2" s="1"/>
  <c r="AD13" i="2"/>
  <c r="AD20" i="2"/>
  <c r="AC20" i="2"/>
  <c r="AE20" i="2" s="1"/>
  <c r="AC5" i="2"/>
  <c r="AE5" i="2" s="1"/>
  <c r="AD5" i="2"/>
  <c r="AD219" i="2"/>
  <c r="AC219" i="2"/>
  <c r="AE219" i="2" s="1"/>
  <c r="AD164" i="2"/>
  <c r="AC164" i="2"/>
  <c r="AE164" i="2" s="1"/>
  <c r="AC25" i="2"/>
  <c r="AE25" i="2" s="1"/>
  <c r="AD25" i="2"/>
  <c r="AC37" i="2"/>
  <c r="AE37" i="2" s="1"/>
  <c r="AD37" i="2"/>
  <c r="AC33" i="2"/>
  <c r="AE33" i="2" s="1"/>
  <c r="AD33" i="2"/>
  <c r="AC202" i="2"/>
  <c r="AE202" i="2" s="1"/>
  <c r="AD202" i="2"/>
  <c r="AC66" i="2"/>
  <c r="AE66" i="2" s="1"/>
  <c r="AD66" i="2"/>
  <c r="AD64" i="2"/>
  <c r="AC64" i="2"/>
  <c r="AE64" i="2" s="1"/>
  <c r="AD36" i="2"/>
  <c r="AC36" i="2"/>
  <c r="AE36" i="2" s="1"/>
  <c r="AD92" i="2"/>
  <c r="AC92" i="2"/>
  <c r="AE92" i="2" s="1"/>
  <c r="AD103" i="2"/>
  <c r="AC103" i="2"/>
  <c r="AE103" i="2" s="1"/>
  <c r="AC97" i="2"/>
  <c r="AE97" i="2" s="1"/>
  <c r="AD97" i="2"/>
  <c r="AC29" i="2"/>
  <c r="AE29" i="2" s="1"/>
  <c r="AD29" i="2"/>
  <c r="AD40" i="2"/>
  <c r="AC40" i="2"/>
  <c r="AE40" i="2" s="1"/>
  <c r="AD142" i="2"/>
  <c r="AC142" i="2"/>
  <c r="AE142" i="2" s="1"/>
  <c r="AC178" i="2"/>
  <c r="AE178" i="2" s="1"/>
  <c r="AD178" i="2"/>
  <c r="AD72" i="2"/>
  <c r="AC72" i="2"/>
  <c r="AE72" i="2" s="1"/>
  <c r="AD119" i="2"/>
  <c r="AC119" i="2"/>
  <c r="AE119" i="2" s="1"/>
  <c r="AD96" i="2"/>
  <c r="AC96" i="2"/>
  <c r="AE96" i="2" s="1"/>
  <c r="AD87" i="2"/>
  <c r="AC87" i="2"/>
  <c r="AE87" i="2" s="1"/>
  <c r="AD118" i="2"/>
  <c r="AC118" i="2"/>
  <c r="AE118" i="2" s="1"/>
  <c r="AC90" i="2"/>
  <c r="AE90" i="2" s="1"/>
  <c r="AD90" i="2"/>
  <c r="AD134" i="2"/>
  <c r="AC134" i="2"/>
  <c r="AE134" i="2" s="1"/>
  <c r="AC82" i="2"/>
  <c r="AE82" i="2" s="1"/>
  <c r="AD82" i="2"/>
  <c r="AC93" i="2"/>
  <c r="AE93" i="2" s="1"/>
  <c r="AD93" i="2"/>
  <c r="AD145" i="2"/>
  <c r="AC145" i="2"/>
  <c r="AE145" i="2" s="1"/>
  <c r="AD166" i="2"/>
  <c r="AC166" i="2"/>
  <c r="AE166" i="2" s="1"/>
  <c r="AD135" i="2"/>
  <c r="AC135" i="2"/>
  <c r="AE135" i="2" s="1"/>
  <c r="AD198" i="2"/>
  <c r="AC198" i="2"/>
  <c r="AE198" i="2" s="1"/>
  <c r="AC50" i="2"/>
  <c r="AE50" i="2" s="1"/>
  <c r="AD50" i="2"/>
  <c r="AC65" i="2"/>
  <c r="AE65" i="2" s="1"/>
  <c r="AD65" i="2"/>
  <c r="AC9" i="2"/>
  <c r="AE9" i="2" s="1"/>
  <c r="AD9" i="2"/>
  <c r="AC69" i="2"/>
  <c r="AE69" i="2" s="1"/>
  <c r="AD69" i="2"/>
  <c r="AD157" i="2"/>
  <c r="AC157" i="2"/>
  <c r="AE157" i="2" s="1"/>
  <c r="AC54" i="2"/>
  <c r="AE54" i="2" s="1"/>
  <c r="AD54" i="2"/>
  <c r="AC34" i="2"/>
  <c r="AE34" i="2" s="1"/>
  <c r="AD34" i="2"/>
  <c r="AD12" i="2"/>
  <c r="AC12" i="2"/>
  <c r="AE12" i="2" s="1"/>
  <c r="AC17" i="2"/>
  <c r="AE17" i="2" s="1"/>
  <c r="AD17" i="2"/>
  <c r="AD176" i="2"/>
  <c r="AC176" i="2"/>
  <c r="AE176" i="2" s="1"/>
  <c r="AD148" i="2"/>
  <c r="AC148" i="2"/>
  <c r="AE148" i="2" s="1"/>
  <c r="AD59" i="2"/>
  <c r="AC59" i="2"/>
  <c r="AE59" i="2" s="1"/>
  <c r="AD16" i="2"/>
  <c r="AC16" i="2"/>
  <c r="AE16" i="2" s="1"/>
  <c r="AC89" i="2"/>
  <c r="AE89" i="2" s="1"/>
  <c r="AD89" i="2"/>
  <c r="AD165" i="2"/>
  <c r="AC165" i="2"/>
  <c r="AE165" i="2" s="1"/>
  <c r="AD44" i="2"/>
  <c r="AC44" i="2"/>
  <c r="AE44" i="2" s="1"/>
  <c r="AD79" i="2"/>
  <c r="AC79" i="2"/>
  <c r="AE79" i="2" s="1"/>
  <c r="AD102" i="2"/>
  <c r="AC102" i="2"/>
  <c r="AE102" i="2" s="1"/>
  <c r="AD188" i="2"/>
  <c r="AC188" i="2"/>
  <c r="AE188" i="2" s="1"/>
  <c r="AC194" i="2"/>
  <c r="AE194" i="2" s="1"/>
  <c r="AD194" i="2"/>
  <c r="AD182" i="2"/>
  <c r="AC182" i="2"/>
  <c r="AE182" i="2" s="1"/>
  <c r="AC57" i="2"/>
  <c r="AE57" i="2" s="1"/>
  <c r="AD57" i="2"/>
  <c r="AD32" i="2"/>
  <c r="AC32" i="2"/>
  <c r="AE32" i="2" s="1"/>
  <c r="AC58" i="2"/>
  <c r="AE58" i="2" s="1"/>
  <c r="AD58" i="2"/>
  <c r="AD141" i="2"/>
  <c r="AC141" i="2"/>
  <c r="AE141" i="2" s="1"/>
  <c r="AE206" i="2"/>
  <c r="AM2" i="2"/>
  <c r="AI2" i="2"/>
  <c r="AB2" i="2" s="1"/>
  <c r="AU15" i="2" l="1"/>
  <c r="AU25" i="2"/>
  <c r="AL21" i="2"/>
  <c r="AN2" i="2"/>
  <c r="AP2" i="2" s="1"/>
  <c r="AO2" i="2"/>
  <c r="AY2" i="2"/>
  <c r="AU4" i="2"/>
  <c r="AU23" i="2"/>
  <c r="AU6" i="2"/>
  <c r="AU13" i="2"/>
  <c r="AY32" i="2"/>
  <c r="AY188" i="2"/>
  <c r="AY165" i="2"/>
  <c r="AY148" i="2"/>
  <c r="AY145" i="2"/>
  <c r="AY119" i="2"/>
  <c r="AY40" i="2"/>
  <c r="AY92" i="2"/>
  <c r="AY64" i="2"/>
  <c r="AY162" i="2"/>
  <c r="AY42" i="2"/>
  <c r="AY17" i="2"/>
  <c r="AY34" i="2"/>
  <c r="AY9" i="2"/>
  <c r="AY50" i="2"/>
  <c r="AY82" i="2"/>
  <c r="AY90" i="2"/>
  <c r="AY178" i="2"/>
  <c r="AY97" i="2"/>
  <c r="AY202" i="2"/>
  <c r="AY37" i="2"/>
  <c r="AY5" i="2"/>
  <c r="AY13" i="2"/>
  <c r="AY45" i="2"/>
  <c r="AY86" i="2"/>
  <c r="AY73" i="2"/>
  <c r="AY49" i="2"/>
  <c r="AY80" i="2"/>
  <c r="AY174" i="2"/>
  <c r="AY76" i="2"/>
  <c r="AY48" i="2"/>
  <c r="AY24" i="2"/>
  <c r="AY101" i="2"/>
  <c r="AY110" i="2"/>
  <c r="AY173" i="2"/>
  <c r="AY28" i="2"/>
  <c r="AY99" i="2"/>
  <c r="AY156" i="2"/>
  <c r="AY111" i="2"/>
  <c r="AY177" i="2"/>
  <c r="AY84" i="2"/>
  <c r="AY8" i="2"/>
  <c r="AY172" i="2"/>
  <c r="AY141" i="2"/>
  <c r="AY70" i="2"/>
  <c r="AY102" i="2"/>
  <c r="AY44" i="2"/>
  <c r="AY59" i="2"/>
  <c r="AY176" i="2"/>
  <c r="AY12" i="2"/>
  <c r="AY198" i="2"/>
  <c r="AY166" i="2"/>
  <c r="AY134" i="2"/>
  <c r="AY118" i="2"/>
  <c r="AY96" i="2"/>
  <c r="AY72" i="2"/>
  <c r="AY142" i="2"/>
  <c r="AY103" i="2"/>
  <c r="AY36" i="2"/>
  <c r="AY219" i="2"/>
  <c r="AY20" i="2"/>
  <c r="AY133" i="2"/>
  <c r="AY161" i="2"/>
  <c r="AY144" i="2"/>
  <c r="AY129" i="2"/>
  <c r="AY140" i="2"/>
  <c r="AY223" i="2"/>
  <c r="AY85" i="2"/>
  <c r="AY170" i="2"/>
  <c r="AY61" i="2"/>
  <c r="AY182" i="2"/>
  <c r="AY79" i="2"/>
  <c r="AY16" i="2"/>
  <c r="AY157" i="2"/>
  <c r="AY135" i="2"/>
  <c r="AY87" i="2"/>
  <c r="AY164" i="2"/>
  <c r="AY181" i="2"/>
  <c r="AY108" i="2"/>
  <c r="AY139" i="2"/>
  <c r="AY4" i="2"/>
  <c r="AY98" i="2"/>
  <c r="AY41" i="2"/>
  <c r="AY77" i="2"/>
  <c r="AY53" i="2"/>
  <c r="AY206" i="2"/>
  <c r="AY58" i="2"/>
  <c r="AY57" i="2"/>
  <c r="AY194" i="2"/>
  <c r="AY89" i="2"/>
  <c r="AY54" i="2"/>
  <c r="AY69" i="2"/>
  <c r="AY65" i="2"/>
  <c r="AY93" i="2"/>
  <c r="AY29" i="2"/>
  <c r="AY66" i="2"/>
  <c r="AY33" i="2"/>
  <c r="AY25" i="2"/>
  <c r="AY21" i="2"/>
  <c r="AY81" i="2"/>
  <c r="AY94" i="2"/>
  <c r="AY207" i="2"/>
  <c r="AY160" i="2"/>
  <c r="AY180" i="2"/>
  <c r="AY168" i="2"/>
  <c r="AY91" i="2"/>
  <c r="AY169" i="2"/>
  <c r="AY127" i="2"/>
  <c r="AY158" i="2"/>
  <c r="AY126" i="2"/>
  <c r="AY152" i="2"/>
  <c r="AY112" i="2"/>
  <c r="AA15" i="2"/>
  <c r="AA21" i="2"/>
  <c r="AD2" i="2"/>
  <c r="AC2" i="2"/>
  <c r="AA13" i="2"/>
  <c r="AA17" i="2"/>
  <c r="AU17" i="2" l="1"/>
  <c r="AL4" i="2"/>
  <c r="AL23" i="2"/>
  <c r="AL25" i="2"/>
  <c r="AL6" i="2"/>
  <c r="AA4" i="2"/>
  <c r="AE2" i="2"/>
  <c r="AA23" i="2"/>
  <c r="AA6" i="2"/>
  <c r="AA25" i="2"/>
  <c r="X201" i="2"/>
  <c r="Z201" i="2" s="1"/>
  <c r="X202" i="2"/>
  <c r="Z202" i="2" s="1"/>
  <c r="Y203" i="2"/>
  <c r="Y204" i="2"/>
  <c r="X235" i="2"/>
  <c r="Z235" i="2" s="1"/>
  <c r="X205" i="2"/>
  <c r="Z205" i="2" s="1"/>
  <c r="AA8" i="2" l="1"/>
  <c r="AA27" i="2"/>
  <c r="X204" i="2"/>
  <c r="Z204" i="2" s="1"/>
  <c r="Y235" i="2"/>
  <c r="X203" i="2"/>
  <c r="Z203" i="2" s="1"/>
  <c r="Y201" i="2"/>
  <c r="Y205" i="2"/>
  <c r="Y202" i="2"/>
  <c r="AU27" i="2" l="1"/>
  <c r="AU8" i="2"/>
  <c r="P17" i="2" l="1"/>
  <c r="P15" i="2"/>
  <c r="P25" i="2"/>
  <c r="P23" i="2"/>
  <c r="P13" i="2"/>
  <c r="AP25" i="2" l="1"/>
  <c r="AP17" i="2"/>
  <c r="AP4" i="2"/>
  <c r="AP15" i="2"/>
  <c r="AP6" i="2"/>
  <c r="AP13" i="2"/>
  <c r="AP23" i="2"/>
  <c r="P27" i="2"/>
  <c r="X234" i="2"/>
  <c r="Z234" i="2" s="1"/>
  <c r="Y234" i="2"/>
  <c r="X199" i="2"/>
  <c r="Z199" i="2" s="1"/>
  <c r="Y199" i="2"/>
  <c r="X197" i="2"/>
  <c r="Z197" i="2" s="1"/>
  <c r="Y197" i="2"/>
  <c r="X196" i="2"/>
  <c r="Z196" i="2" s="1"/>
  <c r="Y196" i="2"/>
  <c r="X194" i="2"/>
  <c r="Z194" i="2" s="1"/>
  <c r="Y194" i="2"/>
  <c r="X231" i="2"/>
  <c r="Z231" i="2" s="1"/>
  <c r="Y231" i="2"/>
  <c r="X185" i="2"/>
  <c r="Z185" i="2" s="1"/>
  <c r="Y185" i="2"/>
  <c r="X184" i="2"/>
  <c r="Z184" i="2" s="1"/>
  <c r="Y184" i="2"/>
  <c r="X200" i="2"/>
  <c r="Z200" i="2" s="1"/>
  <c r="Y200" i="2"/>
  <c r="X198" i="2"/>
  <c r="Z198" i="2" s="1"/>
  <c r="Y198" i="2"/>
  <c r="X233" i="2"/>
  <c r="Z233" i="2" s="1"/>
  <c r="Y233" i="2"/>
  <c r="X195" i="2"/>
  <c r="Z195" i="2" s="1"/>
  <c r="Y195" i="2"/>
  <c r="X193" i="2"/>
  <c r="Z193" i="2" s="1"/>
  <c r="Y193" i="2"/>
  <c r="AP8" i="2" l="1"/>
  <c r="AP27" i="2"/>
  <c r="X154" i="2"/>
  <c r="Z154" i="2" s="1"/>
  <c r="Y154" i="2"/>
  <c r="X165" i="2"/>
  <c r="Z165" i="2" s="1"/>
  <c r="Y165" i="2"/>
  <c r="X160" i="2"/>
  <c r="Z160" i="2" s="1"/>
  <c r="Y160" i="2"/>
  <c r="X232" i="2"/>
  <c r="Z232" i="2" s="1"/>
  <c r="Y232" i="2"/>
  <c r="X151" i="2"/>
  <c r="Z151" i="2" s="1"/>
  <c r="Y151" i="2"/>
  <c r="X170" i="2"/>
  <c r="Z170" i="2" s="1"/>
  <c r="Y170" i="2"/>
  <c r="X168" i="2"/>
  <c r="Z168" i="2" s="1"/>
  <c r="Y168" i="2"/>
  <c r="X167" i="2"/>
  <c r="Z167" i="2" s="1"/>
  <c r="Y167" i="2"/>
  <c r="X186" i="2"/>
  <c r="Z186" i="2" s="1"/>
  <c r="Y186" i="2"/>
  <c r="X152" i="2"/>
  <c r="Z152" i="2" s="1"/>
  <c r="Y152" i="2"/>
  <c r="X156" i="2"/>
  <c r="Z156" i="2" s="1"/>
  <c r="Y156" i="2"/>
  <c r="X227" i="2"/>
  <c r="Z227" i="2" s="1"/>
  <c r="Y227" i="2"/>
  <c r="X191" i="2"/>
  <c r="Z191" i="2" s="1"/>
  <c r="Y191" i="2"/>
  <c r="X159" i="2"/>
  <c r="Z159" i="2" s="1"/>
  <c r="Y159" i="2"/>
  <c r="X157" i="2"/>
  <c r="Z157" i="2" s="1"/>
  <c r="Y157" i="2"/>
  <c r="X155" i="2"/>
  <c r="Z155" i="2" s="1"/>
  <c r="Y155" i="2"/>
  <c r="X166" i="2"/>
  <c r="Z166" i="2" s="1"/>
  <c r="Y166" i="2"/>
  <c r="X164" i="2"/>
  <c r="Z164" i="2" s="1"/>
  <c r="Y164" i="2"/>
  <c r="X162" i="2"/>
  <c r="Z162" i="2" s="1"/>
  <c r="Y162" i="2"/>
  <c r="X161" i="2"/>
  <c r="Z161" i="2" s="1"/>
  <c r="Y161" i="2"/>
  <c r="X188" i="2"/>
  <c r="Z188" i="2" s="1"/>
  <c r="Y188" i="2"/>
  <c r="X189" i="2"/>
  <c r="Z189" i="2" s="1"/>
  <c r="Y189" i="2"/>
  <c r="X158" i="2"/>
  <c r="Z158" i="2" s="1"/>
  <c r="Y158" i="2"/>
  <c r="X163" i="2"/>
  <c r="Z163" i="2" s="1"/>
  <c r="Y163" i="2"/>
  <c r="X187" i="2"/>
  <c r="Z187" i="2" s="1"/>
  <c r="Y187" i="2"/>
  <c r="X153" i="2"/>
  <c r="Z153" i="2" s="1"/>
  <c r="Y153" i="2"/>
  <c r="X171" i="2"/>
  <c r="Z171" i="2" s="1"/>
  <c r="Y171" i="2"/>
  <c r="X169" i="2"/>
  <c r="Z169" i="2" s="1"/>
  <c r="Y169" i="2"/>
  <c r="X228" i="2"/>
  <c r="Z228" i="2" s="1"/>
  <c r="Y228" i="2"/>
  <c r="X190" i="2"/>
  <c r="Z190" i="2" s="1"/>
  <c r="Y190" i="2"/>
  <c r="X192" i="2"/>
  <c r="Z192" i="2" s="1"/>
  <c r="Y192" i="2"/>
  <c r="AL8" i="2" l="1"/>
  <c r="AL27" i="2"/>
  <c r="X133" i="2"/>
  <c r="Z133" i="2" s="1"/>
  <c r="Y133" i="2"/>
  <c r="X122" i="2"/>
  <c r="Z122" i="2" s="1"/>
  <c r="Y122" i="2"/>
  <c r="X111" i="2"/>
  <c r="Z111" i="2" s="1"/>
  <c r="Y111" i="2"/>
  <c r="X100" i="2"/>
  <c r="Z100" i="2" s="1"/>
  <c r="Y100" i="2"/>
  <c r="X92" i="2"/>
  <c r="Z92" i="2" s="1"/>
  <c r="Y92" i="2"/>
  <c r="X221" i="2"/>
  <c r="Z221" i="2" s="1"/>
  <c r="Y221" i="2"/>
  <c r="X75" i="2"/>
  <c r="Z75" i="2" s="1"/>
  <c r="Y75" i="2"/>
  <c r="X64" i="2"/>
  <c r="Z64" i="2" s="1"/>
  <c r="Y64" i="2"/>
  <c r="X53" i="2"/>
  <c r="Z53" i="2" s="1"/>
  <c r="Y53" i="2"/>
  <c r="X39" i="2"/>
  <c r="Z39" i="2" s="1"/>
  <c r="Y39" i="2"/>
  <c r="X211" i="2"/>
  <c r="Z211" i="2" s="1"/>
  <c r="Y211" i="2"/>
  <c r="X208" i="2"/>
  <c r="Z208" i="2" s="1"/>
  <c r="Y208" i="2"/>
  <c r="X8" i="2"/>
  <c r="Z8" i="2" s="1"/>
  <c r="Y8" i="2"/>
  <c r="X183" i="2"/>
  <c r="Z183" i="2" s="1"/>
  <c r="Y183" i="2"/>
  <c r="X182" i="2"/>
  <c r="Z182" i="2" s="1"/>
  <c r="Y182" i="2"/>
  <c r="X139" i="2"/>
  <c r="Z139" i="2" s="1"/>
  <c r="Y139" i="2"/>
  <c r="X128" i="2"/>
  <c r="Z128" i="2" s="1"/>
  <c r="Y128" i="2"/>
  <c r="X121" i="2"/>
  <c r="Z121" i="2" s="1"/>
  <c r="Y121" i="2"/>
  <c r="X118" i="2"/>
  <c r="Z118" i="2" s="1"/>
  <c r="Y118" i="2"/>
  <c r="X114" i="2"/>
  <c r="Z114" i="2" s="1"/>
  <c r="Y114" i="2"/>
  <c r="X110" i="2"/>
  <c r="Z110" i="2" s="1"/>
  <c r="Y110" i="2"/>
  <c r="X106" i="2"/>
  <c r="Z106" i="2" s="1"/>
  <c r="Y106" i="2"/>
  <c r="X102" i="2"/>
  <c r="Z102" i="2" s="1"/>
  <c r="Y102" i="2"/>
  <c r="X99" i="2"/>
  <c r="Z99" i="2" s="1"/>
  <c r="Y99" i="2"/>
  <c r="X95" i="2"/>
  <c r="Z95" i="2" s="1"/>
  <c r="Y95" i="2"/>
  <c r="X91" i="2"/>
  <c r="Z91" i="2" s="1"/>
  <c r="Y91" i="2"/>
  <c r="X87" i="2"/>
  <c r="Z87" i="2" s="1"/>
  <c r="Y87" i="2"/>
  <c r="X84" i="2"/>
  <c r="Z84" i="2" s="1"/>
  <c r="Y84" i="2"/>
  <c r="X80" i="2"/>
  <c r="Z80" i="2" s="1"/>
  <c r="Y80" i="2"/>
  <c r="X219" i="2"/>
  <c r="Z219" i="2" s="1"/>
  <c r="Y219" i="2"/>
  <c r="X74" i="2"/>
  <c r="Z74" i="2" s="1"/>
  <c r="Y74" i="2"/>
  <c r="X70" i="2"/>
  <c r="Z70" i="2" s="1"/>
  <c r="Y70" i="2"/>
  <c r="X66" i="2"/>
  <c r="Z66" i="2" s="1"/>
  <c r="Y66" i="2"/>
  <c r="X63" i="2"/>
  <c r="Z63" i="2" s="1"/>
  <c r="Y63" i="2"/>
  <c r="X59" i="2"/>
  <c r="Z59" i="2" s="1"/>
  <c r="Y59" i="2"/>
  <c r="X217" i="2"/>
  <c r="Z217" i="2" s="1"/>
  <c r="Y217" i="2"/>
  <c r="X52" i="2"/>
  <c r="Z52" i="2" s="1"/>
  <c r="Y52" i="2"/>
  <c r="X49" i="2"/>
  <c r="Z49" i="2" s="1"/>
  <c r="Y49" i="2"/>
  <c r="X45" i="2"/>
  <c r="Z45" i="2" s="1"/>
  <c r="Y45" i="2"/>
  <c r="X42" i="2"/>
  <c r="Z42" i="2" s="1"/>
  <c r="Y42" i="2"/>
  <c r="X214" i="2"/>
  <c r="Z214" i="2" s="1"/>
  <c r="Y214" i="2"/>
  <c r="X36" i="2"/>
  <c r="Z36" i="2" s="1"/>
  <c r="Y36" i="2"/>
  <c r="X33" i="2"/>
  <c r="Z33" i="2" s="1"/>
  <c r="Y33" i="2"/>
  <c r="X30" i="2"/>
  <c r="Z30" i="2" s="1"/>
  <c r="Y30" i="2"/>
  <c r="X209" i="2"/>
  <c r="Z209" i="2" s="1"/>
  <c r="Y209" i="2"/>
  <c r="X24" i="2"/>
  <c r="Z24" i="2" s="1"/>
  <c r="Y24" i="2"/>
  <c r="X21" i="2"/>
  <c r="Z21" i="2" s="1"/>
  <c r="Y21" i="2"/>
  <c r="X17" i="2"/>
  <c r="Z17" i="2" s="1"/>
  <c r="Y17" i="2"/>
  <c r="X207" i="2"/>
  <c r="Z207" i="2" s="1"/>
  <c r="Y207" i="2"/>
  <c r="X10" i="2"/>
  <c r="Z10" i="2" s="1"/>
  <c r="Y10" i="2"/>
  <c r="X7" i="2"/>
  <c r="Z7" i="2" s="1"/>
  <c r="Y7" i="2"/>
  <c r="X3" i="2"/>
  <c r="Z3" i="2" s="1"/>
  <c r="Y3" i="2"/>
  <c r="X149" i="2"/>
  <c r="Z149" i="2" s="1"/>
  <c r="Y149" i="2"/>
  <c r="X226" i="2"/>
  <c r="Z226" i="2" s="1"/>
  <c r="Y226" i="2"/>
  <c r="X146" i="2"/>
  <c r="Z146" i="2" s="1"/>
  <c r="Y146" i="2"/>
  <c r="X144" i="2"/>
  <c r="Z144" i="2" s="1"/>
  <c r="Y144" i="2"/>
  <c r="X142" i="2"/>
  <c r="Z142" i="2" s="1"/>
  <c r="Y142" i="2"/>
  <c r="X172" i="2"/>
  <c r="Z172" i="2" s="1"/>
  <c r="Y172" i="2"/>
  <c r="X174" i="2"/>
  <c r="Z174" i="2" s="1"/>
  <c r="Y174" i="2"/>
  <c r="X229" i="2"/>
  <c r="Z229" i="2" s="1"/>
  <c r="Y229" i="2"/>
  <c r="X230" i="2"/>
  <c r="Z230" i="2" s="1"/>
  <c r="Y230" i="2"/>
  <c r="X136" i="2"/>
  <c r="Z136" i="2" s="1"/>
  <c r="Y136" i="2"/>
  <c r="X125" i="2"/>
  <c r="Z125" i="2" s="1"/>
  <c r="Y125" i="2"/>
  <c r="X115" i="2"/>
  <c r="Z115" i="2" s="1"/>
  <c r="Y115" i="2"/>
  <c r="X103" i="2"/>
  <c r="Z103" i="2" s="1"/>
  <c r="Y103" i="2"/>
  <c r="X96" i="2"/>
  <c r="Z96" i="2" s="1"/>
  <c r="Y96" i="2"/>
  <c r="X88" i="2"/>
  <c r="Z88" i="2" s="1"/>
  <c r="Y88" i="2"/>
  <c r="X81" i="2"/>
  <c r="Z81" i="2" s="1"/>
  <c r="Y81" i="2"/>
  <c r="X67" i="2"/>
  <c r="Z67" i="2" s="1"/>
  <c r="Y67" i="2"/>
  <c r="X56" i="2"/>
  <c r="Z56" i="2" s="1"/>
  <c r="Y56" i="2"/>
  <c r="X46" i="2"/>
  <c r="Z46" i="2" s="1"/>
  <c r="Y46" i="2"/>
  <c r="X34" i="2"/>
  <c r="Z34" i="2" s="1"/>
  <c r="Y34" i="2"/>
  <c r="X25" i="2"/>
  <c r="Z25" i="2" s="1"/>
  <c r="Y25" i="2"/>
  <c r="X14" i="2"/>
  <c r="Z14" i="2" s="1"/>
  <c r="Y14" i="2"/>
  <c r="X4" i="2"/>
  <c r="Z4" i="2" s="1"/>
  <c r="Y4" i="2"/>
  <c r="X135" i="2"/>
  <c r="Z135" i="2" s="1"/>
  <c r="Y135" i="2"/>
  <c r="X124" i="2"/>
  <c r="Z124" i="2" s="1"/>
  <c r="Y124" i="2"/>
  <c r="X131" i="2"/>
  <c r="Z131" i="2" s="1"/>
  <c r="Y131" i="2"/>
  <c r="X224" i="2"/>
  <c r="Z224" i="2" s="1"/>
  <c r="Y224" i="2"/>
  <c r="X117" i="2"/>
  <c r="Z117" i="2" s="1"/>
  <c r="Y117" i="2"/>
  <c r="X105" i="2"/>
  <c r="Z105" i="2" s="1"/>
  <c r="Y105" i="2"/>
  <c r="X98" i="2"/>
  <c r="Z98" i="2" s="1"/>
  <c r="Y98" i="2"/>
  <c r="X94" i="2"/>
  <c r="Z94" i="2" s="1"/>
  <c r="Y94" i="2"/>
  <c r="X90" i="2"/>
  <c r="Z90" i="2" s="1"/>
  <c r="Y90" i="2"/>
  <c r="X86" i="2"/>
  <c r="Z86" i="2" s="1"/>
  <c r="Y86" i="2"/>
  <c r="X83" i="2"/>
  <c r="Z83" i="2" s="1"/>
  <c r="Y83" i="2"/>
  <c r="X79" i="2"/>
  <c r="Z79" i="2" s="1"/>
  <c r="Y79" i="2"/>
  <c r="X77" i="2"/>
  <c r="Z77" i="2" s="1"/>
  <c r="Y77" i="2"/>
  <c r="X73" i="2"/>
  <c r="Z73" i="2" s="1"/>
  <c r="Y73" i="2"/>
  <c r="X69" i="2"/>
  <c r="Z69" i="2" s="1"/>
  <c r="Y69" i="2"/>
  <c r="X65" i="2"/>
  <c r="Z65" i="2" s="1"/>
  <c r="Y65" i="2"/>
  <c r="X62" i="2"/>
  <c r="Z62" i="2" s="1"/>
  <c r="Y62" i="2"/>
  <c r="X58" i="2"/>
  <c r="Z58" i="2" s="1"/>
  <c r="Y58" i="2"/>
  <c r="X55" i="2"/>
  <c r="Z55" i="2" s="1"/>
  <c r="Y55" i="2"/>
  <c r="X51" i="2"/>
  <c r="Z51" i="2" s="1"/>
  <c r="Y51" i="2"/>
  <c r="X48" i="2"/>
  <c r="Z48" i="2" s="1"/>
  <c r="Y48" i="2"/>
  <c r="X44" i="2"/>
  <c r="Z44" i="2" s="1"/>
  <c r="Y44" i="2"/>
  <c r="X41" i="2"/>
  <c r="Z41" i="2" s="1"/>
  <c r="Y41" i="2"/>
  <c r="X38" i="2"/>
  <c r="Z38" i="2" s="1"/>
  <c r="Y38" i="2"/>
  <c r="X212" i="2"/>
  <c r="Z212" i="2" s="1"/>
  <c r="Y212" i="2"/>
  <c r="X32" i="2"/>
  <c r="Z32" i="2" s="1"/>
  <c r="Y32" i="2"/>
  <c r="X29" i="2"/>
  <c r="Z29" i="2" s="1"/>
  <c r="Y29" i="2"/>
  <c r="X27" i="2"/>
  <c r="Z27" i="2" s="1"/>
  <c r="Y27" i="2"/>
  <c r="X23" i="2"/>
  <c r="Z23" i="2" s="1"/>
  <c r="Y23" i="2"/>
  <c r="X20" i="2"/>
  <c r="Z20" i="2" s="1"/>
  <c r="Y20" i="2"/>
  <c r="X16" i="2"/>
  <c r="Z16" i="2" s="1"/>
  <c r="Y16" i="2"/>
  <c r="X13" i="2"/>
  <c r="Z13" i="2" s="1"/>
  <c r="Y13" i="2"/>
  <c r="X9" i="2"/>
  <c r="Y9" i="2"/>
  <c r="X6" i="2"/>
  <c r="Z6" i="2" s="1"/>
  <c r="Y6" i="2"/>
  <c r="X181" i="2"/>
  <c r="Z181" i="2" s="1"/>
  <c r="Y181" i="2"/>
  <c r="X180" i="2"/>
  <c r="Z180" i="2" s="1"/>
  <c r="Y180" i="2"/>
  <c r="X140" i="2"/>
  <c r="Z140" i="2" s="1"/>
  <c r="Y140" i="2"/>
  <c r="X129" i="2"/>
  <c r="Z129" i="2" s="1"/>
  <c r="Y129" i="2"/>
  <c r="X119" i="2"/>
  <c r="Z119" i="2" s="1"/>
  <c r="Y119" i="2"/>
  <c r="X107" i="2"/>
  <c r="Z107" i="2" s="1"/>
  <c r="Y107" i="2"/>
  <c r="X220" i="2"/>
  <c r="Z220" i="2" s="1"/>
  <c r="Y220" i="2"/>
  <c r="X71" i="2"/>
  <c r="Z71" i="2" s="1"/>
  <c r="Y71" i="2"/>
  <c r="X60" i="2"/>
  <c r="Z60" i="2" s="1"/>
  <c r="Y60" i="2"/>
  <c r="X216" i="2"/>
  <c r="Z216" i="2" s="1"/>
  <c r="Y216" i="2"/>
  <c r="X215" i="2"/>
  <c r="Z215" i="2" s="1"/>
  <c r="Y215" i="2"/>
  <c r="X213" i="2"/>
  <c r="Z213" i="2" s="1"/>
  <c r="Y213" i="2"/>
  <c r="X28" i="2"/>
  <c r="Z28" i="2" s="1"/>
  <c r="Y28" i="2"/>
  <c r="X18" i="2"/>
  <c r="Z18" i="2" s="1"/>
  <c r="Y18" i="2"/>
  <c r="X11" i="2"/>
  <c r="Z11" i="2" s="1"/>
  <c r="Y11" i="2"/>
  <c r="X179" i="2"/>
  <c r="Z179" i="2" s="1"/>
  <c r="Y179" i="2"/>
  <c r="X173" i="2"/>
  <c r="Z173" i="2" s="1"/>
  <c r="Y173" i="2"/>
  <c r="X177" i="2"/>
  <c r="Z177" i="2" s="1"/>
  <c r="Y177" i="2"/>
  <c r="X132" i="2"/>
  <c r="Z132" i="2" s="1"/>
  <c r="Y132" i="2"/>
  <c r="X138" i="2"/>
  <c r="Z138" i="2" s="1"/>
  <c r="Y138" i="2"/>
  <c r="X225" i="2"/>
  <c r="Z225" i="2" s="1"/>
  <c r="Y225" i="2"/>
  <c r="X127" i="2"/>
  <c r="Z127" i="2" s="1"/>
  <c r="Y127" i="2"/>
  <c r="X223" i="2"/>
  <c r="Z223" i="2" s="1"/>
  <c r="Y223" i="2"/>
  <c r="X113" i="2"/>
  <c r="Z113" i="2" s="1"/>
  <c r="Y113" i="2"/>
  <c r="X109" i="2"/>
  <c r="Z109" i="2" s="1"/>
  <c r="Y109" i="2"/>
  <c r="X101" i="2"/>
  <c r="Z101" i="2" s="1"/>
  <c r="Y101" i="2"/>
  <c r="X141" i="2"/>
  <c r="Z141" i="2" s="1"/>
  <c r="Y141" i="2"/>
  <c r="X137" i="2"/>
  <c r="Z137" i="2" s="1"/>
  <c r="Y137" i="2"/>
  <c r="X134" i="2"/>
  <c r="Z134" i="2" s="1"/>
  <c r="Y134" i="2"/>
  <c r="X130" i="2"/>
  <c r="Z130" i="2" s="1"/>
  <c r="Y130" i="2"/>
  <c r="X126" i="2"/>
  <c r="Z126" i="2" s="1"/>
  <c r="Y126" i="2"/>
  <c r="X123" i="2"/>
  <c r="Z123" i="2" s="1"/>
  <c r="Y123" i="2"/>
  <c r="X120" i="2"/>
  <c r="Z120" i="2" s="1"/>
  <c r="Y120" i="2"/>
  <c r="X116" i="2"/>
  <c r="Z116" i="2" s="1"/>
  <c r="Y116" i="2"/>
  <c r="X112" i="2"/>
  <c r="Z112" i="2" s="1"/>
  <c r="Y112" i="2"/>
  <c r="X108" i="2"/>
  <c r="Z108" i="2" s="1"/>
  <c r="Y108" i="2"/>
  <c r="X104" i="2"/>
  <c r="Z104" i="2" s="1"/>
  <c r="Y104" i="2"/>
  <c r="X222" i="2"/>
  <c r="Z222" i="2" s="1"/>
  <c r="Y222" i="2"/>
  <c r="X97" i="2"/>
  <c r="Z97" i="2" s="1"/>
  <c r="Y97" i="2"/>
  <c r="X93" i="2"/>
  <c r="Z93" i="2" s="1"/>
  <c r="Y93" i="2"/>
  <c r="X89" i="2"/>
  <c r="Z89" i="2" s="1"/>
  <c r="Y89" i="2"/>
  <c r="X85" i="2"/>
  <c r="Z85" i="2" s="1"/>
  <c r="Y85" i="2"/>
  <c r="X82" i="2"/>
  <c r="Z82" i="2" s="1"/>
  <c r="Y82" i="2"/>
  <c r="X78" i="2"/>
  <c r="Z78" i="2" s="1"/>
  <c r="Y78" i="2"/>
  <c r="X76" i="2"/>
  <c r="Z76" i="2" s="1"/>
  <c r="Y76" i="2"/>
  <c r="X72" i="2"/>
  <c r="Z72" i="2" s="1"/>
  <c r="Y72" i="2"/>
  <c r="X68" i="2"/>
  <c r="Z68" i="2" s="1"/>
  <c r="Y68" i="2"/>
  <c r="X218" i="2"/>
  <c r="Z218" i="2" s="1"/>
  <c r="Y218" i="2"/>
  <c r="X61" i="2"/>
  <c r="Z61" i="2" s="1"/>
  <c r="Y61" i="2"/>
  <c r="X57" i="2"/>
  <c r="Z57" i="2" s="1"/>
  <c r="Y57" i="2"/>
  <c r="X54" i="2"/>
  <c r="Z54" i="2" s="1"/>
  <c r="Y54" i="2"/>
  <c r="X50" i="2"/>
  <c r="Z50" i="2" s="1"/>
  <c r="Y50" i="2"/>
  <c r="X47" i="2"/>
  <c r="Z47" i="2" s="1"/>
  <c r="Y47" i="2"/>
  <c r="X43" i="2"/>
  <c r="Z43" i="2" s="1"/>
  <c r="Y43" i="2"/>
  <c r="X40" i="2"/>
  <c r="Z40" i="2" s="1"/>
  <c r="Y40" i="2"/>
  <c r="X37" i="2"/>
  <c r="Z37" i="2" s="1"/>
  <c r="Y37" i="2"/>
  <c r="X35" i="2"/>
  <c r="Z35" i="2" s="1"/>
  <c r="Y35" i="2"/>
  <c r="X31" i="2"/>
  <c r="Z31" i="2" s="1"/>
  <c r="Y31" i="2"/>
  <c r="X210" i="2"/>
  <c r="Z210" i="2" s="1"/>
  <c r="Y210" i="2"/>
  <c r="X26" i="2"/>
  <c r="Z26" i="2" s="1"/>
  <c r="Y26" i="2"/>
  <c r="X22" i="2"/>
  <c r="Z22" i="2" s="1"/>
  <c r="Y22" i="2"/>
  <c r="X19" i="2"/>
  <c r="Z19" i="2" s="1"/>
  <c r="Y19" i="2"/>
  <c r="X15" i="2"/>
  <c r="Z15" i="2" s="1"/>
  <c r="Y15" i="2"/>
  <c r="X12" i="2"/>
  <c r="Z12" i="2" s="1"/>
  <c r="Y12" i="2"/>
  <c r="X206" i="2"/>
  <c r="Y206" i="2"/>
  <c r="X5" i="2"/>
  <c r="Z5" i="2" s="1"/>
  <c r="Y5" i="2"/>
  <c r="X150" i="2"/>
  <c r="Z150" i="2" s="1"/>
  <c r="Y150" i="2"/>
  <c r="X148" i="2"/>
  <c r="Z148" i="2" s="1"/>
  <c r="Y148" i="2"/>
  <c r="X147" i="2"/>
  <c r="Z147" i="2" s="1"/>
  <c r="Y147" i="2"/>
  <c r="X145" i="2"/>
  <c r="Z145" i="2" s="1"/>
  <c r="Y145" i="2"/>
  <c r="X143" i="2"/>
  <c r="Z143" i="2" s="1"/>
  <c r="Y143" i="2"/>
  <c r="X175" i="2"/>
  <c r="Z175" i="2" s="1"/>
  <c r="Y175" i="2"/>
  <c r="X176" i="2"/>
  <c r="Z176" i="2" s="1"/>
  <c r="Y176" i="2"/>
  <c r="X178" i="2"/>
  <c r="Z178" i="2" s="1"/>
  <c r="Y178" i="2"/>
  <c r="V15" i="2" l="1"/>
  <c r="Z206" i="2"/>
  <c r="V17" i="2" s="1"/>
  <c r="V13" i="2"/>
  <c r="Z9" i="2"/>
  <c r="Y2" i="2"/>
  <c r="X2" i="2"/>
  <c r="V6" i="2" l="1"/>
  <c r="V25" i="2"/>
  <c r="V4" i="2"/>
  <c r="V23" i="2"/>
  <c r="Z2" i="2"/>
  <c r="V8" i="2" l="1"/>
  <c r="V27" i="2"/>
  <c r="AL2" i="2" l="1"/>
  <c r="V2" i="2"/>
  <c r="AU2" i="2"/>
  <c r="AA2" i="2"/>
</calcChain>
</file>

<file path=xl/sharedStrings.xml><?xml version="1.0" encoding="utf-8"?>
<sst xmlns="http://schemas.openxmlformats.org/spreadsheetml/2006/main" count="1024" uniqueCount="284">
  <si>
    <t>Specimen</t>
  </si>
  <si>
    <t>H</t>
  </si>
  <si>
    <t>T</t>
  </si>
  <si>
    <t>FS-2</t>
  </si>
  <si>
    <t>C</t>
  </si>
  <si>
    <t>FS-3</t>
  </si>
  <si>
    <t>FS-4</t>
  </si>
  <si>
    <t>FS-5</t>
  </si>
  <si>
    <t>FS-20</t>
  </si>
  <si>
    <t>FS-9</t>
  </si>
  <si>
    <t>FS-12</t>
  </si>
  <si>
    <t>J</t>
  </si>
  <si>
    <t>FS-13</t>
  </si>
  <si>
    <t>FS-14</t>
  </si>
  <si>
    <t>P</t>
  </si>
  <si>
    <t>FS-15</t>
  </si>
  <si>
    <t>FS-16</t>
  </si>
  <si>
    <t>FS-18</t>
  </si>
  <si>
    <t>P11F66</t>
  </si>
  <si>
    <t>P38F34</t>
  </si>
  <si>
    <t>P38F69</t>
  </si>
  <si>
    <t>L2</t>
  </si>
  <si>
    <t>L3</t>
  </si>
  <si>
    <t>L5</t>
  </si>
  <si>
    <t>L6</t>
  </si>
  <si>
    <t>L7</t>
  </si>
  <si>
    <t>L8</t>
  </si>
  <si>
    <t>S-2</t>
  </si>
  <si>
    <t>S-3</t>
  </si>
  <si>
    <t>S-4</t>
  </si>
  <si>
    <t>S-5</t>
  </si>
  <si>
    <t>S-6</t>
  </si>
  <si>
    <t>S-13</t>
  </si>
  <si>
    <t>Pl</t>
  </si>
  <si>
    <t>S-12</t>
  </si>
  <si>
    <t>S-11</t>
  </si>
  <si>
    <t>S-8</t>
  </si>
  <si>
    <t>FSU</t>
  </si>
  <si>
    <t>FSB</t>
  </si>
  <si>
    <t>A1</t>
  </si>
  <si>
    <t>A2</t>
  </si>
  <si>
    <t>A3</t>
  </si>
  <si>
    <t>B1</t>
  </si>
  <si>
    <t>B2</t>
  </si>
  <si>
    <t>B3</t>
  </si>
  <si>
    <t>C1</t>
  </si>
  <si>
    <t>C3</t>
  </si>
  <si>
    <t>A4</t>
  </si>
  <si>
    <t>B4</t>
  </si>
  <si>
    <t>B5</t>
  </si>
  <si>
    <t>S11</t>
  </si>
  <si>
    <t>S12</t>
  </si>
  <si>
    <t>S13</t>
  </si>
  <si>
    <t>S14</t>
  </si>
  <si>
    <t>S22</t>
  </si>
  <si>
    <t>S23</t>
  </si>
  <si>
    <t>S24</t>
  </si>
  <si>
    <t>S31</t>
  </si>
  <si>
    <t>S32</t>
  </si>
  <si>
    <t>S33</t>
  </si>
  <si>
    <t>S34</t>
  </si>
  <si>
    <t>S41</t>
  </si>
  <si>
    <t>S42</t>
  </si>
  <si>
    <t>S2</t>
  </si>
  <si>
    <t>S3</t>
  </si>
  <si>
    <t>S4</t>
  </si>
  <si>
    <t>S5</t>
  </si>
  <si>
    <t>S6</t>
  </si>
  <si>
    <t>S8</t>
  </si>
  <si>
    <t>S9</t>
  </si>
  <si>
    <t>S10</t>
  </si>
  <si>
    <t>t100-0.67</t>
  </si>
  <si>
    <t>t140-0.67</t>
  </si>
  <si>
    <t>t180-0.67</t>
  </si>
  <si>
    <t>t100-0.72</t>
  </si>
  <si>
    <t>t140-0.72</t>
  </si>
  <si>
    <t>t180-0.72</t>
  </si>
  <si>
    <t>t100-0.91</t>
  </si>
  <si>
    <t>t140-0.91</t>
  </si>
  <si>
    <t>t180-0.91</t>
  </si>
  <si>
    <t>t100-0.63</t>
  </si>
  <si>
    <t>t100-0.94</t>
  </si>
  <si>
    <t>t100-1.03</t>
  </si>
  <si>
    <t>S</t>
  </si>
  <si>
    <t>B1-01</t>
  </si>
  <si>
    <t>B2-01</t>
  </si>
  <si>
    <t>B3-01</t>
  </si>
  <si>
    <t>B4-01</t>
  </si>
  <si>
    <t>B5-01</t>
  </si>
  <si>
    <t>B1-05</t>
  </si>
  <si>
    <t>B3-05</t>
  </si>
  <si>
    <t>B5-05</t>
  </si>
  <si>
    <t>B1-06</t>
  </si>
  <si>
    <t>B3-06</t>
  </si>
  <si>
    <t>B5-06</t>
  </si>
  <si>
    <t>b</t>
  </si>
  <si>
    <t>c</t>
  </si>
  <si>
    <t> d</t>
  </si>
  <si>
    <t>S1</t>
  </si>
  <si>
    <t>S3/FRC</t>
  </si>
  <si>
    <t>S4/FRC</t>
  </si>
  <si>
    <t>S5/FRM</t>
  </si>
  <si>
    <t>S6/FRM</t>
  </si>
  <si>
    <t>S7/FRC</t>
  </si>
  <si>
    <t>S8/FRC</t>
  </si>
  <si>
    <t>S9/FRC</t>
  </si>
  <si>
    <t>S10/FRC</t>
  </si>
  <si>
    <t>FS-1</t>
  </si>
  <si>
    <t>FS-6</t>
  </si>
  <si>
    <t>FS-7</t>
  </si>
  <si>
    <t>FS-19</t>
  </si>
  <si>
    <t>FS-8</t>
  </si>
  <si>
    <t>FS-10</t>
  </si>
  <si>
    <t>FS-11</t>
  </si>
  <si>
    <t>FS-17</t>
  </si>
  <si>
    <t>P11F0</t>
  </si>
  <si>
    <t>P11F31</t>
  </si>
  <si>
    <t>P38F0</t>
  </si>
  <si>
    <t>L1</t>
  </si>
  <si>
    <t>L4</t>
  </si>
  <si>
    <t>OSC S1</t>
  </si>
  <si>
    <t>S-1</t>
  </si>
  <si>
    <t>S-7</t>
  </si>
  <si>
    <t>S-16</t>
  </si>
  <si>
    <t>S-10</t>
  </si>
  <si>
    <t>S-9</t>
  </si>
  <si>
    <t>S-19</t>
  </si>
  <si>
    <t>NU</t>
  </si>
  <si>
    <t>NB</t>
  </si>
  <si>
    <t>A0</t>
  </si>
  <si>
    <t>B0</t>
  </si>
  <si>
    <t>C0</t>
  </si>
  <si>
    <t>C2</t>
  </si>
  <si>
    <t>A5</t>
  </si>
  <si>
    <t>S21</t>
  </si>
  <si>
    <t>S7</t>
  </si>
  <si>
    <t>s</t>
  </si>
  <si>
    <t>FIBER</t>
  </si>
  <si>
    <t>R2</t>
  </si>
  <si>
    <t>c1</t>
  </si>
  <si>
    <t>c2</t>
  </si>
  <si>
    <t>c3</t>
  </si>
  <si>
    <t>d1</t>
  </si>
  <si>
    <t>d2</t>
  </si>
  <si>
    <t>d3</t>
  </si>
  <si>
    <t>a1</t>
  </si>
  <si>
    <t>F0_R0.75</t>
  </si>
  <si>
    <t>F0_R1.5</t>
  </si>
  <si>
    <t>F1_R0.75</t>
  </si>
  <si>
    <t>F1_R1.5</t>
  </si>
  <si>
    <t>F1.5_R1.5</t>
  </si>
  <si>
    <t>S80-0-1.0</t>
  </si>
  <si>
    <t>S80-1-1.0</t>
  </si>
  <si>
    <t>S80-1.5-1.0</t>
  </si>
  <si>
    <t>S80-1-0.7</t>
  </si>
  <si>
    <t>S80-1.5-0.7</t>
  </si>
  <si>
    <t>S60-0-1.5</t>
  </si>
  <si>
    <t>S60-1-1.5</t>
  </si>
  <si>
    <t>S60-1-2.2</t>
  </si>
  <si>
    <t>تابیده</t>
  </si>
  <si>
    <t>F09-00</t>
  </si>
  <si>
    <t>F14-00</t>
  </si>
  <si>
    <t>F09-03</t>
  </si>
  <si>
    <t>F09-06</t>
  </si>
  <si>
    <t>F09-09</t>
  </si>
  <si>
    <t>F09-12</t>
  </si>
  <si>
    <t>F14-03</t>
  </si>
  <si>
    <t>F14-06</t>
  </si>
  <si>
    <t>F14-09</t>
  </si>
  <si>
    <t>F14-12</t>
  </si>
  <si>
    <t>S0</t>
  </si>
  <si>
    <t>S075</t>
  </si>
  <si>
    <t>S1.25</t>
  </si>
  <si>
    <t>ND0</t>
  </si>
  <si>
    <t>ND1</t>
  </si>
  <si>
    <t>ND2</t>
  </si>
  <si>
    <t>ND3</t>
  </si>
  <si>
    <t>ND4</t>
  </si>
  <si>
    <t>ND5</t>
  </si>
  <si>
    <t>S1C1</t>
  </si>
  <si>
    <t>S2C2</t>
  </si>
  <si>
    <t>Cf0fc50</t>
  </si>
  <si>
    <t>Cf60fc50</t>
  </si>
  <si>
    <t>Cf75fc50</t>
  </si>
  <si>
    <t>Cf90fc50</t>
  </si>
  <si>
    <t>Cf0fc70</t>
  </si>
  <si>
    <t>Cf60fc70</t>
  </si>
  <si>
    <t>Cf75fc70</t>
  </si>
  <si>
    <t>Cf90fc70</t>
  </si>
  <si>
    <t>SFRC1_1</t>
  </si>
  <si>
    <t>SFRC1_2</t>
  </si>
  <si>
    <t>SFRC1_3</t>
  </si>
  <si>
    <t>SFRC2_1</t>
  </si>
  <si>
    <t>SFRC2_2</t>
  </si>
  <si>
    <t>SFRC2_3</t>
  </si>
  <si>
    <t>SFRC2_4</t>
  </si>
  <si>
    <t>SFRC3_1</t>
  </si>
  <si>
    <t>SFRC3_2</t>
  </si>
  <si>
    <t>SFRC3_3</t>
  </si>
  <si>
    <t>SFRC4_1</t>
  </si>
  <si>
    <t>SFRC4_2</t>
  </si>
  <si>
    <t>SFRC5_1</t>
  </si>
  <si>
    <t>SFRC5_2</t>
  </si>
  <si>
    <t>BCV-2%-30-1.36</t>
  </si>
  <si>
    <t>BCV-2%-40-1.02</t>
  </si>
  <si>
    <t>BCV-2%-60-1.00</t>
  </si>
  <si>
    <t>BCV-2%-80-1.10</t>
  </si>
  <si>
    <t>BCV-1%A-40-1.02</t>
  </si>
  <si>
    <t>BCV-1%A-60-2.05</t>
  </si>
  <si>
    <t>BCV-1%A-80-1.10</t>
  </si>
  <si>
    <t>BCV-1%A-30-2.67</t>
  </si>
  <si>
    <t>BCV-1%A-80-1.96</t>
  </si>
  <si>
    <t>BCV-2%-60-1.66</t>
  </si>
  <si>
    <t>BCV-1%A-60-1.49</t>
  </si>
  <si>
    <t>BCV-1%A-80-1.77</t>
  </si>
  <si>
    <t>BCV-2%-60-1.49</t>
  </si>
  <si>
    <t>BCV-2%-80-1.77</t>
  </si>
  <si>
    <t>ft</t>
  </si>
  <si>
    <t>MAE</t>
  </si>
  <si>
    <t>Base</t>
  </si>
  <si>
    <t>sMAPE</t>
  </si>
  <si>
    <t>RSME</t>
  </si>
  <si>
    <t>RS</t>
  </si>
  <si>
    <t>fcf</t>
  </si>
  <si>
    <t>Ac</t>
  </si>
  <si>
    <t>AT</t>
  </si>
  <si>
    <t>Cu</t>
  </si>
  <si>
    <t>Fpc</t>
  </si>
  <si>
    <t>sigma</t>
  </si>
  <si>
    <t>F</t>
  </si>
  <si>
    <t>bf</t>
  </si>
  <si>
    <t>fred</t>
  </si>
  <si>
    <t>tf</t>
  </si>
  <si>
    <t>fctm</t>
  </si>
  <si>
    <t>Ftav</t>
  </si>
  <si>
    <t>sigmatu</t>
  </si>
  <si>
    <t>Vcf</t>
  </si>
  <si>
    <t>Vcu</t>
  </si>
  <si>
    <t>alfae</t>
  </si>
  <si>
    <t>choi et al. 2007</t>
  </si>
  <si>
    <t>Ju et al. 2015</t>
  </si>
  <si>
    <t>Albostami et al. 2025</t>
  </si>
  <si>
    <t>Test</t>
  </si>
  <si>
    <t>Taining</t>
  </si>
  <si>
    <t>h (mm)</t>
  </si>
  <si>
    <t>Marí et al. 2023</t>
  </si>
  <si>
    <t>Cheng and Parra-Montesinos [30]</t>
  </si>
  <si>
    <t>Theodorakopoulos and Swamy [31]</t>
  </si>
  <si>
    <t>Alexander and Simmonds [32]</t>
  </si>
  <si>
    <t>Hanai and Holanda [28]</t>
  </si>
  <si>
    <t>Swamy and Ali [33]</t>
  </si>
  <si>
    <t>McHarg et al. [34]</t>
  </si>
  <si>
    <t>Suter and Moreillon [35]</t>
  </si>
  <si>
    <t>Nguyen-Minh et al. [36]</t>
  </si>
  <si>
    <t>Harajli et al. [37]</t>
  </si>
  <si>
    <t>Yaseen [38]</t>
  </si>
  <si>
    <t>Narayanan and Darwish [27]</t>
  </si>
  <si>
    <t>Higashiyama et al. [29]</t>
  </si>
  <si>
    <t>Wang et al. [39]</t>
  </si>
  <si>
    <t>Abdel-Rahman et al. [40]</t>
  </si>
  <si>
    <t>Gouveia et al. [41]</t>
  </si>
  <si>
    <t>Eltahawy et al. [42]</t>
  </si>
  <si>
    <t>Chanthabouala et al. [7]</t>
  </si>
  <si>
    <t>Arna’ot et al. [43]</t>
  </si>
  <si>
    <t>Gouveia et al. [44]</t>
  </si>
  <si>
    <t>Ju et al. [9]</t>
  </si>
  <si>
    <t>Zamri et al. [46]</t>
  </si>
  <si>
    <t>Tan and Paramasivam [47]</t>
  </si>
  <si>
    <t>Moreillon [48]</t>
  </si>
  <si>
    <t>Grimaldi et al. [49]</t>
  </si>
  <si>
    <t>Af</t>
  </si>
  <si>
    <t>C (mm)</t>
  </si>
  <si>
    <t>fc (MPa)</t>
  </si>
  <si>
    <t>Vf  (%)</t>
  </si>
  <si>
    <t>(%)</t>
  </si>
  <si>
    <t>Fy (MPa)</t>
  </si>
  <si>
    <t>References</t>
  </si>
  <si>
    <t>data type</t>
  </si>
  <si>
    <t>Training data</t>
  </si>
  <si>
    <t>Validation data</t>
  </si>
  <si>
    <t>Vn (kN)</t>
  </si>
  <si>
    <t>d (mm)</t>
  </si>
  <si>
    <t>Proposed model Eq. 5</t>
  </si>
  <si>
    <t>Proposed model Eq.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</si>
</sst>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color rgb="FF1F1F1F"/>
      <name val="Georgia"/>
      <family val="1"/>
    </font>
    <font>
      <sz val="8"/>
      <color theme="1"/>
      <name val="Georg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4" fillId="4" borderId="1" applyNumberFormat="0" applyAlignment="0" applyProtection="0"/>
    <xf numFmtId="0" fontId="5" fillId="3" borderId="2" applyNumberFormat="0" applyAlignment="0" applyProtection="0"/>
    <xf numFmtId="0" fontId="6" fillId="3" borderId="3" applyNumberFormat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/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2" fontId="4" fillId="4" borderId="1" xfId="1" applyNumberFormat="1"/>
    <xf numFmtId="164" fontId="5" fillId="3" borderId="2" xfId="2" applyNumberFormat="1"/>
    <xf numFmtId="164" fontId="0" fillId="0" borderId="0" xfId="0" applyNumberFormat="1"/>
    <xf numFmtId="0" fontId="6" fillId="3" borderId="3" xfId="3"/>
    <xf numFmtId="0" fontId="6" fillId="3" borderId="3" xfId="3" applyAlignment="1">
      <alignment horizontal="right"/>
    </xf>
    <xf numFmtId="0" fontId="5" fillId="3" borderId="2" xfId="2"/>
  </cellXfs>
  <cellStyles count="4">
    <cellStyle name="Calculation" xfId="2" builtinId="22"/>
    <cellStyle name="Check Cell" xfId="1" builtinId="23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Tahoma" panose="020B0604030504040204" pitchFamily="34" charset="0"/>
              <a:cs typeface="B Nazanin" panose="00000400000000000000" pitchFamily="2" charset="-78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81714785651792"/>
          <c:y val="5.0925925925925923E-2"/>
          <c:w val="0.79329396325459323"/>
          <c:h val="0.7851698745990084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Shee1!$R$1</c:f>
              <c:strCache>
                <c:ptCount val="1"/>
                <c:pt idx="0">
                  <c:v>Proposed model Eq.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Shee1!$L$2:$L$246</c:f>
              <c:numCache>
                <c:formatCode>General</c:formatCode>
                <c:ptCount val="245"/>
                <c:pt idx="0">
                  <c:v>433</c:v>
                </c:pt>
                <c:pt idx="1">
                  <c:v>379</c:v>
                </c:pt>
                <c:pt idx="2">
                  <c:v>386</c:v>
                </c:pt>
                <c:pt idx="3">
                  <c:v>389</c:v>
                </c:pt>
                <c:pt idx="4">
                  <c:v>530</c:v>
                </c:pt>
                <c:pt idx="5">
                  <c:v>444</c:v>
                </c:pt>
                <c:pt idx="6">
                  <c:v>522</c:v>
                </c:pt>
                <c:pt idx="7">
                  <c:v>530</c:v>
                </c:pt>
                <c:pt idx="8">
                  <c:v>503</c:v>
                </c:pt>
                <c:pt idx="9">
                  <c:v>173.5</c:v>
                </c:pt>
                <c:pt idx="10">
                  <c:v>225</c:v>
                </c:pt>
                <c:pt idx="11">
                  <c:v>247.4</c:v>
                </c:pt>
                <c:pt idx="12">
                  <c:v>198.1</c:v>
                </c:pt>
                <c:pt idx="13">
                  <c:v>174.5</c:v>
                </c:pt>
                <c:pt idx="14">
                  <c:v>192.4</c:v>
                </c:pt>
                <c:pt idx="15">
                  <c:v>136.5</c:v>
                </c:pt>
                <c:pt idx="16">
                  <c:v>211</c:v>
                </c:pt>
                <c:pt idx="17">
                  <c:v>150.30000000000001</c:v>
                </c:pt>
                <c:pt idx="18">
                  <c:v>216.6</c:v>
                </c:pt>
                <c:pt idx="19">
                  <c:v>191.4</c:v>
                </c:pt>
                <c:pt idx="20">
                  <c:v>217.5</c:v>
                </c:pt>
                <c:pt idx="21">
                  <c:v>235.5</c:v>
                </c:pt>
                <c:pt idx="22">
                  <c:v>239.5</c:v>
                </c:pt>
                <c:pt idx="23">
                  <c:v>238</c:v>
                </c:pt>
                <c:pt idx="24">
                  <c:v>227.8</c:v>
                </c:pt>
                <c:pt idx="25">
                  <c:v>268.39999999999998</c:v>
                </c:pt>
                <c:pt idx="26">
                  <c:v>257</c:v>
                </c:pt>
                <c:pt idx="27">
                  <c:v>345</c:v>
                </c:pt>
                <c:pt idx="28">
                  <c:v>264</c:v>
                </c:pt>
                <c:pt idx="29">
                  <c:v>330</c:v>
                </c:pt>
                <c:pt idx="30">
                  <c:v>137.19999999999999</c:v>
                </c:pt>
                <c:pt idx="31">
                  <c:v>139.6</c:v>
                </c:pt>
                <c:pt idx="32">
                  <c:v>163.6</c:v>
                </c:pt>
                <c:pt idx="33">
                  <c:v>192.9</c:v>
                </c:pt>
                <c:pt idx="34">
                  <c:v>236.2</c:v>
                </c:pt>
                <c:pt idx="35">
                  <c:v>182.5</c:v>
                </c:pt>
                <c:pt idx="36">
                  <c:v>210.9</c:v>
                </c:pt>
                <c:pt idx="37">
                  <c:v>243.6</c:v>
                </c:pt>
                <c:pt idx="38">
                  <c:v>262.89999999999998</c:v>
                </c:pt>
                <c:pt idx="39">
                  <c:v>281</c:v>
                </c:pt>
                <c:pt idx="40">
                  <c:v>267.2</c:v>
                </c:pt>
                <c:pt idx="41">
                  <c:v>221.7</c:v>
                </c:pt>
                <c:pt idx="42">
                  <c:v>236.7</c:v>
                </c:pt>
                <c:pt idx="43">
                  <c:v>249</c:v>
                </c:pt>
                <c:pt idx="44">
                  <c:v>262</c:v>
                </c:pt>
                <c:pt idx="45">
                  <c:v>255.7</c:v>
                </c:pt>
                <c:pt idx="46">
                  <c:v>213</c:v>
                </c:pt>
                <c:pt idx="47">
                  <c:v>203</c:v>
                </c:pt>
                <c:pt idx="48">
                  <c:v>130.69999999999999</c:v>
                </c:pt>
                <c:pt idx="49">
                  <c:v>306</c:v>
                </c:pt>
                <c:pt idx="50">
                  <c:v>349</c:v>
                </c:pt>
                <c:pt idx="51">
                  <c:v>422</c:v>
                </c:pt>
                <c:pt idx="52">
                  <c:v>438</c:v>
                </c:pt>
                <c:pt idx="53">
                  <c:v>262</c:v>
                </c:pt>
                <c:pt idx="54">
                  <c:v>343</c:v>
                </c:pt>
                <c:pt idx="55">
                  <c:v>337</c:v>
                </c:pt>
                <c:pt idx="56">
                  <c:v>369</c:v>
                </c:pt>
                <c:pt idx="57">
                  <c:v>201</c:v>
                </c:pt>
                <c:pt idx="58">
                  <c:v>286</c:v>
                </c:pt>
                <c:pt idx="59">
                  <c:v>327</c:v>
                </c:pt>
                <c:pt idx="60">
                  <c:v>252</c:v>
                </c:pt>
                <c:pt idx="61">
                  <c:v>361</c:v>
                </c:pt>
                <c:pt idx="62">
                  <c:v>402</c:v>
                </c:pt>
                <c:pt idx="63">
                  <c:v>330</c:v>
                </c:pt>
                <c:pt idx="64">
                  <c:v>345</c:v>
                </c:pt>
                <c:pt idx="65">
                  <c:v>397</c:v>
                </c:pt>
                <c:pt idx="66">
                  <c:v>301</c:v>
                </c:pt>
                <c:pt idx="67">
                  <c:v>328</c:v>
                </c:pt>
                <c:pt idx="68">
                  <c:v>337</c:v>
                </c:pt>
                <c:pt idx="69">
                  <c:v>347</c:v>
                </c:pt>
                <c:pt idx="70">
                  <c:v>264</c:v>
                </c:pt>
                <c:pt idx="71">
                  <c:v>307</c:v>
                </c:pt>
                <c:pt idx="72">
                  <c:v>310</c:v>
                </c:pt>
                <c:pt idx="73">
                  <c:v>326</c:v>
                </c:pt>
                <c:pt idx="74">
                  <c:v>58.8</c:v>
                </c:pt>
                <c:pt idx="75">
                  <c:v>63.6</c:v>
                </c:pt>
                <c:pt idx="76">
                  <c:v>58.3</c:v>
                </c:pt>
                <c:pt idx="77">
                  <c:v>91.8</c:v>
                </c:pt>
                <c:pt idx="78">
                  <c:v>105.9</c:v>
                </c:pt>
                <c:pt idx="79">
                  <c:v>108.4</c:v>
                </c:pt>
                <c:pt idx="80">
                  <c:v>108.8</c:v>
                </c:pt>
                <c:pt idx="81">
                  <c:v>134.5</c:v>
                </c:pt>
                <c:pt idx="82">
                  <c:v>89.5</c:v>
                </c:pt>
                <c:pt idx="83">
                  <c:v>129.5</c:v>
                </c:pt>
                <c:pt idx="84">
                  <c:v>141</c:v>
                </c:pt>
                <c:pt idx="85">
                  <c:v>93.3</c:v>
                </c:pt>
                <c:pt idx="86">
                  <c:v>98</c:v>
                </c:pt>
                <c:pt idx="87">
                  <c:v>125.5</c:v>
                </c:pt>
                <c:pt idx="88">
                  <c:v>138</c:v>
                </c:pt>
                <c:pt idx="89">
                  <c:v>98</c:v>
                </c:pt>
                <c:pt idx="90">
                  <c:v>100</c:v>
                </c:pt>
                <c:pt idx="91">
                  <c:v>117.5</c:v>
                </c:pt>
                <c:pt idx="92">
                  <c:v>110</c:v>
                </c:pt>
                <c:pt idx="93">
                  <c:v>88.5</c:v>
                </c:pt>
                <c:pt idx="94">
                  <c:v>135</c:v>
                </c:pt>
                <c:pt idx="95">
                  <c:v>86.5</c:v>
                </c:pt>
                <c:pt idx="96">
                  <c:v>93.4</c:v>
                </c:pt>
                <c:pt idx="97">
                  <c:v>102</c:v>
                </c:pt>
                <c:pt idx="98">
                  <c:v>107.5</c:v>
                </c:pt>
                <c:pt idx="99">
                  <c:v>122.2</c:v>
                </c:pt>
                <c:pt idx="100">
                  <c:v>92.6</c:v>
                </c:pt>
                <c:pt idx="101">
                  <c:v>111.1</c:v>
                </c:pt>
                <c:pt idx="102">
                  <c:v>111.3</c:v>
                </c:pt>
                <c:pt idx="103">
                  <c:v>111.3</c:v>
                </c:pt>
                <c:pt idx="104">
                  <c:v>82.1</c:v>
                </c:pt>
                <c:pt idx="105">
                  <c:v>84.9</c:v>
                </c:pt>
                <c:pt idx="106">
                  <c:v>137.5</c:v>
                </c:pt>
                <c:pt idx="107">
                  <c:v>210.2</c:v>
                </c:pt>
                <c:pt idx="108">
                  <c:v>297.60000000000002</c:v>
                </c:pt>
                <c:pt idx="109">
                  <c:v>140.80000000000001</c:v>
                </c:pt>
                <c:pt idx="110">
                  <c:v>213.2</c:v>
                </c:pt>
                <c:pt idx="111">
                  <c:v>290.7</c:v>
                </c:pt>
                <c:pt idx="112">
                  <c:v>120.8</c:v>
                </c:pt>
                <c:pt idx="113">
                  <c:v>183.1</c:v>
                </c:pt>
                <c:pt idx="114">
                  <c:v>231.2</c:v>
                </c:pt>
                <c:pt idx="115">
                  <c:v>152.30000000000001</c:v>
                </c:pt>
                <c:pt idx="116">
                  <c:v>147.9</c:v>
                </c:pt>
                <c:pt idx="117">
                  <c:v>158.9</c:v>
                </c:pt>
                <c:pt idx="118">
                  <c:v>255</c:v>
                </c:pt>
                <c:pt idx="119">
                  <c:v>315</c:v>
                </c:pt>
                <c:pt idx="120">
                  <c:v>285</c:v>
                </c:pt>
                <c:pt idx="121">
                  <c:v>310</c:v>
                </c:pt>
                <c:pt idx="122">
                  <c:v>335</c:v>
                </c:pt>
                <c:pt idx="123">
                  <c:v>350</c:v>
                </c:pt>
                <c:pt idx="124">
                  <c:v>375</c:v>
                </c:pt>
                <c:pt idx="125">
                  <c:v>345</c:v>
                </c:pt>
                <c:pt idx="126">
                  <c:v>369</c:v>
                </c:pt>
                <c:pt idx="127">
                  <c:v>385</c:v>
                </c:pt>
                <c:pt idx="128">
                  <c:v>385</c:v>
                </c:pt>
                <c:pt idx="129">
                  <c:v>505</c:v>
                </c:pt>
                <c:pt idx="130">
                  <c:v>595</c:v>
                </c:pt>
                <c:pt idx="131">
                  <c:v>674</c:v>
                </c:pt>
                <c:pt idx="132">
                  <c:v>708</c:v>
                </c:pt>
                <c:pt idx="133">
                  <c:v>129.69999999999999</c:v>
                </c:pt>
                <c:pt idx="134">
                  <c:v>139.30000000000001</c:v>
                </c:pt>
                <c:pt idx="135">
                  <c:v>106</c:v>
                </c:pt>
                <c:pt idx="136">
                  <c:v>107.8</c:v>
                </c:pt>
                <c:pt idx="137">
                  <c:v>75.2</c:v>
                </c:pt>
                <c:pt idx="138">
                  <c:v>97.1</c:v>
                </c:pt>
                <c:pt idx="139">
                  <c:v>90.5</c:v>
                </c:pt>
                <c:pt idx="140">
                  <c:v>381.7</c:v>
                </c:pt>
                <c:pt idx="141">
                  <c:v>461</c:v>
                </c:pt>
                <c:pt idx="142">
                  <c:v>556</c:v>
                </c:pt>
                <c:pt idx="143">
                  <c:v>678</c:v>
                </c:pt>
                <c:pt idx="144">
                  <c:v>731</c:v>
                </c:pt>
                <c:pt idx="145">
                  <c:v>382.3</c:v>
                </c:pt>
                <c:pt idx="146">
                  <c:v>587</c:v>
                </c:pt>
                <c:pt idx="147">
                  <c:v>806</c:v>
                </c:pt>
                <c:pt idx="148">
                  <c:v>977</c:v>
                </c:pt>
                <c:pt idx="149">
                  <c:v>79.63</c:v>
                </c:pt>
                <c:pt idx="150">
                  <c:v>78.8</c:v>
                </c:pt>
                <c:pt idx="151">
                  <c:v>93.28</c:v>
                </c:pt>
                <c:pt idx="152">
                  <c:v>289.2</c:v>
                </c:pt>
                <c:pt idx="153">
                  <c:v>296</c:v>
                </c:pt>
                <c:pt idx="154">
                  <c:v>369.3</c:v>
                </c:pt>
                <c:pt idx="155">
                  <c:v>450.7</c:v>
                </c:pt>
                <c:pt idx="156">
                  <c:v>456</c:v>
                </c:pt>
                <c:pt idx="157">
                  <c:v>474.7</c:v>
                </c:pt>
                <c:pt idx="158">
                  <c:v>409.11</c:v>
                </c:pt>
                <c:pt idx="159">
                  <c:v>386.08</c:v>
                </c:pt>
                <c:pt idx="160">
                  <c:v>456.53</c:v>
                </c:pt>
                <c:pt idx="161">
                  <c:v>399.15</c:v>
                </c:pt>
                <c:pt idx="162">
                  <c:v>462.03</c:v>
                </c:pt>
                <c:pt idx="163">
                  <c:v>496.34</c:v>
                </c:pt>
                <c:pt idx="164">
                  <c:v>495.58</c:v>
                </c:pt>
                <c:pt idx="165">
                  <c:v>290.10000000000002</c:v>
                </c:pt>
                <c:pt idx="166">
                  <c:v>412.1</c:v>
                </c:pt>
                <c:pt idx="167">
                  <c:v>354.9</c:v>
                </c:pt>
                <c:pt idx="168">
                  <c:v>365.6</c:v>
                </c:pt>
                <c:pt idx="169">
                  <c:v>222.3</c:v>
                </c:pt>
                <c:pt idx="170">
                  <c:v>21.4</c:v>
                </c:pt>
                <c:pt idx="171">
                  <c:v>22.6</c:v>
                </c:pt>
                <c:pt idx="172">
                  <c:v>18.899999999999999</c:v>
                </c:pt>
                <c:pt idx="173">
                  <c:v>20.9</c:v>
                </c:pt>
                <c:pt idx="174">
                  <c:v>24.6</c:v>
                </c:pt>
                <c:pt idx="175">
                  <c:v>27.4</c:v>
                </c:pt>
                <c:pt idx="176">
                  <c:v>9.4</c:v>
                </c:pt>
                <c:pt idx="177">
                  <c:v>54.9</c:v>
                </c:pt>
                <c:pt idx="178">
                  <c:v>70.5</c:v>
                </c:pt>
                <c:pt idx="179">
                  <c:v>20</c:v>
                </c:pt>
                <c:pt idx="180">
                  <c:v>26.1</c:v>
                </c:pt>
                <c:pt idx="181">
                  <c:v>18.7</c:v>
                </c:pt>
                <c:pt idx="182">
                  <c:v>262</c:v>
                </c:pt>
                <c:pt idx="183">
                  <c:v>252</c:v>
                </c:pt>
                <c:pt idx="184">
                  <c:v>318</c:v>
                </c:pt>
                <c:pt idx="185">
                  <c:v>343</c:v>
                </c:pt>
                <c:pt idx="186">
                  <c:v>286</c:v>
                </c:pt>
                <c:pt idx="187">
                  <c:v>361</c:v>
                </c:pt>
                <c:pt idx="188">
                  <c:v>344</c:v>
                </c:pt>
                <c:pt idx="189">
                  <c:v>327</c:v>
                </c:pt>
                <c:pt idx="190">
                  <c:v>402</c:v>
                </c:pt>
                <c:pt idx="191">
                  <c:v>41.9</c:v>
                </c:pt>
                <c:pt idx="192">
                  <c:v>47.9</c:v>
                </c:pt>
                <c:pt idx="193">
                  <c:v>120</c:v>
                </c:pt>
                <c:pt idx="194">
                  <c:v>274</c:v>
                </c:pt>
                <c:pt idx="195">
                  <c:v>130</c:v>
                </c:pt>
                <c:pt idx="196">
                  <c:v>220</c:v>
                </c:pt>
                <c:pt idx="197">
                  <c:v>49.6</c:v>
                </c:pt>
                <c:pt idx="198">
                  <c:v>271</c:v>
                </c:pt>
                <c:pt idx="199">
                  <c:v>118</c:v>
                </c:pt>
                <c:pt idx="200">
                  <c:v>268</c:v>
                </c:pt>
                <c:pt idx="201">
                  <c:v>136</c:v>
                </c:pt>
                <c:pt idx="202">
                  <c:v>274</c:v>
                </c:pt>
                <c:pt idx="203">
                  <c:v>1139.5</c:v>
                </c:pt>
                <c:pt idx="204">
                  <c:v>472</c:v>
                </c:pt>
                <c:pt idx="205">
                  <c:v>224.4</c:v>
                </c:pt>
                <c:pt idx="206">
                  <c:v>259.8</c:v>
                </c:pt>
                <c:pt idx="207">
                  <c:v>166</c:v>
                </c:pt>
                <c:pt idx="208">
                  <c:v>324</c:v>
                </c:pt>
                <c:pt idx="209">
                  <c:v>308</c:v>
                </c:pt>
                <c:pt idx="210">
                  <c:v>215.1</c:v>
                </c:pt>
                <c:pt idx="211">
                  <c:v>176.5</c:v>
                </c:pt>
                <c:pt idx="212">
                  <c:v>197.7</c:v>
                </c:pt>
                <c:pt idx="213">
                  <c:v>239</c:v>
                </c:pt>
                <c:pt idx="214">
                  <c:v>179.3</c:v>
                </c:pt>
                <c:pt idx="215">
                  <c:v>318</c:v>
                </c:pt>
                <c:pt idx="216">
                  <c:v>284</c:v>
                </c:pt>
                <c:pt idx="217">
                  <c:v>73.099999999999994</c:v>
                </c:pt>
                <c:pt idx="218">
                  <c:v>64.7</c:v>
                </c:pt>
                <c:pt idx="219">
                  <c:v>102.5</c:v>
                </c:pt>
                <c:pt idx="220">
                  <c:v>113.6</c:v>
                </c:pt>
                <c:pt idx="221">
                  <c:v>290</c:v>
                </c:pt>
                <c:pt idx="222">
                  <c:v>275</c:v>
                </c:pt>
                <c:pt idx="223">
                  <c:v>113.3</c:v>
                </c:pt>
                <c:pt idx="224">
                  <c:v>466</c:v>
                </c:pt>
                <c:pt idx="225">
                  <c:v>408.03</c:v>
                </c:pt>
                <c:pt idx="226">
                  <c:v>305.60000000000002</c:v>
                </c:pt>
                <c:pt idx="227">
                  <c:v>23.7</c:v>
                </c:pt>
                <c:pt idx="228">
                  <c:v>19</c:v>
                </c:pt>
                <c:pt idx="229">
                  <c:v>201</c:v>
                </c:pt>
                <c:pt idx="230">
                  <c:v>369</c:v>
                </c:pt>
                <c:pt idx="231">
                  <c:v>49</c:v>
                </c:pt>
                <c:pt idx="232">
                  <c:v>132</c:v>
                </c:pt>
                <c:pt idx="233">
                  <c:v>853</c:v>
                </c:pt>
              </c:numCache>
            </c:numRef>
          </c:xVal>
          <c:yVal>
            <c:numRef>
              <c:f>Shee1!$Q$2:$Q$246</c:f>
              <c:numCache>
                <c:formatCode>0.00</c:formatCode>
                <c:ptCount val="245"/>
                <c:pt idx="0">
                  <c:v>355.83419701620733</c:v>
                </c:pt>
                <c:pt idx="1">
                  <c:v>336.07388258625718</c:v>
                </c:pt>
                <c:pt idx="2">
                  <c:v>345.39273138763093</c:v>
                </c:pt>
                <c:pt idx="3">
                  <c:v>333.93676758553352</c:v>
                </c:pt>
                <c:pt idx="4">
                  <c:v>545.21262981003895</c:v>
                </c:pt>
                <c:pt idx="5">
                  <c:v>512.0125260769812</c:v>
                </c:pt>
                <c:pt idx="6">
                  <c:v>395.39071509349202</c:v>
                </c:pt>
                <c:pt idx="7">
                  <c:v>477.27350398320601</c:v>
                </c:pt>
                <c:pt idx="8">
                  <c:v>517.54648587535917</c:v>
                </c:pt>
                <c:pt idx="9">
                  <c:v>212.85321140465223</c:v>
                </c:pt>
                <c:pt idx="10">
                  <c:v>238.87334894411927</c:v>
                </c:pt>
                <c:pt idx="11">
                  <c:v>257.68415005351403</c:v>
                </c:pt>
                <c:pt idx="12">
                  <c:v>257.58920611777177</c:v>
                </c:pt>
                <c:pt idx="13">
                  <c:v>252.08902361849746</c:v>
                </c:pt>
                <c:pt idx="14">
                  <c:v>254.25128608278044</c:v>
                </c:pt>
                <c:pt idx="15">
                  <c:v>206.1488527298111</c:v>
                </c:pt>
                <c:pt idx="16">
                  <c:v>255.2081015602285</c:v>
                </c:pt>
                <c:pt idx="17">
                  <c:v>178.66993411282476</c:v>
                </c:pt>
                <c:pt idx="18">
                  <c:v>218.73177754753414</c:v>
                </c:pt>
                <c:pt idx="19">
                  <c:v>257.40913324358417</c:v>
                </c:pt>
                <c:pt idx="20">
                  <c:v>264.31225745602961</c:v>
                </c:pt>
                <c:pt idx="21">
                  <c:v>257.42355434725584</c:v>
                </c:pt>
                <c:pt idx="22">
                  <c:v>250.85920010063404</c:v>
                </c:pt>
                <c:pt idx="23">
                  <c:v>246.17963444898152</c:v>
                </c:pt>
                <c:pt idx="24">
                  <c:v>232.45771647298886</c:v>
                </c:pt>
                <c:pt idx="25">
                  <c:v>279.65906518332827</c:v>
                </c:pt>
                <c:pt idx="26">
                  <c:v>365.84743445187689</c:v>
                </c:pt>
                <c:pt idx="27">
                  <c:v>437.27435255375406</c:v>
                </c:pt>
                <c:pt idx="28">
                  <c:v>282.11752616059567</c:v>
                </c:pt>
                <c:pt idx="29">
                  <c:v>333.92222424991007</c:v>
                </c:pt>
                <c:pt idx="30">
                  <c:v>118.94062903141869</c:v>
                </c:pt>
                <c:pt idx="31">
                  <c:v>145.38617139164236</c:v>
                </c:pt>
                <c:pt idx="32">
                  <c:v>170.36162643231751</c:v>
                </c:pt>
                <c:pt idx="33">
                  <c:v>170.30977749975557</c:v>
                </c:pt>
                <c:pt idx="34">
                  <c:v>238.78671618031868</c:v>
                </c:pt>
                <c:pt idx="35">
                  <c:v>168.83385461274401</c:v>
                </c:pt>
                <c:pt idx="36">
                  <c:v>208.38283830244859</c:v>
                </c:pt>
                <c:pt idx="37">
                  <c:v>252.88858112841274</c:v>
                </c:pt>
                <c:pt idx="38">
                  <c:v>260.04957117170045</c:v>
                </c:pt>
                <c:pt idx="39">
                  <c:v>267.38615857535115</c:v>
                </c:pt>
                <c:pt idx="40">
                  <c:v>260.04957117170045</c:v>
                </c:pt>
                <c:pt idx="41">
                  <c:v>223.96890052730288</c:v>
                </c:pt>
                <c:pt idx="42">
                  <c:v>264.22282171589507</c:v>
                </c:pt>
                <c:pt idx="43">
                  <c:v>268.74631784245582</c:v>
                </c:pt>
                <c:pt idx="44">
                  <c:v>264.08990375740797</c:v>
                </c:pt>
                <c:pt idx="45">
                  <c:v>274.451854249684</c:v>
                </c:pt>
                <c:pt idx="46">
                  <c:v>268.17013038080478</c:v>
                </c:pt>
                <c:pt idx="47">
                  <c:v>259.38360455024764</c:v>
                </c:pt>
                <c:pt idx="48">
                  <c:v>212.41657609495687</c:v>
                </c:pt>
                <c:pt idx="49">
                  <c:v>317.71307166863255</c:v>
                </c:pt>
                <c:pt idx="50">
                  <c:v>348.03788718496929</c:v>
                </c:pt>
                <c:pt idx="51">
                  <c:v>397.55708267946284</c:v>
                </c:pt>
                <c:pt idx="52">
                  <c:v>443.52442772351276</c:v>
                </c:pt>
                <c:pt idx="53">
                  <c:v>229.78515760137313</c:v>
                </c:pt>
                <c:pt idx="54">
                  <c:v>278.14545398813311</c:v>
                </c:pt>
                <c:pt idx="55">
                  <c:v>293.23274050429666</c:v>
                </c:pt>
                <c:pt idx="56">
                  <c:v>313.96974912300243</c:v>
                </c:pt>
                <c:pt idx="57">
                  <c:v>215.55216404531311</c:v>
                </c:pt>
                <c:pt idx="58">
                  <c:v>263.99201730913103</c:v>
                </c:pt>
                <c:pt idx="59">
                  <c:v>301.63526871532952</c:v>
                </c:pt>
                <c:pt idx="60">
                  <c:v>248.76732340598517</c:v>
                </c:pt>
                <c:pt idx="61">
                  <c:v>297.51022116723891</c:v>
                </c:pt>
                <c:pt idx="62">
                  <c:v>331.50362497662104</c:v>
                </c:pt>
                <c:pt idx="63">
                  <c:v>279.85587729696306</c:v>
                </c:pt>
                <c:pt idx="64">
                  <c:v>287.41899009636199</c:v>
                </c:pt>
                <c:pt idx="65">
                  <c:v>297.81601503668981</c:v>
                </c:pt>
                <c:pt idx="66">
                  <c:v>248.38898281966758</c:v>
                </c:pt>
                <c:pt idx="67">
                  <c:v>279.85587729696306</c:v>
                </c:pt>
                <c:pt idx="68">
                  <c:v>287.41899009636199</c:v>
                </c:pt>
                <c:pt idx="69">
                  <c:v>297.81601503668981</c:v>
                </c:pt>
                <c:pt idx="70">
                  <c:v>248.38898281966758</c:v>
                </c:pt>
                <c:pt idx="71">
                  <c:v>279.85587729696306</c:v>
                </c:pt>
                <c:pt idx="72">
                  <c:v>287.41899009636199</c:v>
                </c:pt>
                <c:pt idx="73">
                  <c:v>297.81601503668981</c:v>
                </c:pt>
                <c:pt idx="74">
                  <c:v>62.419233873947107</c:v>
                </c:pt>
                <c:pt idx="75">
                  <c:v>69.83514422906697</c:v>
                </c:pt>
                <c:pt idx="76">
                  <c:v>69.488256349124072</c:v>
                </c:pt>
                <c:pt idx="77">
                  <c:v>86.782734421598406</c:v>
                </c:pt>
                <c:pt idx="78">
                  <c:v>98.462872561671261</c:v>
                </c:pt>
                <c:pt idx="79">
                  <c:v>101.87334160437787</c:v>
                </c:pt>
                <c:pt idx="80">
                  <c:v>100.87562550946537</c:v>
                </c:pt>
                <c:pt idx="81">
                  <c:v>109.02402221318657</c:v>
                </c:pt>
                <c:pt idx="82">
                  <c:v>80.53748839991573</c:v>
                </c:pt>
                <c:pt idx="83">
                  <c:v>91.888632951105393</c:v>
                </c:pt>
                <c:pt idx="84">
                  <c:v>97.36988497053764</c:v>
                </c:pt>
                <c:pt idx="85">
                  <c:v>77.388010047851111</c:v>
                </c:pt>
                <c:pt idx="86">
                  <c:v>86.312893349723879</c:v>
                </c:pt>
                <c:pt idx="87">
                  <c:v>92.570670749059531</c:v>
                </c:pt>
                <c:pt idx="88">
                  <c:v>95.338672099835634</c:v>
                </c:pt>
                <c:pt idx="89">
                  <c:v>88.578352272299867</c:v>
                </c:pt>
                <c:pt idx="90">
                  <c:v>88.578352272299867</c:v>
                </c:pt>
                <c:pt idx="91">
                  <c:v>90.605689825819411</c:v>
                </c:pt>
                <c:pt idx="92">
                  <c:v>88.748244147779445</c:v>
                </c:pt>
                <c:pt idx="93">
                  <c:v>82.440128395184544</c:v>
                </c:pt>
                <c:pt idx="94">
                  <c:v>106.71341730497093</c:v>
                </c:pt>
                <c:pt idx="95">
                  <c:v>81.310862753673433</c:v>
                </c:pt>
                <c:pt idx="96">
                  <c:v>94.500230048511924</c:v>
                </c:pt>
                <c:pt idx="97">
                  <c:v>92.001403473355424</c:v>
                </c:pt>
                <c:pt idx="98">
                  <c:v>94.940963388072788</c:v>
                </c:pt>
                <c:pt idx="99">
                  <c:v>104.61925001914877</c:v>
                </c:pt>
                <c:pt idx="100">
                  <c:v>95.730978517852805</c:v>
                </c:pt>
                <c:pt idx="101">
                  <c:v>98.457111195698147</c:v>
                </c:pt>
                <c:pt idx="102">
                  <c:v>98.748755467510776</c:v>
                </c:pt>
                <c:pt idx="103">
                  <c:v>104.15346815880481</c:v>
                </c:pt>
                <c:pt idx="104">
                  <c:v>84.462516499077807</c:v>
                </c:pt>
                <c:pt idx="105">
                  <c:v>86.539412602465006</c:v>
                </c:pt>
                <c:pt idx="106">
                  <c:v>120.54108706943775</c:v>
                </c:pt>
                <c:pt idx="107">
                  <c:v>212.10401563708569</c:v>
                </c:pt>
                <c:pt idx="108">
                  <c:v>332.82990444873013</c:v>
                </c:pt>
                <c:pt idx="109">
                  <c:v>132.83049281834366</c:v>
                </c:pt>
                <c:pt idx="110">
                  <c:v>248.22416657766269</c:v>
                </c:pt>
                <c:pt idx="111">
                  <c:v>402.68824436363224</c:v>
                </c:pt>
                <c:pt idx="112">
                  <c:v>109.21078663179421</c:v>
                </c:pt>
                <c:pt idx="113">
                  <c:v>195.47966983728912</c:v>
                </c:pt>
                <c:pt idx="114">
                  <c:v>310.00046105824617</c:v>
                </c:pt>
                <c:pt idx="115">
                  <c:v>124.55229709693306</c:v>
                </c:pt>
                <c:pt idx="116">
                  <c:v>133.24792581408281</c:v>
                </c:pt>
                <c:pt idx="117">
                  <c:v>133.42309051548625</c:v>
                </c:pt>
                <c:pt idx="118">
                  <c:v>229.44812852103684</c:v>
                </c:pt>
                <c:pt idx="119">
                  <c:v>271.88684861683566</c:v>
                </c:pt>
                <c:pt idx="120">
                  <c:v>245.88220127169987</c:v>
                </c:pt>
                <c:pt idx="121">
                  <c:v>251.81084088909626</c:v>
                </c:pt>
                <c:pt idx="122">
                  <c:v>374.93512872983217</c:v>
                </c:pt>
                <c:pt idx="123">
                  <c:v>391.6632011790748</c:v>
                </c:pt>
                <c:pt idx="124">
                  <c:v>408.39127362831732</c:v>
                </c:pt>
                <c:pt idx="125">
                  <c:v>374.93512872983217</c:v>
                </c:pt>
                <c:pt idx="126">
                  <c:v>391.6632011790748</c:v>
                </c:pt>
                <c:pt idx="127">
                  <c:v>408.39127362831732</c:v>
                </c:pt>
                <c:pt idx="128">
                  <c:v>456.72941605658332</c:v>
                </c:pt>
                <c:pt idx="129">
                  <c:v>473.90661416841817</c:v>
                </c:pt>
                <c:pt idx="130">
                  <c:v>529.8682881458252</c:v>
                </c:pt>
                <c:pt idx="131">
                  <c:v>528.11584672319589</c:v>
                </c:pt>
                <c:pt idx="132">
                  <c:v>564.11972363955317</c:v>
                </c:pt>
                <c:pt idx="133">
                  <c:v>119.49397396423086</c:v>
                </c:pt>
                <c:pt idx="134">
                  <c:v>117.15813307337282</c:v>
                </c:pt>
                <c:pt idx="135">
                  <c:v>116.10672617180334</c:v>
                </c:pt>
                <c:pt idx="136">
                  <c:v>114.35340560193602</c:v>
                </c:pt>
                <c:pt idx="137">
                  <c:v>69.29765445166251</c:v>
                </c:pt>
                <c:pt idx="138">
                  <c:v>81.941499575222622</c:v>
                </c:pt>
                <c:pt idx="139">
                  <c:v>85.743151088817839</c:v>
                </c:pt>
                <c:pt idx="140">
                  <c:v>428.34803968079746</c:v>
                </c:pt>
                <c:pt idx="141">
                  <c:v>517.10204198275346</c:v>
                </c:pt>
                <c:pt idx="142">
                  <c:v>543.34817473240867</c:v>
                </c:pt>
                <c:pt idx="143">
                  <c:v>584.45052063777018</c:v>
                </c:pt>
                <c:pt idx="144">
                  <c:v>652.67923815023653</c:v>
                </c:pt>
                <c:pt idx="145">
                  <c:v>453.51204744803408</c:v>
                </c:pt>
                <c:pt idx="146">
                  <c:v>571.48030944304958</c:v>
                </c:pt>
                <c:pt idx="147">
                  <c:v>612.25995021732888</c:v>
                </c:pt>
                <c:pt idx="148">
                  <c:v>682.82266119957967</c:v>
                </c:pt>
                <c:pt idx="149">
                  <c:v>66.905456462310013</c:v>
                </c:pt>
                <c:pt idx="150">
                  <c:v>78.89995730091178</c:v>
                </c:pt>
                <c:pt idx="151">
                  <c:v>88.750676421469578</c:v>
                </c:pt>
                <c:pt idx="152">
                  <c:v>305.8813342686534</c:v>
                </c:pt>
                <c:pt idx="153">
                  <c:v>347.57020073048693</c:v>
                </c:pt>
                <c:pt idx="154">
                  <c:v>350.63997384644597</c:v>
                </c:pt>
                <c:pt idx="155">
                  <c:v>402.40444973307717</c:v>
                </c:pt>
                <c:pt idx="156">
                  <c:v>414.89504937637992</c:v>
                </c:pt>
                <c:pt idx="157">
                  <c:v>423.51638465664303</c:v>
                </c:pt>
                <c:pt idx="158">
                  <c:v>401.75888397683013</c:v>
                </c:pt>
                <c:pt idx="159">
                  <c:v>468.87792787266744</c:v>
                </c:pt>
                <c:pt idx="160">
                  <c:v>604.4514313015128</c:v>
                </c:pt>
                <c:pt idx="161">
                  <c:v>516.460472308877</c:v>
                </c:pt>
                <c:pt idx="162">
                  <c:v>593.4996752123642</c:v>
                </c:pt>
                <c:pt idx="163">
                  <c:v>472.1882699269853</c:v>
                </c:pt>
                <c:pt idx="164">
                  <c:v>543.91205850190761</c:v>
                </c:pt>
                <c:pt idx="165">
                  <c:v>236.92899768395392</c:v>
                </c:pt>
                <c:pt idx="166">
                  <c:v>323.52299720301266</c:v>
                </c:pt>
                <c:pt idx="167">
                  <c:v>312.3177289447982</c:v>
                </c:pt>
                <c:pt idx="168">
                  <c:v>306.4932962655198</c:v>
                </c:pt>
                <c:pt idx="169">
                  <c:v>211.72030466532874</c:v>
                </c:pt>
                <c:pt idx="170">
                  <c:v>48.974826840442795</c:v>
                </c:pt>
                <c:pt idx="171">
                  <c:v>48.926408161624593</c:v>
                </c:pt>
                <c:pt idx="172">
                  <c:v>49.09545205404207</c:v>
                </c:pt>
                <c:pt idx="173">
                  <c:v>48.604872020286365</c:v>
                </c:pt>
                <c:pt idx="174">
                  <c:v>50.363999220831708</c:v>
                </c:pt>
                <c:pt idx="175">
                  <c:v>52.910527348128852</c:v>
                </c:pt>
                <c:pt idx="176">
                  <c:v>40.158160234583271</c:v>
                </c:pt>
                <c:pt idx="177">
                  <c:v>68.371093292016724</c:v>
                </c:pt>
                <c:pt idx="178">
                  <c:v>83.472903552482464</c:v>
                </c:pt>
                <c:pt idx="179">
                  <c:v>50.661539613314645</c:v>
                </c:pt>
                <c:pt idx="180">
                  <c:v>69.584003540577669</c:v>
                </c:pt>
                <c:pt idx="181">
                  <c:v>57.896253814193727</c:v>
                </c:pt>
                <c:pt idx="182">
                  <c:v>250.89048226112016</c:v>
                </c:pt>
                <c:pt idx="183">
                  <c:v>266.92700533991564</c:v>
                </c:pt>
                <c:pt idx="184">
                  <c:v>343.2383023179944</c:v>
                </c:pt>
                <c:pt idx="185">
                  <c:v>315.31112823054877</c:v>
                </c:pt>
                <c:pt idx="186">
                  <c:v>302.78658318815457</c:v>
                </c:pt>
                <c:pt idx="187">
                  <c:v>332.38775193275598</c:v>
                </c:pt>
                <c:pt idx="188">
                  <c:v>384.90638991332912</c:v>
                </c:pt>
                <c:pt idx="189">
                  <c:v>348.99958010421261</c:v>
                </c:pt>
                <c:pt idx="190">
                  <c:v>376.71927304509393</c:v>
                </c:pt>
                <c:pt idx="191">
                  <c:v>50.202890104027944</c:v>
                </c:pt>
                <c:pt idx="192">
                  <c:v>61.57635066864502</c:v>
                </c:pt>
                <c:pt idx="193">
                  <c:v>139.52499838437552</c:v>
                </c:pt>
                <c:pt idx="194">
                  <c:v>267.60147615924313</c:v>
                </c:pt>
                <c:pt idx="195">
                  <c:v>141.13623803293524</c:v>
                </c:pt>
                <c:pt idx="196">
                  <c:v>220.48853232380245</c:v>
                </c:pt>
                <c:pt idx="197">
                  <c:v>50.619363284837448</c:v>
                </c:pt>
                <c:pt idx="198">
                  <c:v>254.0463821040978</c:v>
                </c:pt>
                <c:pt idx="199">
                  <c:v>125.32237905590858</c:v>
                </c:pt>
                <c:pt idx="200">
                  <c:v>244.19633704973003</c:v>
                </c:pt>
                <c:pt idx="201">
                  <c:v>148.3418462166708</c:v>
                </c:pt>
                <c:pt idx="202">
                  <c:v>295.58882318324584</c:v>
                </c:pt>
                <c:pt idx="203">
                  <c:v>1126.9620684886743</c:v>
                </c:pt>
                <c:pt idx="204">
                  <c:v>381.40902698856991</c:v>
                </c:pt>
                <c:pt idx="205">
                  <c:v>257.94161674511793</c:v>
                </c:pt>
                <c:pt idx="206">
                  <c:v>281.34364967450745</c:v>
                </c:pt>
                <c:pt idx="207">
                  <c:v>192.93092933084975</c:v>
                </c:pt>
                <c:pt idx="208">
                  <c:v>416.3425510591095</c:v>
                </c:pt>
                <c:pt idx="209">
                  <c:v>317.01896136726259</c:v>
                </c:pt>
                <c:pt idx="210">
                  <c:v>224.36135978933459</c:v>
                </c:pt>
                <c:pt idx="211">
                  <c:v>151.31353609746557</c:v>
                </c:pt>
                <c:pt idx="212">
                  <c:v>216.64071336356844</c:v>
                </c:pt>
                <c:pt idx="213">
                  <c:v>260.54009340850479</c:v>
                </c:pt>
                <c:pt idx="214">
                  <c:v>256.36282782368147</c:v>
                </c:pt>
                <c:pt idx="215">
                  <c:v>252.17458492710085</c:v>
                </c:pt>
                <c:pt idx="216">
                  <c:v>248.38898281966758</c:v>
                </c:pt>
                <c:pt idx="217">
                  <c:v>72.021456966563335</c:v>
                </c:pt>
                <c:pt idx="218">
                  <c:v>69.252202758207261</c:v>
                </c:pt>
                <c:pt idx="219">
                  <c:v>88.52168195444068</c:v>
                </c:pt>
                <c:pt idx="220">
                  <c:v>102.2249037678977</c:v>
                </c:pt>
                <c:pt idx="221">
                  <c:v>261.41818675669367</c:v>
                </c:pt>
                <c:pt idx="222">
                  <c:v>358.20705628058977</c:v>
                </c:pt>
                <c:pt idx="223">
                  <c:v>97.22402049871468</c:v>
                </c:pt>
                <c:pt idx="224">
                  <c:v>547.67858803748322</c:v>
                </c:pt>
                <c:pt idx="225">
                  <c:v>467.69556191808408</c:v>
                </c:pt>
                <c:pt idx="226">
                  <c:v>245.91946574002509</c:v>
                </c:pt>
                <c:pt idx="227">
                  <c:v>49.601192162358799</c:v>
                </c:pt>
                <c:pt idx="228">
                  <c:v>47.91009747896257</c:v>
                </c:pt>
                <c:pt idx="229">
                  <c:v>231.5814939425662</c:v>
                </c:pt>
                <c:pt idx="230">
                  <c:v>360.4773394451326</c:v>
                </c:pt>
                <c:pt idx="231">
                  <c:v>56.11210366024833</c:v>
                </c:pt>
                <c:pt idx="232">
                  <c:v>151.33008463470733</c:v>
                </c:pt>
                <c:pt idx="233">
                  <c:v>984.44409668070762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C3A-42DE-9A7D-3D338445239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bg1"/>
                </a:solidFill>
              </a:ln>
              <a:effectLst/>
            </c:spPr>
          </c:marker>
          <c:trendline>
            <c:spPr>
              <a:ln w="19050" cap="rnd" cmpd="sng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Shee1!$BX$2:$BX$3</c:f>
            </c:numRef>
          </c:xVal>
          <c:yVal>
            <c:numRef>
              <c:f>Shee1!$BW$2:$BW$3</c:f>
            </c:numRef>
          </c:yVal>
          <c:smooth val="0"/>
          <c:extLst>
            <c:ext xmlns:c16="http://schemas.microsoft.com/office/drawing/2014/chart" uri="{C3380CC4-5D6E-409C-BE32-E72D297353CC}">
              <c16:uniqueId val="{00000001-7C3A-42DE-9A7D-3D3384452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184192"/>
        <c:axId val="1373188352"/>
      </c:scatterChart>
      <c:valAx>
        <c:axId val="1373184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rtl="1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ahoma" panose="020B0604030504040204" pitchFamily="34" charset="0"/>
                    <a:cs typeface="B Nazanin" panose="00000400000000000000" pitchFamily="2" charset="-78"/>
                  </a:defRPr>
                </a:pPr>
                <a:r>
                  <a:rPr lang="fa-IR">
                    <a:solidFill>
                      <a:schemeClr val="tx1"/>
                    </a:solidFill>
                  </a:rPr>
                  <a:t>مقاومت برشی آزمایشگاهی (</a:t>
                </a:r>
                <a:r>
                  <a:rPr lang="en-US">
                    <a:solidFill>
                      <a:schemeClr val="tx1"/>
                    </a:solidFill>
                  </a:rPr>
                  <a:t>kN</a:t>
                </a:r>
                <a:r>
                  <a:rPr lang="fa-IR">
                    <a:solidFill>
                      <a:schemeClr val="tx1"/>
                    </a:solidFill>
                  </a:rPr>
                  <a:t>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rtl="1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Tahoma" panose="020B0604030504040204" pitchFamily="34" charset="0"/>
                  <a:cs typeface="B Nazanin" panose="00000400000000000000" pitchFamily="2" charset="-78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ahoma" panose="020B0604030504040204" pitchFamily="34" charset="0"/>
                <a:cs typeface="B Nazanin" panose="00000400000000000000" pitchFamily="2" charset="-78"/>
              </a:defRPr>
            </a:pPr>
            <a:endParaRPr lang="en-US"/>
          </a:p>
        </c:txPr>
        <c:crossAx val="1373188352"/>
        <c:crosses val="autoZero"/>
        <c:crossBetween val="midCat"/>
      </c:valAx>
      <c:valAx>
        <c:axId val="1373188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rtl="1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Tahoma" panose="020B0604030504040204" pitchFamily="34" charset="0"/>
                    <a:cs typeface="B Nazanin" panose="00000400000000000000" pitchFamily="2" charset="-78"/>
                  </a:defRPr>
                </a:pPr>
                <a:r>
                  <a:rPr lang="fa-IR">
                    <a:solidFill>
                      <a:schemeClr val="tx1"/>
                    </a:solidFill>
                  </a:rPr>
                  <a:t>مقاومت برشی محاسبه شده (</a:t>
                </a:r>
                <a:r>
                  <a:rPr lang="en-US">
                    <a:solidFill>
                      <a:schemeClr val="tx1"/>
                    </a:solidFill>
                  </a:rPr>
                  <a:t>kN</a:t>
                </a:r>
                <a:r>
                  <a:rPr lang="fa-IR">
                    <a:solidFill>
                      <a:schemeClr val="tx1"/>
                    </a:solidFill>
                  </a:rPr>
                  <a:t>)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rtl="1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Tahoma" panose="020B0604030504040204" pitchFamily="34" charset="0"/>
                  <a:cs typeface="B Nazanin" panose="00000400000000000000" pitchFamily="2" charset="-78"/>
                </a:defRPr>
              </a:pPr>
              <a:endParaRPr lang="en-US"/>
            </a:p>
          </c:txPr>
        </c:title>
        <c:numFmt formatCode="0.00" sourceLinked="1"/>
        <c:majorTickMark val="cross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ahoma" panose="020B0604030504040204" pitchFamily="34" charset="0"/>
                <a:cs typeface="B Nazanin" panose="00000400000000000000" pitchFamily="2" charset="-78"/>
              </a:defRPr>
            </a:pPr>
            <a:endParaRPr lang="en-US"/>
          </a:p>
        </c:txPr>
        <c:crossAx val="1373184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ea typeface="Tahoma" panose="020B0604030504040204" pitchFamily="34" charset="0"/>
          <a:cs typeface="B Nazanin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357809</xdr:colOff>
      <xdr:row>10</xdr:row>
      <xdr:rowOff>162339</xdr:rowOff>
    </xdr:from>
    <xdr:to>
      <xdr:col>13</xdr:col>
      <xdr:colOff>1557130</xdr:colOff>
      <xdr:row>24</xdr:row>
      <xdr:rowOff>122582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225287</xdr:colOff>
      <xdr:row>0</xdr:row>
      <xdr:rowOff>72887</xdr:rowOff>
    </xdr:from>
    <xdr:to>
      <xdr:col>6</xdr:col>
      <xdr:colOff>316727</xdr:colOff>
      <xdr:row>0</xdr:row>
      <xdr:rowOff>248147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8296" y="72887"/>
          <a:ext cx="914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112643</xdr:colOff>
      <xdr:row>0</xdr:row>
      <xdr:rowOff>1</xdr:rowOff>
    </xdr:from>
    <xdr:to>
      <xdr:col>10</xdr:col>
      <xdr:colOff>318052</xdr:colOff>
      <xdr:row>1</xdr:row>
      <xdr:rowOff>4251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878" y="1"/>
          <a:ext cx="205409" cy="29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79"/>
  <sheetViews>
    <sheetView tabSelected="1" topLeftCell="E4" zoomScale="115" zoomScaleNormal="115" workbookViewId="0">
      <selection activeCell="N4" sqref="N4"/>
    </sheetView>
  </sheetViews>
  <sheetFormatPr defaultRowHeight="14.4" x14ac:dyDescent="0.3"/>
  <cols>
    <col min="1" max="1" width="8.88671875" style="9"/>
    <col min="2" max="2" width="11.88671875" style="9" customWidth="1"/>
    <col min="3" max="3" width="6.5546875" style="9" customWidth="1"/>
    <col min="4" max="4" width="7.21875" style="9" customWidth="1"/>
    <col min="5" max="5" width="7.44140625" style="9" customWidth="1"/>
    <col min="6" max="6" width="6.109375" style="9" customWidth="1"/>
    <col min="7" max="7" width="8.88671875" style="9"/>
    <col min="8" max="8" width="6.21875" style="9" customWidth="1"/>
    <col min="9" max="9" width="7.88671875" style="9" customWidth="1"/>
    <col min="10" max="10" width="5.33203125" style="9" customWidth="1"/>
    <col min="11" max="11" width="6.109375" style="9" customWidth="1"/>
    <col min="12" max="12" width="7.21875" style="15" customWidth="1"/>
    <col min="13" max="13" width="12.109375" style="9" customWidth="1"/>
    <col min="14" max="14" width="36.21875" style="9" customWidth="1"/>
    <col min="15" max="15" width="11.44140625" style="9" hidden="1" customWidth="1"/>
    <col min="16" max="16" width="8.88671875" style="9" customWidth="1"/>
    <col min="17" max="18" width="19.21875" style="9" customWidth="1"/>
    <col min="19" max="21" width="8.88671875" style="9" hidden="1" customWidth="1"/>
    <col min="22" max="22" width="8.88671875" style="9"/>
    <col min="23" max="23" width="19.33203125" style="9" customWidth="1"/>
    <col min="24" max="26" width="8.88671875" style="9" hidden="1" customWidth="1"/>
    <col min="27" max="27" width="8.88671875" style="9"/>
    <col min="28" max="28" width="14.5546875" style="9" customWidth="1"/>
    <col min="29" max="33" width="8.88671875" style="9" hidden="1" customWidth="1"/>
    <col min="34" max="34" width="11.5546875" style="9" hidden="1" customWidth="1"/>
    <col min="35" max="36" width="8.88671875" style="9" hidden="1" customWidth="1"/>
    <col min="37" max="37" width="13.88671875" style="9" hidden="1" customWidth="1"/>
    <col min="38" max="38" width="8.88671875" style="9"/>
    <col min="39" max="39" width="15.33203125" style="9" customWidth="1"/>
    <col min="40" max="42" width="0" hidden="1" customWidth="1"/>
    <col min="43" max="46" width="8.88671875" hidden="1" customWidth="1"/>
    <col min="47" max="47" width="8.88671875" style="12"/>
    <col min="48" max="48" width="15.33203125" style="9" customWidth="1"/>
    <col min="49" max="51" width="0" hidden="1" customWidth="1"/>
    <col min="52" max="59" width="8.88671875" hidden="1" customWidth="1"/>
    <col min="75" max="76" width="0" hidden="1" customWidth="1"/>
    <col min="77" max="77" width="7.6640625" hidden="1" customWidth="1"/>
    <col min="78" max="78" width="8.88671875" hidden="1" customWidth="1"/>
    <col min="79" max="79" width="8.88671875" style="9" hidden="1" customWidth="1"/>
  </cols>
  <sheetData>
    <row r="1" spans="1:79" ht="22.8" customHeight="1" thickTop="1" thickBot="1" x14ac:dyDescent="0.35">
      <c r="A1" s="13"/>
      <c r="B1" s="13" t="s">
        <v>0</v>
      </c>
      <c r="C1" s="13" t="s">
        <v>244</v>
      </c>
      <c r="D1" s="13" t="s">
        <v>271</v>
      </c>
      <c r="E1" s="13" t="s">
        <v>281</v>
      </c>
      <c r="F1" s="13" t="s">
        <v>272</v>
      </c>
      <c r="G1" s="14" t="s">
        <v>274</v>
      </c>
      <c r="H1" s="13" t="s">
        <v>273</v>
      </c>
      <c r="I1" s="13" t="s">
        <v>275</v>
      </c>
      <c r="J1" s="13" t="s">
        <v>270</v>
      </c>
      <c r="K1" s="13"/>
      <c r="L1" s="15" t="s">
        <v>280</v>
      </c>
      <c r="M1" s="13" t="s">
        <v>277</v>
      </c>
      <c r="N1" s="13" t="s">
        <v>276</v>
      </c>
      <c r="O1" s="9" t="s">
        <v>137</v>
      </c>
      <c r="P1" s="11" t="s">
        <v>138</v>
      </c>
      <c r="Q1" s="10" t="s">
        <v>283</v>
      </c>
      <c r="R1" s="10" t="s">
        <v>282</v>
      </c>
      <c r="U1" s="9" t="s">
        <v>222</v>
      </c>
      <c r="V1" s="11" t="s">
        <v>138</v>
      </c>
      <c r="W1" s="10" t="s">
        <v>241</v>
      </c>
      <c r="X1" s="9" t="s">
        <v>219</v>
      </c>
      <c r="Y1" s="9" t="s">
        <v>219</v>
      </c>
      <c r="Z1" s="9" t="s">
        <v>222</v>
      </c>
      <c r="AA1" s="11" t="s">
        <v>138</v>
      </c>
      <c r="AB1" s="10" t="s">
        <v>239</v>
      </c>
      <c r="AE1" s="9" t="s">
        <v>222</v>
      </c>
      <c r="AF1" s="9" t="s">
        <v>217</v>
      </c>
      <c r="AG1" s="9" t="s">
        <v>223</v>
      </c>
      <c r="AH1" s="9" t="s">
        <v>224</v>
      </c>
      <c r="AI1" s="9" t="s">
        <v>225</v>
      </c>
      <c r="AJ1" s="9" t="s">
        <v>226</v>
      </c>
      <c r="AK1" s="9" t="s">
        <v>227</v>
      </c>
      <c r="AL1" s="11" t="s">
        <v>138</v>
      </c>
      <c r="AM1" s="10" t="s">
        <v>240</v>
      </c>
      <c r="AP1" t="s">
        <v>222</v>
      </c>
      <c r="AQ1" s="1" t="s">
        <v>228</v>
      </c>
      <c r="AR1" t="s">
        <v>229</v>
      </c>
      <c r="AS1" t="s">
        <v>226</v>
      </c>
      <c r="AT1" t="s">
        <v>230</v>
      </c>
      <c r="AU1" s="11" t="s">
        <v>138</v>
      </c>
      <c r="AV1" s="10" t="s">
        <v>245</v>
      </c>
      <c r="AY1" t="s">
        <v>222</v>
      </c>
      <c r="AZ1" t="s">
        <v>237</v>
      </c>
      <c r="BA1" t="s">
        <v>238</v>
      </c>
      <c r="BB1" t="s">
        <v>236</v>
      </c>
      <c r="BC1" t="s">
        <v>235</v>
      </c>
      <c r="BD1" t="s">
        <v>234</v>
      </c>
      <c r="BE1" t="s">
        <v>231</v>
      </c>
      <c r="BF1" t="s">
        <v>232</v>
      </c>
      <c r="BG1" t="s">
        <v>233</v>
      </c>
      <c r="BY1" t="s">
        <v>95</v>
      </c>
      <c r="BZ1" t="s">
        <v>96</v>
      </c>
      <c r="CA1" s="9" t="s">
        <v>97</v>
      </c>
    </row>
    <row r="2" spans="1:79" ht="15.6" thickTop="1" thickBot="1" x14ac:dyDescent="0.35">
      <c r="A2" s="13">
        <v>1</v>
      </c>
      <c r="B2" s="13" t="s">
        <v>98</v>
      </c>
      <c r="C2" s="13">
        <v>152</v>
      </c>
      <c r="D2" s="13">
        <v>152</v>
      </c>
      <c r="E2" s="13">
        <v>127</v>
      </c>
      <c r="F2" s="13">
        <v>47.7</v>
      </c>
      <c r="G2" s="13">
        <v>0.98</v>
      </c>
      <c r="H2" s="13">
        <v>0</v>
      </c>
      <c r="I2" s="13">
        <v>455</v>
      </c>
      <c r="J2" s="13">
        <v>0</v>
      </c>
      <c r="K2" s="13">
        <v>0</v>
      </c>
      <c r="L2" s="15">
        <v>433</v>
      </c>
      <c r="M2" s="13" t="s">
        <v>278</v>
      </c>
      <c r="N2" s="13" t="s">
        <v>246</v>
      </c>
      <c r="O2" s="9">
        <v>0</v>
      </c>
      <c r="P2" s="11">
        <f>RSQ(L2:L235,Q2:Q235)</f>
        <v>0.91572923549819352</v>
      </c>
      <c r="Q2" s="10">
        <f>28.69+0.00307*D2+0.00307*(K2*SQRT(E2)+E2)*((0.1262*(E2*SQRT(F2)+F2)+0.142*(D2^1.5)-1)+(0.3033*(E2*SQRT(F2)+E2+0.0862*((G2+H2)*E2*F2+10-D2-K2))))</f>
        <v>355.83419701620733</v>
      </c>
      <c r="R2" s="10">
        <f t="shared" ref="R2:R65" si="0">28.6947 + 0.00623882 * ((-10 + (0.491652 * (D2 + (((SQRT(E2) * K2) + E2) * (-1 + (0.571484 * ((0.469256 * ((0.470557 * ((SQRT(F2) * E2) + E2)) + (0.529443 * (SQRT(D2) * D2)))) + (0.530744 * (((SQRT(F2) * E2) + E2) + (0.0861995 * ((((((((F2 + G2) + H2) - F2) * E2) * F2) + 10) - D2) - K2))))))))))))</f>
        <v>359.37986083593461</v>
      </c>
      <c r="S2" s="9">
        <f>ABS(L2-Q2)</f>
        <v>77.165802983792673</v>
      </c>
      <c r="T2" s="9">
        <f>(ABS(L2-Q2))/(0.5*(ABS(L2)+ABS(Q2)))</f>
        <v>0.19564517683354751</v>
      </c>
      <c r="U2" s="9">
        <f>S2^2</f>
        <v>5954.5611501335061</v>
      </c>
      <c r="V2" s="11">
        <f>RSQ(L2:L235,W2:W235)</f>
        <v>0.80334042168887376</v>
      </c>
      <c r="W2" s="10">
        <f t="shared" ref="W2:W65" si="1" xml:space="preserve"> (1.1049660687466 + ((-7.99480820283913/G2) - 4.39629877303807)*2.59426598417925)/G2
+ (SQRT(H2) + 1.0946713503148 + (1.0946713503148/3.14167176260403))*(2*-54.9321063309507 + F2 + E2)
+ E2 + H2
- (D2*(3.69460597924016 - 8.23017098423974 - G2))/6.16556235659943
+ SQRT(((E2 - G2 - (-18.840734962932*H2))*(6.02536861692576 + 10.7913213894182)) - (-18.840734962932))</f>
        <v>370.67368329202361</v>
      </c>
      <c r="X2" s="9">
        <f t="shared" ref="X2:X65" si="2">ABS(L2-W2)</f>
        <v>62.326316707976389</v>
      </c>
      <c r="Y2" s="9">
        <f t="shared" ref="Y2:Y65" si="3">(ABS(L2-W2))/(0.5*(ABS(L2)+ABS(W2)))</f>
        <v>0.15510354016489411</v>
      </c>
      <c r="Z2" s="9">
        <f t="shared" ref="Z2:Z65" si="4">X2^2</f>
        <v>3884.569754382977</v>
      </c>
      <c r="AA2" s="11">
        <f>RSQ(L2:L235,AB2:AB235)</f>
        <v>0.4866969713281003</v>
      </c>
      <c r="AB2" s="10">
        <f t="shared" ref="AB2:AB65" si="5">(AK2*0.866*AI2+SQRT(SQRT(400/E2))*SQRT(0.9*AF2*(0.9*AF2+(2/3)*AG2))*AH2)/1000</f>
        <v>135.53378532021048</v>
      </c>
      <c r="AC2" s="9">
        <f t="shared" ref="AC2:AC65" si="6">ABS(L2-AB2)</f>
        <v>297.46621467978952</v>
      </c>
      <c r="AD2" s="9">
        <f t="shared" ref="AD2:AD65" si="7">(ABS(L2-AB2))/(0.5*(ABS(L2)+ABS(AB2)))</f>
        <v>1.0464328501154954</v>
      </c>
      <c r="AE2" s="9">
        <f>AC2^2</f>
        <v>88486.148875922619</v>
      </c>
      <c r="AF2" s="9">
        <f t="shared" ref="AF2:AF65" si="8">0.292*SQRT(F2)</f>
        <v>2.0167034487003783</v>
      </c>
      <c r="AG2" s="9">
        <f t="shared" ref="AG2:AG65" si="9">1.9*H2*0.01*J2*K2+F2</f>
        <v>47.7</v>
      </c>
      <c r="AH2" s="9">
        <f t="shared" ref="AH2:AH65" si="10">(4*D2+6.93*AJ2)*AJ2</f>
        <v>13024.901673997834</v>
      </c>
      <c r="AI2" s="9">
        <f t="shared" ref="AI2:AI65" si="11">(4*D2+6.93*E2)*(E2-AJ2)*0.5</f>
        <v>81244.886317138371</v>
      </c>
      <c r="AJ2" s="9">
        <f t="shared" ref="AJ2:AJ65" si="12">(G2*I2*E2*0.01)/((2/3)*F2)</f>
        <v>17.807955974842766</v>
      </c>
      <c r="AK2" s="9">
        <f t="shared" ref="AK2:AK65" si="13">0.36*AF2*H2*J2*0.01</f>
        <v>0</v>
      </c>
      <c r="AL2" s="11">
        <f>RSQ(L2:L235,AM2:AM235)</f>
        <v>0.84074379176029812</v>
      </c>
      <c r="AM2" s="10">
        <f t="shared" ref="AM2:AM65" si="14">(0.145*F2*AS2+1.43*AQ2*(E2-AS2))*AT2*0.001</f>
        <v>222.31334543363397</v>
      </c>
      <c r="AN2">
        <f t="shared" ref="AN2:AN65" si="15">ABS(L2-AM2)</f>
        <v>210.68665456636603</v>
      </c>
      <c r="AO2">
        <f t="shared" ref="AO2:AO65" si="16">(ABS(L2-AM2))/(0.5*(ABS(L2)+ABS(AM2)))</f>
        <v>0.6430104194717734</v>
      </c>
      <c r="AP2">
        <f>AN2^2</f>
        <v>44388.866412367242</v>
      </c>
      <c r="AQ2" s="5">
        <f t="shared" ref="AQ2:AQ65" si="17">0.338*SQRT(F2)*H2*K2*J2*0.01</f>
        <v>0</v>
      </c>
      <c r="AR2">
        <f t="shared" ref="AR2:AR65" si="18">MIN(H2*K2*J2*0.01,1)</f>
        <v>0</v>
      </c>
      <c r="AS2">
        <f t="shared" ref="AS2:AS65" si="19">(G2*0.01*I2*E2)/((2/3)*F2)</f>
        <v>17.807955974842766</v>
      </c>
      <c r="AT2">
        <f t="shared" ref="AT2:AT65" si="20">(4*D2+3*3.1416*E2)*(1-0.55*AR2)</f>
        <v>1804.9495999999999</v>
      </c>
      <c r="AU2" s="11">
        <f>RSQ(L2:L235,AV2:AV235)</f>
        <v>0.86611142166501676</v>
      </c>
      <c r="AV2" s="10">
        <f t="shared" ref="AV2:AV65" si="21">(AZ2+BB2)*0.001</f>
        <v>321.20374780362977</v>
      </c>
      <c r="AW2">
        <f t="shared" ref="AW2:AW65" si="22">ABS(L2-AV2)</f>
        <v>111.79625219637023</v>
      </c>
      <c r="AX2">
        <f t="shared" ref="AX2:AX65" si="23">(ABS(L2-AV2))/(0.5*(ABS(L2)+ABS(AV2)))</f>
        <v>0.29646167238478999</v>
      </c>
      <c r="AY2">
        <f>AW2^2</f>
        <v>12498.402005154416</v>
      </c>
      <c r="AZ2">
        <f t="shared" ref="AZ2:AZ65" si="24">0.125*1*(1+2*((BA2*0.01*G2)^(1/3)))*(F2^(2/3))*(4*(D2+0.5*E2))*E2</f>
        <v>321203.74780362978</v>
      </c>
      <c r="BA2">
        <f t="shared" ref="BA2:BA65" si="25">200000/(4700*SQRT(F2))</f>
        <v>6.1613084079867999</v>
      </c>
      <c r="BB2">
        <f t="shared" ref="BB2:BB65" si="26">BC2*(((D2+0.5*E2+(E2/(1+((2*BC2)/BG2))))^2)-((D2+0.5*E2)^2))*BE2</f>
        <v>0</v>
      </c>
      <c r="BC2">
        <f t="shared" ref="BC2:BC65" si="27">0.405*BD2*BG2</f>
        <v>0</v>
      </c>
      <c r="BD2">
        <f t="shared" ref="BD2:BD65" si="28">(BF2*H2*J2*0.01)/(BG2)</f>
        <v>0</v>
      </c>
      <c r="BE2">
        <f t="shared" ref="BE2:BE65" si="29">MIN(0.005*C2,1)</f>
        <v>0.76</v>
      </c>
      <c r="BF2">
        <f t="shared" ref="BF2:BF65" si="30">IF(K2=1,2.5*BG2,1.5*BG2)</f>
        <v>5.9263087350201689</v>
      </c>
      <c r="BG2">
        <f t="shared" ref="BG2:BG65" si="31">0.3*(F2^0.667)</f>
        <v>3.9508724900134458</v>
      </c>
      <c r="BW2">
        <v>0</v>
      </c>
      <c r="BX2">
        <v>0</v>
      </c>
      <c r="BY2" s="3">
        <v>1.1000000000000001</v>
      </c>
      <c r="BZ2" s="3">
        <v>1.19</v>
      </c>
      <c r="CA2" s="3">
        <v>1.38</v>
      </c>
    </row>
    <row r="3" spans="1:79" ht="15.6" thickTop="1" thickBot="1" x14ac:dyDescent="0.35">
      <c r="A3" s="13">
        <v>2</v>
      </c>
      <c r="B3" s="13" t="s">
        <v>63</v>
      </c>
      <c r="C3" s="13">
        <v>152</v>
      </c>
      <c r="D3" s="13">
        <v>152</v>
      </c>
      <c r="E3" s="13">
        <v>127</v>
      </c>
      <c r="F3" s="13">
        <v>47.7</v>
      </c>
      <c r="G3" s="13">
        <v>0.66</v>
      </c>
      <c r="H3" s="13">
        <v>0</v>
      </c>
      <c r="I3" s="13">
        <v>455</v>
      </c>
      <c r="J3" s="13">
        <v>0</v>
      </c>
      <c r="K3" s="13">
        <v>0</v>
      </c>
      <c r="L3" s="15">
        <v>379</v>
      </c>
      <c r="M3" s="13" t="s">
        <v>278</v>
      </c>
      <c r="N3" s="13" t="s">
        <v>246</v>
      </c>
      <c r="O3" s="9">
        <v>0</v>
      </c>
      <c r="P3" s="11" t="s">
        <v>218</v>
      </c>
      <c r="Q3" s="10">
        <f t="shared" ref="Q3:Q66" si="32">28.69+0.00307*D3+0.00307*(K3*SQRT(E3)+E3)*((0.1262*(E3*SQRT(F3)+F3)+0.142*(D3^1.5)-1)+(0.3033*(E3*SQRT(F3)+E3+0.0862*((G3+H3)*E3*F3+10-D3-K3))))</f>
        <v>336.07388258625718</v>
      </c>
      <c r="R3" s="10">
        <f t="shared" si="0"/>
        <v>339.63609548466923</v>
      </c>
      <c r="S3" s="9">
        <f t="shared" ref="S3:S66" si="33">ABS(L3-Q3)</f>
        <v>42.926117413742816</v>
      </c>
      <c r="T3" s="9">
        <f t="shared" ref="T3:T66" si="34">(ABS(L3-Q3))/(0.5*(ABS(L3)+ABS(Q3)))</f>
        <v>0.12006064956110256</v>
      </c>
      <c r="U3" s="9">
        <f t="shared" ref="U3:U66" si="35">S3^2</f>
        <v>1842.6515562184343</v>
      </c>
      <c r="V3" s="11" t="s">
        <v>218</v>
      </c>
      <c r="W3" s="10">
        <f t="shared" si="1"/>
        <v>331.72875334417137</v>
      </c>
      <c r="X3" s="9">
        <f t="shared" si="2"/>
        <v>47.271246655828634</v>
      </c>
      <c r="Y3" s="9">
        <f t="shared" si="3"/>
        <v>0.13302190584918538</v>
      </c>
      <c r="Z3" s="9">
        <f t="shared" si="4"/>
        <v>2234.5707603961896</v>
      </c>
      <c r="AA3" s="11" t="s">
        <v>218</v>
      </c>
      <c r="AB3" s="10">
        <f t="shared" si="5"/>
        <v>86.248917688639807</v>
      </c>
      <c r="AC3" s="9">
        <f t="shared" si="6"/>
        <v>292.75108231136016</v>
      </c>
      <c r="AD3" s="9">
        <f t="shared" si="7"/>
        <v>1.2584707720149024</v>
      </c>
      <c r="AE3" s="9">
        <f t="shared" ref="AE3:AE65" si="36">AC3^2</f>
        <v>85703.196194472781</v>
      </c>
      <c r="AF3" s="9">
        <f t="shared" si="8"/>
        <v>2.0167034487003783</v>
      </c>
      <c r="AG3" s="9">
        <f t="shared" si="9"/>
        <v>47.7</v>
      </c>
      <c r="AH3" s="9">
        <f t="shared" si="10"/>
        <v>8288.5877475433408</v>
      </c>
      <c r="AI3" s="9">
        <f t="shared" si="11"/>
        <v>85571.449152358502</v>
      </c>
      <c r="AJ3" s="9">
        <f t="shared" si="12"/>
        <v>11.993113207547168</v>
      </c>
      <c r="AK3" s="9">
        <f t="shared" si="13"/>
        <v>0</v>
      </c>
      <c r="AL3" s="11" t="s">
        <v>218</v>
      </c>
      <c r="AM3" s="10">
        <f t="shared" si="14"/>
        <v>149.72123263897802</v>
      </c>
      <c r="AN3" s="9">
        <f t="shared" si="15"/>
        <v>229.27876736102198</v>
      </c>
      <c r="AO3" s="9">
        <f t="shared" si="16"/>
        <v>0.86729547900558157</v>
      </c>
      <c r="AP3">
        <f t="shared" ref="AP3:AP66" si="37">AN3^2</f>
        <v>52568.753162589637</v>
      </c>
      <c r="AQ3" s="9">
        <f t="shared" si="17"/>
        <v>0</v>
      </c>
      <c r="AR3" s="9">
        <f t="shared" si="18"/>
        <v>0</v>
      </c>
      <c r="AS3" s="9">
        <f t="shared" si="19"/>
        <v>11.993113207547172</v>
      </c>
      <c r="AT3" s="9">
        <f t="shared" si="20"/>
        <v>1804.9495999999999</v>
      </c>
      <c r="AU3" s="11" t="s">
        <v>218</v>
      </c>
      <c r="AV3" s="10">
        <f t="shared" si="21"/>
        <v>303.76897559965363</v>
      </c>
      <c r="AW3" s="9">
        <f t="shared" si="22"/>
        <v>75.231024400346371</v>
      </c>
      <c r="AX3" s="9">
        <f t="shared" si="23"/>
        <v>0.22037036564021797</v>
      </c>
      <c r="AY3">
        <f t="shared" ref="AY3:AY66" si="38">AW3^2</f>
        <v>5659.7070323255111</v>
      </c>
      <c r="AZ3" s="9">
        <f t="shared" si="24"/>
        <v>303768.97559965361</v>
      </c>
      <c r="BA3" s="9">
        <f t="shared" si="25"/>
        <v>6.1613084079867999</v>
      </c>
      <c r="BB3" s="9">
        <f t="shared" si="26"/>
        <v>0</v>
      </c>
      <c r="BC3" s="9">
        <f t="shared" si="27"/>
        <v>0</v>
      </c>
      <c r="BD3" s="9">
        <f t="shared" si="28"/>
        <v>0</v>
      </c>
      <c r="BE3" s="9">
        <f t="shared" si="29"/>
        <v>0.76</v>
      </c>
      <c r="BF3" s="9">
        <f t="shared" si="30"/>
        <v>5.9263087350201689</v>
      </c>
      <c r="BG3" s="9">
        <f t="shared" si="31"/>
        <v>3.9508724900134458</v>
      </c>
      <c r="BW3">
        <v>1200</v>
      </c>
      <c r="BX3" s="9">
        <v>1200</v>
      </c>
      <c r="BY3" s="3">
        <v>1.1599999999999999</v>
      </c>
      <c r="BZ3" s="3">
        <v>1.22</v>
      </c>
      <c r="CA3" s="3">
        <v>1.42</v>
      </c>
    </row>
    <row r="4" spans="1:79" ht="15.6" thickTop="1" thickBot="1" x14ac:dyDescent="0.35">
      <c r="A4" s="13">
        <v>3</v>
      </c>
      <c r="B4" s="13" t="s">
        <v>99</v>
      </c>
      <c r="C4" s="13">
        <v>152</v>
      </c>
      <c r="D4" s="13">
        <v>152</v>
      </c>
      <c r="E4" s="13">
        <v>127</v>
      </c>
      <c r="F4" s="13">
        <v>25.4</v>
      </c>
      <c r="G4" s="13">
        <v>0.98</v>
      </c>
      <c r="H4" s="13">
        <v>1</v>
      </c>
      <c r="I4" s="13">
        <v>455</v>
      </c>
      <c r="J4" s="13">
        <v>55</v>
      </c>
      <c r="K4" s="13">
        <v>1</v>
      </c>
      <c r="L4" s="15">
        <v>386</v>
      </c>
      <c r="M4" s="13" t="s">
        <v>278</v>
      </c>
      <c r="N4" s="13" t="s">
        <v>246</v>
      </c>
      <c r="O4" s="9" t="s">
        <v>1</v>
      </c>
      <c r="P4" s="11">
        <f>SUM(S2:S235)/234</f>
        <v>34.551641024648696</v>
      </c>
      <c r="Q4" s="10">
        <f t="shared" si="32"/>
        <v>345.39273138763093</v>
      </c>
      <c r="R4" s="10">
        <f t="shared" si="0"/>
        <v>350.48602480257244</v>
      </c>
      <c r="S4" s="9">
        <f t="shared" si="33"/>
        <v>40.607268612369069</v>
      </c>
      <c r="T4" s="9">
        <f t="shared" si="34"/>
        <v>0.11104094112427711</v>
      </c>
      <c r="U4" s="9">
        <f t="shared" si="35"/>
        <v>1648.9502641570941</v>
      </c>
      <c r="V4" s="11">
        <f>SUM(X2:X235)/234</f>
        <v>47.748533459143303</v>
      </c>
      <c r="W4" s="10">
        <f t="shared" si="1"/>
        <v>385.33593806130852</v>
      </c>
      <c r="X4" s="9">
        <f t="shared" si="2"/>
        <v>0.66406193869147501</v>
      </c>
      <c r="Y4" s="9">
        <f t="shared" si="3"/>
        <v>1.7218488233817857E-3</v>
      </c>
      <c r="Z4" s="9">
        <f t="shared" si="4"/>
        <v>0.44097825841868032</v>
      </c>
      <c r="AA4" s="11">
        <f>SUM(AC2:AC235)/234</f>
        <v>142.05003792006627</v>
      </c>
      <c r="AB4" s="10">
        <f t="shared" si="5"/>
        <v>205.01905493432972</v>
      </c>
      <c r="AC4" s="9">
        <f t="shared" si="6"/>
        <v>180.98094506567028</v>
      </c>
      <c r="AD4" s="9">
        <f t="shared" si="7"/>
        <v>0.61243692078855139</v>
      </c>
      <c r="AE4" s="9">
        <f t="shared" si="36"/>
        <v>32754.102476863165</v>
      </c>
      <c r="AF4" s="9">
        <f t="shared" si="8"/>
        <v>1.4716336500637648</v>
      </c>
      <c r="AG4" s="9">
        <f t="shared" si="9"/>
        <v>26.445</v>
      </c>
      <c r="AH4" s="9">
        <f t="shared" si="10"/>
        <v>28083.557587312509</v>
      </c>
      <c r="AI4" s="9">
        <f t="shared" si="11"/>
        <v>69611.925662499998</v>
      </c>
      <c r="AJ4" s="9">
        <f t="shared" si="12"/>
        <v>33.44250000000001</v>
      </c>
      <c r="AK4" s="9">
        <f t="shared" si="13"/>
        <v>0.29138346271262544</v>
      </c>
      <c r="AL4" s="11">
        <f>SUM(AN2:AN235)/234</f>
        <v>65.108656860387626</v>
      </c>
      <c r="AM4" s="10">
        <f t="shared" si="14"/>
        <v>312.86834976670002</v>
      </c>
      <c r="AN4" s="9">
        <f t="shared" si="15"/>
        <v>73.131650233299979</v>
      </c>
      <c r="AO4" s="9">
        <f t="shared" si="16"/>
        <v>0.20928591274082789</v>
      </c>
      <c r="AP4">
        <f t="shared" si="37"/>
        <v>5348.2382658457245</v>
      </c>
      <c r="AQ4" s="9">
        <f t="shared" si="17"/>
        <v>0.93690649159881478</v>
      </c>
      <c r="AR4" s="9">
        <f t="shared" si="18"/>
        <v>0.55000000000000004</v>
      </c>
      <c r="AS4" s="9">
        <f t="shared" si="19"/>
        <v>33.44250000000001</v>
      </c>
      <c r="AT4" s="9">
        <f t="shared" si="20"/>
        <v>1258.952346</v>
      </c>
      <c r="AU4" s="11">
        <f>SUM(AW2:AW235)/234</f>
        <v>58.43462026174852</v>
      </c>
      <c r="AV4" s="10">
        <f t="shared" si="21"/>
        <v>253.70048501271089</v>
      </c>
      <c r="AW4" s="9">
        <f t="shared" si="22"/>
        <v>132.29951498728911</v>
      </c>
      <c r="AX4" s="9">
        <f t="shared" si="23"/>
        <v>0.41362955972953591</v>
      </c>
      <c r="AY4">
        <f t="shared" si="38"/>
        <v>17503.161665871936</v>
      </c>
      <c r="AZ4" s="9">
        <f t="shared" si="24"/>
        <v>221294.78007158404</v>
      </c>
      <c r="BA4" s="9">
        <f t="shared" si="25"/>
        <v>8.4433594694951601</v>
      </c>
      <c r="BB4" s="9">
        <f t="shared" si="26"/>
        <v>32405.704941126845</v>
      </c>
      <c r="BC4" s="9">
        <f t="shared" si="27"/>
        <v>1.4451171833082044</v>
      </c>
      <c r="BD4" s="9">
        <f t="shared" si="28"/>
        <v>1.3749999999999998</v>
      </c>
      <c r="BE4" s="9">
        <f t="shared" si="29"/>
        <v>0.76</v>
      </c>
      <c r="BF4" s="9">
        <f t="shared" si="30"/>
        <v>6.487619229217529</v>
      </c>
      <c r="BG4" s="9">
        <f t="shared" si="31"/>
        <v>2.5950476916870118</v>
      </c>
      <c r="BY4" s="3">
        <v>1.01</v>
      </c>
      <c r="BZ4" s="3">
        <v>1.0900000000000001</v>
      </c>
      <c r="CA4" s="3">
        <v>1.25</v>
      </c>
    </row>
    <row r="5" spans="1:79" ht="15.6" thickTop="1" thickBot="1" x14ac:dyDescent="0.35">
      <c r="A5" s="13">
        <v>4</v>
      </c>
      <c r="B5" s="13" t="s">
        <v>100</v>
      </c>
      <c r="C5" s="13">
        <v>152</v>
      </c>
      <c r="D5" s="13">
        <v>152</v>
      </c>
      <c r="E5" s="13">
        <v>127</v>
      </c>
      <c r="F5" s="13">
        <v>25.4</v>
      </c>
      <c r="G5" s="13">
        <v>0.66</v>
      </c>
      <c r="H5" s="13">
        <v>1</v>
      </c>
      <c r="I5" s="13">
        <v>455</v>
      </c>
      <c r="J5" s="13">
        <v>55</v>
      </c>
      <c r="K5" s="13">
        <v>1</v>
      </c>
      <c r="L5" s="15">
        <v>389</v>
      </c>
      <c r="M5" s="13" t="s">
        <v>278</v>
      </c>
      <c r="N5" s="13" t="s">
        <v>246</v>
      </c>
      <c r="O5" s="9" t="s">
        <v>1</v>
      </c>
      <c r="P5" s="11" t="s">
        <v>220</v>
      </c>
      <c r="Q5" s="10">
        <f t="shared" si="32"/>
        <v>333.93676758553352</v>
      </c>
      <c r="R5" s="10">
        <f t="shared" si="0"/>
        <v>339.0396552631089</v>
      </c>
      <c r="S5" s="9">
        <f t="shared" si="33"/>
        <v>55.063232414466484</v>
      </c>
      <c r="T5" s="9">
        <f t="shared" si="34"/>
        <v>0.15233208458429037</v>
      </c>
      <c r="U5" s="9">
        <f t="shared" si="35"/>
        <v>3031.9595639295526</v>
      </c>
      <c r="V5" s="11" t="s">
        <v>220</v>
      </c>
      <c r="W5" s="10">
        <f t="shared" si="1"/>
        <v>346.38713019673389</v>
      </c>
      <c r="X5" s="9">
        <f t="shared" si="2"/>
        <v>42.612869803266108</v>
      </c>
      <c r="Y5" s="9">
        <f t="shared" si="3"/>
        <v>0.11589234582298477</v>
      </c>
      <c r="Z5" s="9">
        <f t="shared" si="4"/>
        <v>1815.8566728701085</v>
      </c>
      <c r="AA5" s="11" t="s">
        <v>220</v>
      </c>
      <c r="AB5" s="10">
        <f t="shared" si="5"/>
        <v>134.48345057914605</v>
      </c>
      <c r="AC5" s="9">
        <f t="shared" si="6"/>
        <v>254.51654942085395</v>
      </c>
      <c r="AD5" s="9">
        <f t="shared" si="7"/>
        <v>0.9723957811436994</v>
      </c>
      <c r="AE5" s="9">
        <f t="shared" si="36"/>
        <v>64778.673929097989</v>
      </c>
      <c r="AF5" s="9">
        <f t="shared" si="8"/>
        <v>1.4716336500637648</v>
      </c>
      <c r="AG5" s="9">
        <f t="shared" si="9"/>
        <v>26.445</v>
      </c>
      <c r="AH5" s="9">
        <f t="shared" si="10"/>
        <v>17209.012633312504</v>
      </c>
      <c r="AI5" s="9">
        <f t="shared" si="11"/>
        <v>77737.006262499999</v>
      </c>
      <c r="AJ5" s="9">
        <f t="shared" si="12"/>
        <v>22.522500000000004</v>
      </c>
      <c r="AK5" s="9">
        <f t="shared" si="13"/>
        <v>0.29138346271262544</v>
      </c>
      <c r="AL5" s="11" t="s">
        <v>220</v>
      </c>
      <c r="AM5" s="10">
        <f t="shared" si="14"/>
        <v>280.65427337324945</v>
      </c>
      <c r="AN5" s="9">
        <f t="shared" si="15"/>
        <v>108.34572662675055</v>
      </c>
      <c r="AO5" s="9">
        <f t="shared" si="16"/>
        <v>0.32358705360299017</v>
      </c>
      <c r="AP5">
        <f t="shared" si="37"/>
        <v>11738.796478278562</v>
      </c>
      <c r="AQ5" s="9">
        <f t="shared" si="17"/>
        <v>0.93690649159881478</v>
      </c>
      <c r="AR5" s="9">
        <f t="shared" si="18"/>
        <v>0.55000000000000004</v>
      </c>
      <c r="AS5" s="9">
        <f t="shared" si="19"/>
        <v>22.522500000000008</v>
      </c>
      <c r="AT5" s="9">
        <f t="shared" si="20"/>
        <v>1258.952346</v>
      </c>
      <c r="AU5" s="11" t="s">
        <v>220</v>
      </c>
      <c r="AV5" s="10">
        <f t="shared" si="21"/>
        <v>240.97794146120245</v>
      </c>
      <c r="AW5" s="9">
        <f t="shared" si="22"/>
        <v>148.02205853879755</v>
      </c>
      <c r="AX5" s="9">
        <f t="shared" si="23"/>
        <v>0.46992775078907606</v>
      </c>
      <c r="AY5">
        <f t="shared" si="38"/>
        <v>21910.529814063208</v>
      </c>
      <c r="AZ5" s="9">
        <f t="shared" si="24"/>
        <v>208572.23652007562</v>
      </c>
      <c r="BA5" s="9">
        <f t="shared" si="25"/>
        <v>8.4433594694951601</v>
      </c>
      <c r="BB5" s="9">
        <f t="shared" si="26"/>
        <v>32405.704941126845</v>
      </c>
      <c r="BC5" s="9">
        <f t="shared" si="27"/>
        <v>1.4451171833082044</v>
      </c>
      <c r="BD5" s="9">
        <f t="shared" si="28"/>
        <v>1.3749999999999998</v>
      </c>
      <c r="BE5" s="9">
        <f t="shared" si="29"/>
        <v>0.76</v>
      </c>
      <c r="BF5" s="9">
        <f t="shared" si="30"/>
        <v>6.487619229217529</v>
      </c>
      <c r="BG5" s="9">
        <f t="shared" si="31"/>
        <v>2.5950476916870118</v>
      </c>
      <c r="BY5" s="3">
        <v>1.1499999999999999</v>
      </c>
      <c r="BZ5" s="3">
        <v>1.2</v>
      </c>
      <c r="CA5" s="3">
        <v>1.37</v>
      </c>
    </row>
    <row r="6" spans="1:79" ht="15.6" thickTop="1" thickBot="1" x14ac:dyDescent="0.35">
      <c r="A6" s="13">
        <v>5</v>
      </c>
      <c r="B6" s="13" t="s">
        <v>101</v>
      </c>
      <c r="C6" s="13">
        <v>152</v>
      </c>
      <c r="D6" s="13">
        <v>152</v>
      </c>
      <c r="E6" s="13">
        <v>127</v>
      </c>
      <c r="F6" s="13">
        <v>59.3</v>
      </c>
      <c r="G6" s="13">
        <v>0.98</v>
      </c>
      <c r="H6" s="13">
        <v>1.5</v>
      </c>
      <c r="I6" s="13">
        <v>471</v>
      </c>
      <c r="J6" s="13">
        <v>70</v>
      </c>
      <c r="K6" s="13">
        <v>1</v>
      </c>
      <c r="L6" s="15">
        <v>530</v>
      </c>
      <c r="M6" s="13" t="s">
        <v>278</v>
      </c>
      <c r="N6" s="13" t="s">
        <v>246</v>
      </c>
      <c r="O6" s="9" t="s">
        <v>2</v>
      </c>
      <c r="P6" s="11">
        <f>100*((SUM(T2:T235))/234)</f>
        <v>16.402560570200347</v>
      </c>
      <c r="Q6" s="10">
        <f t="shared" si="32"/>
        <v>545.21262981003895</v>
      </c>
      <c r="R6" s="10">
        <f t="shared" si="0"/>
        <v>548.32234066117132</v>
      </c>
      <c r="S6" s="9">
        <f t="shared" si="33"/>
        <v>15.212629810038948</v>
      </c>
      <c r="T6" s="9">
        <f t="shared" si="34"/>
        <v>2.829697008437598E-2</v>
      </c>
      <c r="U6" s="9">
        <f t="shared" si="35"/>
        <v>231.42410573728563</v>
      </c>
      <c r="V6" s="11">
        <f>100*((SUM(Y2:Y235))/234)</f>
        <v>25.811053926989381</v>
      </c>
      <c r="W6" s="10">
        <f t="shared" si="1"/>
        <v>487.40950883585816</v>
      </c>
      <c r="X6" s="9">
        <f t="shared" si="2"/>
        <v>42.590491164141838</v>
      </c>
      <c r="Y6" s="9">
        <f t="shared" si="3"/>
        <v>8.3723399072365257E-2</v>
      </c>
      <c r="Z6" s="9">
        <f t="shared" si="4"/>
        <v>1813.9499376028439</v>
      </c>
      <c r="AA6" s="11">
        <f>100*((SUM(AD2:AD235))/234)</f>
        <v>70.592204556675881</v>
      </c>
      <c r="AB6" s="10">
        <f t="shared" si="5"/>
        <v>192.23567285632032</v>
      </c>
      <c r="AC6" s="9">
        <f t="shared" si="6"/>
        <v>337.76432714367968</v>
      </c>
      <c r="AD6" s="9">
        <f t="shared" si="7"/>
        <v>0.93532994793203361</v>
      </c>
      <c r="AE6" s="9">
        <f t="shared" si="36"/>
        <v>114084.74069082267</v>
      </c>
      <c r="AF6" s="9">
        <f t="shared" si="8"/>
        <v>2.2485896023952434</v>
      </c>
      <c r="AG6" s="9">
        <f t="shared" si="9"/>
        <v>61.294999999999995</v>
      </c>
      <c r="AH6" s="9">
        <f t="shared" si="10"/>
        <v>10539.250544494484</v>
      </c>
      <c r="AI6" s="9">
        <f t="shared" si="11"/>
        <v>83462.01826063238</v>
      </c>
      <c r="AJ6" s="9">
        <f t="shared" si="12"/>
        <v>14.828160202360877</v>
      </c>
      <c r="AK6" s="9">
        <f t="shared" si="13"/>
        <v>0.84996686970540214</v>
      </c>
      <c r="AL6" s="11">
        <f>100*((SUM(AO2:AO235))/234)</f>
        <v>31.211005757714776</v>
      </c>
      <c r="AM6" s="10">
        <f t="shared" si="14"/>
        <v>459.62518839979094</v>
      </c>
      <c r="AN6" s="9">
        <f t="shared" si="15"/>
        <v>70.374811600209057</v>
      </c>
      <c r="AO6" s="9">
        <f t="shared" si="16"/>
        <v>0.14222518267548157</v>
      </c>
      <c r="AP6">
        <f t="shared" si="37"/>
        <v>4952.614107764919</v>
      </c>
      <c r="AQ6" s="9">
        <f t="shared" si="17"/>
        <v>2.7329604448290139</v>
      </c>
      <c r="AR6" s="9">
        <f t="shared" si="18"/>
        <v>1</v>
      </c>
      <c r="AS6" s="9">
        <f t="shared" si="19"/>
        <v>14.828160202360877</v>
      </c>
      <c r="AT6" s="9">
        <f t="shared" si="20"/>
        <v>812.22731999999985</v>
      </c>
      <c r="AU6" s="11">
        <f>100*((SUM(AX2:AX235))/234)</f>
        <v>28.888434360155006</v>
      </c>
      <c r="AV6" s="10">
        <f t="shared" si="21"/>
        <v>436.26763841997109</v>
      </c>
      <c r="AW6" s="9">
        <f t="shared" si="22"/>
        <v>93.732361580028908</v>
      </c>
      <c r="AX6" s="9">
        <f t="shared" si="23"/>
        <v>0.19400910855981665</v>
      </c>
      <c r="AY6">
        <f t="shared" si="38"/>
        <v>8785.7556073692795</v>
      </c>
      <c r="AZ6" s="9">
        <f t="shared" si="24"/>
        <v>365550.88042541587</v>
      </c>
      <c r="BA6" s="9">
        <f t="shared" si="25"/>
        <v>5.5259225167890511</v>
      </c>
      <c r="BB6" s="9">
        <f t="shared" si="26"/>
        <v>70716.757994555199</v>
      </c>
      <c r="BC6" s="9">
        <f t="shared" si="27"/>
        <v>4.8566081704480615</v>
      </c>
      <c r="BD6" s="9">
        <f t="shared" si="28"/>
        <v>2.6250000000000004</v>
      </c>
      <c r="BE6" s="9">
        <f t="shared" si="29"/>
        <v>0.76</v>
      </c>
      <c r="BF6" s="9">
        <f t="shared" si="30"/>
        <v>11.420595344968982</v>
      </c>
      <c r="BG6" s="9">
        <f t="shared" si="31"/>
        <v>4.5682381379875929</v>
      </c>
      <c r="BY6" s="3">
        <v>1.03</v>
      </c>
      <c r="BZ6" s="3">
        <v>1.1200000000000001</v>
      </c>
      <c r="CA6" s="3">
        <v>1.27</v>
      </c>
    </row>
    <row r="7" spans="1:79" ht="15.6" thickTop="1" thickBot="1" x14ac:dyDescent="0.35">
      <c r="A7" s="13">
        <v>6</v>
      </c>
      <c r="B7" s="13" t="s">
        <v>102</v>
      </c>
      <c r="C7" s="13">
        <v>152</v>
      </c>
      <c r="D7" s="13">
        <v>152</v>
      </c>
      <c r="E7" s="13">
        <v>127</v>
      </c>
      <c r="F7" s="13">
        <v>57.9</v>
      </c>
      <c r="G7" s="13">
        <v>0.66</v>
      </c>
      <c r="H7" s="13">
        <v>1.5</v>
      </c>
      <c r="I7" s="13">
        <v>471</v>
      </c>
      <c r="J7" s="13">
        <v>70</v>
      </c>
      <c r="K7" s="13">
        <v>1</v>
      </c>
      <c r="L7" s="15">
        <v>444</v>
      </c>
      <c r="M7" s="13" t="s">
        <v>278</v>
      </c>
      <c r="N7" s="13" t="s">
        <v>246</v>
      </c>
      <c r="O7" s="9" t="s">
        <v>2</v>
      </c>
      <c r="P7" s="11" t="s">
        <v>221</v>
      </c>
      <c r="Q7" s="10">
        <f t="shared" si="32"/>
        <v>512.0125260769812</v>
      </c>
      <c r="R7" s="10">
        <f t="shared" si="0"/>
        <v>515.22503652380442</v>
      </c>
      <c r="S7" s="9">
        <f t="shared" si="33"/>
        <v>68.012526076981203</v>
      </c>
      <c r="T7" s="9">
        <f t="shared" si="34"/>
        <v>0.14228375512206337</v>
      </c>
      <c r="U7" s="9">
        <f t="shared" si="35"/>
        <v>4625.703703372048</v>
      </c>
      <c r="V7" s="11" t="s">
        <v>221</v>
      </c>
      <c r="W7" s="10">
        <f t="shared" si="1"/>
        <v>444.72403889523162</v>
      </c>
      <c r="X7" s="9">
        <f t="shared" si="2"/>
        <v>0.72403889523161524</v>
      </c>
      <c r="Y7" s="9">
        <f t="shared" si="3"/>
        <v>1.6293896947620868E-3</v>
      </c>
      <c r="Z7" s="9">
        <f t="shared" si="4"/>
        <v>0.52423232180821788</v>
      </c>
      <c r="AA7" s="11" t="s">
        <v>221</v>
      </c>
      <c r="AB7" s="10">
        <f t="shared" si="5"/>
        <v>147.89352898259057</v>
      </c>
      <c r="AC7" s="9">
        <f t="shared" si="6"/>
        <v>296.10647101740943</v>
      </c>
      <c r="AD7" s="9">
        <f t="shared" si="7"/>
        <v>1.0005396461298999</v>
      </c>
      <c r="AE7" s="9">
        <f t="shared" si="36"/>
        <v>87679.042178383927</v>
      </c>
      <c r="AF7" s="9">
        <f t="shared" si="8"/>
        <v>2.2218878459544262</v>
      </c>
      <c r="AG7" s="9">
        <f t="shared" si="9"/>
        <v>59.894999999999996</v>
      </c>
      <c r="AH7" s="9">
        <f t="shared" si="10"/>
        <v>6943.4180044720824</v>
      </c>
      <c r="AI7" s="9">
        <f t="shared" si="11"/>
        <v>86884.956233911915</v>
      </c>
      <c r="AJ7" s="9">
        <f t="shared" si="12"/>
        <v>10.227777202072541</v>
      </c>
      <c r="AK7" s="9">
        <f t="shared" si="13"/>
        <v>0.83987360577077297</v>
      </c>
      <c r="AL7" s="11" t="s">
        <v>221</v>
      </c>
      <c r="AM7" s="10">
        <f t="shared" si="14"/>
        <v>436.01133309261843</v>
      </c>
      <c r="AN7" s="9">
        <f t="shared" si="15"/>
        <v>7.988666907381571</v>
      </c>
      <c r="AO7" s="9">
        <f t="shared" si="16"/>
        <v>1.8155827333057286E-2</v>
      </c>
      <c r="AP7">
        <f t="shared" si="37"/>
        <v>63.818798957093435</v>
      </c>
      <c r="AQ7" s="9">
        <f t="shared" si="17"/>
        <v>2.7005068374288563</v>
      </c>
      <c r="AR7" s="9">
        <f t="shared" si="18"/>
        <v>1</v>
      </c>
      <c r="AS7" s="9">
        <f t="shared" si="19"/>
        <v>10.227777202072541</v>
      </c>
      <c r="AT7" s="9">
        <f t="shared" si="20"/>
        <v>812.22731999999985</v>
      </c>
      <c r="AU7" s="11" t="s">
        <v>221</v>
      </c>
      <c r="AV7" s="10">
        <f t="shared" si="21"/>
        <v>410.78297263227574</v>
      </c>
      <c r="AW7" s="9">
        <f t="shared" si="22"/>
        <v>33.217027367724256</v>
      </c>
      <c r="AX7" s="9">
        <f t="shared" si="23"/>
        <v>7.7720376823683157E-2</v>
      </c>
      <c r="AY7">
        <f t="shared" si="38"/>
        <v>1103.3709071481421</v>
      </c>
      <c r="AZ7" s="9">
        <f t="shared" si="24"/>
        <v>341184.218773573</v>
      </c>
      <c r="BA7" s="9">
        <f t="shared" si="25"/>
        <v>5.5923308359230655</v>
      </c>
      <c r="BB7" s="9">
        <f t="shared" si="26"/>
        <v>69598.753858702737</v>
      </c>
      <c r="BC7" s="9">
        <f t="shared" si="27"/>
        <v>4.7798271050435384</v>
      </c>
      <c r="BD7" s="9">
        <f t="shared" si="28"/>
        <v>2.625</v>
      </c>
      <c r="BE7" s="9">
        <f t="shared" si="29"/>
        <v>0.76</v>
      </c>
      <c r="BF7" s="9">
        <f t="shared" si="30"/>
        <v>11.240040223500383</v>
      </c>
      <c r="BG7" s="9">
        <f t="shared" si="31"/>
        <v>4.4960160894001531</v>
      </c>
      <c r="BY7" s="3">
        <v>1.03</v>
      </c>
      <c r="BZ7" s="3">
        <v>1.03</v>
      </c>
      <c r="CA7" s="3">
        <v>1.1599999999999999</v>
      </c>
    </row>
    <row r="8" spans="1:79" ht="15.6" thickTop="1" thickBot="1" x14ac:dyDescent="0.35">
      <c r="A8" s="13">
        <v>7</v>
      </c>
      <c r="B8" s="13" t="s">
        <v>103</v>
      </c>
      <c r="C8" s="13">
        <v>152</v>
      </c>
      <c r="D8" s="13">
        <v>152</v>
      </c>
      <c r="E8" s="13">
        <v>127</v>
      </c>
      <c r="F8" s="13">
        <v>31</v>
      </c>
      <c r="G8" s="13">
        <v>0.98</v>
      </c>
      <c r="H8" s="13">
        <v>1.5</v>
      </c>
      <c r="I8" s="13">
        <v>449</v>
      </c>
      <c r="J8" s="13">
        <v>55</v>
      </c>
      <c r="K8" s="13">
        <v>1</v>
      </c>
      <c r="L8" s="15">
        <v>522</v>
      </c>
      <c r="M8" s="13" t="s">
        <v>278</v>
      </c>
      <c r="N8" s="13" t="s">
        <v>246</v>
      </c>
      <c r="O8" s="9" t="s">
        <v>1</v>
      </c>
      <c r="P8" s="11">
        <f>SQRT(SUM(U2:U235)/234)</f>
        <v>50.021252478929441</v>
      </c>
      <c r="Q8" s="10">
        <f t="shared" si="32"/>
        <v>395.39071509349202</v>
      </c>
      <c r="R8" s="10">
        <f t="shared" si="0"/>
        <v>400.14205134407877</v>
      </c>
      <c r="S8" s="9">
        <f t="shared" si="33"/>
        <v>126.60928490650798</v>
      </c>
      <c r="T8" s="9">
        <f t="shared" si="34"/>
        <v>0.27602041926837056</v>
      </c>
      <c r="U8" s="9">
        <f t="shared" si="35"/>
        <v>16029.91102453731</v>
      </c>
      <c r="V8" s="11">
        <f>SQRT(SUM(Z2:Z235)/234)</f>
        <v>77.328757968165093</v>
      </c>
      <c r="W8" s="10">
        <f t="shared" si="1"/>
        <v>411.90929269073115</v>
      </c>
      <c r="X8" s="9">
        <f t="shared" si="2"/>
        <v>110.09070730926885</v>
      </c>
      <c r="Y8" s="9">
        <f t="shared" si="3"/>
        <v>0.23576316923045321</v>
      </c>
      <c r="Z8" s="9">
        <f t="shared" si="4"/>
        <v>12119.963835855102</v>
      </c>
      <c r="AA8" s="11">
        <f>SQRT(SUM(AE2:AE235)/234)</f>
        <v>188.84814696845268</v>
      </c>
      <c r="AB8" s="10">
        <f t="shared" si="5"/>
        <v>197.9444087553278</v>
      </c>
      <c r="AC8" s="9">
        <f t="shared" si="6"/>
        <v>324.0555912446722</v>
      </c>
      <c r="AD8" s="9">
        <f t="shared" si="7"/>
        <v>0.90022392646930627</v>
      </c>
      <c r="AE8" s="9">
        <f t="shared" si="36"/>
        <v>105012.02621693407</v>
      </c>
      <c r="AF8" s="9">
        <f t="shared" si="8"/>
        <v>1.6257871939463662</v>
      </c>
      <c r="AG8" s="9">
        <f t="shared" si="9"/>
        <v>32.567500000000003</v>
      </c>
      <c r="AH8" s="9">
        <f t="shared" si="10"/>
        <v>21507.209653466038</v>
      </c>
      <c r="AI8" s="9">
        <f t="shared" si="11"/>
        <v>74375.783403370966</v>
      </c>
      <c r="AJ8" s="9">
        <f t="shared" si="12"/>
        <v>27.039938709677426</v>
      </c>
      <c r="AK8" s="9">
        <f t="shared" si="13"/>
        <v>0.48285879660207082</v>
      </c>
      <c r="AL8" s="11">
        <f>SQRT(SUM(AP2:AP235)/234)</f>
        <v>92.11472046301607</v>
      </c>
      <c r="AM8" s="10">
        <f t="shared" si="14"/>
        <v>338.64899417266838</v>
      </c>
      <c r="AN8" s="9">
        <f t="shared" si="15"/>
        <v>183.35100582733162</v>
      </c>
      <c r="AO8" s="9">
        <f t="shared" si="16"/>
        <v>0.42607615199407689</v>
      </c>
      <c r="AP8">
        <f t="shared" si="37"/>
        <v>33617.591337894191</v>
      </c>
      <c r="AQ8" s="9">
        <f t="shared" si="17"/>
        <v>1.5525710925751517</v>
      </c>
      <c r="AR8" s="9">
        <f t="shared" si="18"/>
        <v>0.82500000000000007</v>
      </c>
      <c r="AS8" s="9">
        <f t="shared" si="19"/>
        <v>27.039938709677418</v>
      </c>
      <c r="AT8" s="9">
        <f t="shared" si="20"/>
        <v>985.95371899999975</v>
      </c>
      <c r="AU8" s="11">
        <f>SQRT(SUM(AY2:AY235)/234)</f>
        <v>77.112822553523159</v>
      </c>
      <c r="AV8" s="10">
        <f t="shared" si="21"/>
        <v>291.70570097422785</v>
      </c>
      <c r="AW8" s="9">
        <f t="shared" si="22"/>
        <v>230.29429902577215</v>
      </c>
      <c r="AX8" s="9">
        <f t="shared" si="23"/>
        <v>0.56603830783057563</v>
      </c>
      <c r="AY8">
        <f t="shared" si="38"/>
        <v>53035.464163771758</v>
      </c>
      <c r="AZ8" s="9">
        <f t="shared" si="24"/>
        <v>248885.94262737539</v>
      </c>
      <c r="BA8" s="9">
        <f t="shared" si="25"/>
        <v>7.6427788096499958</v>
      </c>
      <c r="BB8" s="9">
        <f t="shared" si="26"/>
        <v>42819.758346852497</v>
      </c>
      <c r="BC8" s="9">
        <f t="shared" si="27"/>
        <v>2.475759675243673</v>
      </c>
      <c r="BD8" s="9">
        <f t="shared" si="28"/>
        <v>2.0625</v>
      </c>
      <c r="BE8" s="9">
        <f t="shared" si="29"/>
        <v>0.76</v>
      </c>
      <c r="BF8" s="9">
        <f t="shared" si="30"/>
        <v>7.4096810332769856</v>
      </c>
      <c r="BG8" s="9">
        <f t="shared" si="31"/>
        <v>2.9638724133107943</v>
      </c>
      <c r="BY8" s="3">
        <v>1.1499999999999999</v>
      </c>
      <c r="BZ8" s="3">
        <v>1.23</v>
      </c>
      <c r="CA8" s="3">
        <v>1.41</v>
      </c>
    </row>
    <row r="9" spans="1:79" ht="15.6" thickTop="1" thickBot="1" x14ac:dyDescent="0.35">
      <c r="A9" s="13">
        <v>9</v>
      </c>
      <c r="B9" s="13" t="s">
        <v>105</v>
      </c>
      <c r="C9" s="13">
        <v>152</v>
      </c>
      <c r="D9" s="13">
        <v>152</v>
      </c>
      <c r="E9" s="13">
        <v>127</v>
      </c>
      <c r="F9" s="13">
        <v>46.1</v>
      </c>
      <c r="G9" s="13">
        <v>0.98</v>
      </c>
      <c r="H9" s="13">
        <v>1.5</v>
      </c>
      <c r="I9" s="13">
        <v>449</v>
      </c>
      <c r="J9" s="13">
        <v>79</v>
      </c>
      <c r="K9" s="13">
        <v>1</v>
      </c>
      <c r="L9" s="15">
        <v>530</v>
      </c>
      <c r="M9" s="13" t="s">
        <v>278</v>
      </c>
      <c r="N9" s="13" t="s">
        <v>246</v>
      </c>
      <c r="O9" s="9" t="s">
        <v>1</v>
      </c>
      <c r="P9" s="11" t="s">
        <v>242</v>
      </c>
      <c r="Q9" s="10">
        <f t="shared" si="32"/>
        <v>477.27350398320601</v>
      </c>
      <c r="R9" s="10">
        <f t="shared" si="0"/>
        <v>481.14723881507183</v>
      </c>
      <c r="S9" s="9">
        <f t="shared" si="33"/>
        <v>52.726496016793988</v>
      </c>
      <c r="T9" s="9">
        <f t="shared" si="34"/>
        <v>0.10469151786141509</v>
      </c>
      <c r="U9" s="9">
        <f t="shared" si="35"/>
        <v>2780.0833822089921</v>
      </c>
      <c r="V9" s="11" t="s">
        <v>242</v>
      </c>
      <c r="W9" s="10">
        <f t="shared" si="1"/>
        <v>452.19386031586959</v>
      </c>
      <c r="X9" s="9">
        <f t="shared" si="2"/>
        <v>77.806139684130414</v>
      </c>
      <c r="Y9" s="9">
        <f t="shared" si="3"/>
        <v>0.15843336601413546</v>
      </c>
      <c r="Z9" s="9">
        <f t="shared" si="4"/>
        <v>6053.795372546414</v>
      </c>
      <c r="AA9" s="11" t="s">
        <v>242</v>
      </c>
      <c r="AB9" s="10">
        <f t="shared" si="5"/>
        <v>197.8275929882434</v>
      </c>
      <c r="AC9" s="9">
        <f t="shared" si="6"/>
        <v>332.1724070117566</v>
      </c>
      <c r="AD9" s="9">
        <f t="shared" si="7"/>
        <v>0.91277772431780335</v>
      </c>
      <c r="AE9" s="9">
        <f t="shared" si="36"/>
        <v>110338.50797998409</v>
      </c>
      <c r="AF9" s="9">
        <f t="shared" si="8"/>
        <v>1.9825918389824972</v>
      </c>
      <c r="AG9" s="9">
        <f t="shared" si="9"/>
        <v>48.351500000000001</v>
      </c>
      <c r="AH9" s="9">
        <f t="shared" si="10"/>
        <v>13346.504498595839</v>
      </c>
      <c r="AI9" s="9">
        <f t="shared" si="11"/>
        <v>80965.803882960958</v>
      </c>
      <c r="AJ9" s="9">
        <f t="shared" si="12"/>
        <v>18.183039045553148</v>
      </c>
      <c r="AK9" s="9">
        <f t="shared" si="13"/>
        <v>0.84577367850993346</v>
      </c>
      <c r="AL9" s="11" t="s">
        <v>242</v>
      </c>
      <c r="AM9" s="10">
        <f t="shared" si="14"/>
        <v>442.43460798975372</v>
      </c>
      <c r="AN9" s="9">
        <f t="shared" si="15"/>
        <v>87.565392010246285</v>
      </c>
      <c r="AO9" s="9">
        <f t="shared" si="16"/>
        <v>0.18009517820692153</v>
      </c>
      <c r="AP9">
        <f t="shared" si="37"/>
        <v>7667.6978779081037</v>
      </c>
      <c r="AQ9" s="9">
        <f t="shared" si="17"/>
        <v>2.7194777714645881</v>
      </c>
      <c r="AR9" s="9">
        <f t="shared" si="18"/>
        <v>1</v>
      </c>
      <c r="AS9" s="9">
        <f t="shared" si="19"/>
        <v>18.183039045553144</v>
      </c>
      <c r="AT9" s="9">
        <f t="shared" si="20"/>
        <v>812.22731999999985</v>
      </c>
      <c r="AU9" s="11" t="s">
        <v>242</v>
      </c>
      <c r="AV9" s="10">
        <f t="shared" si="21"/>
        <v>376.3824504379532</v>
      </c>
      <c r="AW9" s="9">
        <f t="shared" si="22"/>
        <v>153.6175495620468</v>
      </c>
      <c r="AX9" s="9">
        <f t="shared" si="23"/>
        <v>0.33896849941836504</v>
      </c>
      <c r="AY9">
        <f t="shared" si="38"/>
        <v>23598.351533447905</v>
      </c>
      <c r="AZ9" s="9">
        <f t="shared" si="24"/>
        <v>314767.44010582753</v>
      </c>
      <c r="BA9" s="9">
        <f t="shared" si="25"/>
        <v>6.2673171908498473</v>
      </c>
      <c r="BB9" s="9">
        <f t="shared" si="26"/>
        <v>61615.010332125661</v>
      </c>
      <c r="BC9" s="9">
        <f t="shared" si="27"/>
        <v>4.6336492282870161</v>
      </c>
      <c r="BD9" s="9">
        <f t="shared" si="28"/>
        <v>2.9624999999999999</v>
      </c>
      <c r="BE9" s="9">
        <f t="shared" si="29"/>
        <v>0.76</v>
      </c>
      <c r="BF9" s="9">
        <f t="shared" si="30"/>
        <v>9.6549444773392015</v>
      </c>
      <c r="BG9" s="9">
        <f t="shared" si="31"/>
        <v>3.8619777909356805</v>
      </c>
      <c r="BY9" s="3">
        <v>1.19</v>
      </c>
      <c r="BZ9" s="3">
        <v>1.2</v>
      </c>
      <c r="CA9" s="3">
        <v>1.36</v>
      </c>
    </row>
    <row r="10" spans="1:79" ht="15.6" thickTop="1" thickBot="1" x14ac:dyDescent="0.35">
      <c r="A10" s="13">
        <v>10</v>
      </c>
      <c r="B10" s="13" t="s">
        <v>106</v>
      </c>
      <c r="C10" s="13">
        <v>152</v>
      </c>
      <c r="D10" s="13">
        <v>152</v>
      </c>
      <c r="E10" s="13">
        <v>127</v>
      </c>
      <c r="F10" s="13">
        <v>59.1</v>
      </c>
      <c r="G10" s="13">
        <v>0.66</v>
      </c>
      <c r="H10" s="13">
        <v>1.5</v>
      </c>
      <c r="I10" s="13">
        <v>449</v>
      </c>
      <c r="J10" s="13">
        <v>79</v>
      </c>
      <c r="K10" s="13">
        <v>1</v>
      </c>
      <c r="L10" s="15">
        <v>503</v>
      </c>
      <c r="M10" s="13" t="s">
        <v>278</v>
      </c>
      <c r="N10" s="13" t="s">
        <v>246</v>
      </c>
      <c r="O10" s="9" t="s">
        <v>1</v>
      </c>
      <c r="P10" s="11" t="s">
        <v>138</v>
      </c>
      <c r="Q10" s="10">
        <f t="shared" si="32"/>
        <v>517.54648587535917</v>
      </c>
      <c r="R10" s="10">
        <f t="shared" si="0"/>
        <v>520.69008036594607</v>
      </c>
      <c r="S10" s="9">
        <f t="shared" si="33"/>
        <v>14.546485875359167</v>
      </c>
      <c r="T10" s="9">
        <f t="shared" si="34"/>
        <v>2.85072479826965E-2</v>
      </c>
      <c r="U10" s="9">
        <f t="shared" si="35"/>
        <v>211.60025132202375</v>
      </c>
      <c r="V10" s="11" t="s">
        <v>138</v>
      </c>
      <c r="W10" s="10">
        <f t="shared" si="1"/>
        <v>447.92546148795782</v>
      </c>
      <c r="X10" s="9">
        <f t="shared" si="2"/>
        <v>55.074538512042182</v>
      </c>
      <c r="Y10" s="9">
        <f t="shared" si="3"/>
        <v>0.11583355529436441</v>
      </c>
      <c r="Z10" s="9">
        <f t="shared" si="4"/>
        <v>3033.2047923144173</v>
      </c>
      <c r="AA10" s="11" t="s">
        <v>138</v>
      </c>
      <c r="AB10" s="10">
        <f t="shared" si="5"/>
        <v>152.36153537650574</v>
      </c>
      <c r="AC10" s="9">
        <f t="shared" si="6"/>
        <v>350.63846462349426</v>
      </c>
      <c r="AD10" s="9">
        <f t="shared" si="7"/>
        <v>1.0700611668399249</v>
      </c>
      <c r="AE10" s="9">
        <f t="shared" si="36"/>
        <v>122947.33287352143</v>
      </c>
      <c r="AF10" s="9">
        <f t="shared" si="8"/>
        <v>2.244794511753804</v>
      </c>
      <c r="AG10" s="9">
        <f t="shared" si="9"/>
        <v>61.351500000000001</v>
      </c>
      <c r="AH10" s="9">
        <f t="shared" si="10"/>
        <v>6439.9704536880981</v>
      </c>
      <c r="AI10" s="9">
        <f t="shared" si="11"/>
        <v>87387.714986065999</v>
      </c>
      <c r="AJ10" s="9">
        <f t="shared" si="12"/>
        <v>9.5520761421319822</v>
      </c>
      <c r="AK10" s="9">
        <f t="shared" si="13"/>
        <v>0.95762933871417266</v>
      </c>
      <c r="AL10" s="11" t="s">
        <v>138</v>
      </c>
      <c r="AM10" s="10">
        <f t="shared" si="14"/>
        <v>486.52330979675793</v>
      </c>
      <c r="AN10" s="9">
        <f t="shared" si="15"/>
        <v>16.476690203242072</v>
      </c>
      <c r="AO10" s="9">
        <f t="shared" si="16"/>
        <v>3.3302278056746903E-2</v>
      </c>
      <c r="AP10">
        <f t="shared" si="37"/>
        <v>271.48132005361327</v>
      </c>
      <c r="AQ10" s="9">
        <f t="shared" si="17"/>
        <v>3.079135430797094</v>
      </c>
      <c r="AR10" s="9">
        <f t="shared" si="18"/>
        <v>1</v>
      </c>
      <c r="AS10" s="9">
        <f t="shared" si="19"/>
        <v>9.5520761421319822</v>
      </c>
      <c r="AT10" s="9">
        <f t="shared" si="20"/>
        <v>812.22731999999985</v>
      </c>
      <c r="AU10" s="11" t="s">
        <v>138</v>
      </c>
      <c r="AV10" s="10">
        <f t="shared" si="21"/>
        <v>418.12914205382339</v>
      </c>
      <c r="AW10" s="9">
        <f t="shared" si="22"/>
        <v>84.870857946176613</v>
      </c>
      <c r="AX10" s="9">
        <f t="shared" si="23"/>
        <v>0.18427569831726687</v>
      </c>
      <c r="AY10">
        <f t="shared" si="38"/>
        <v>7203.0625285200904</v>
      </c>
      <c r="AZ10" s="9">
        <f t="shared" si="24"/>
        <v>345410.31617125263</v>
      </c>
      <c r="BA10" s="9">
        <f t="shared" si="25"/>
        <v>5.5352647424221679</v>
      </c>
      <c r="BB10" s="9">
        <f t="shared" si="26"/>
        <v>72718.825882570774</v>
      </c>
      <c r="BC10" s="9">
        <f t="shared" si="27"/>
        <v>5.4686922815790977</v>
      </c>
      <c r="BD10" s="9">
        <f t="shared" si="28"/>
        <v>2.9625000000000004</v>
      </c>
      <c r="BE10" s="9">
        <f t="shared" si="29"/>
        <v>0.76</v>
      </c>
      <c r="BF10" s="9">
        <f t="shared" si="30"/>
        <v>11.394889371420735</v>
      </c>
      <c r="BG10" s="9">
        <f t="shared" si="31"/>
        <v>4.5579557485682942</v>
      </c>
      <c r="BY10" s="3">
        <v>0.94</v>
      </c>
      <c r="BZ10" s="3">
        <v>0.93</v>
      </c>
      <c r="CA10" s="3">
        <v>1.03</v>
      </c>
    </row>
    <row r="11" spans="1:79" ht="15.6" thickTop="1" thickBot="1" x14ac:dyDescent="0.35">
      <c r="A11" s="13">
        <v>11</v>
      </c>
      <c r="B11" s="13" t="s">
        <v>107</v>
      </c>
      <c r="C11" s="13">
        <v>125</v>
      </c>
      <c r="D11" s="13">
        <v>150</v>
      </c>
      <c r="E11" s="13">
        <v>100</v>
      </c>
      <c r="F11" s="13">
        <v>35.4</v>
      </c>
      <c r="G11" s="13">
        <v>0.56000000000000005</v>
      </c>
      <c r="H11" s="13">
        <v>0</v>
      </c>
      <c r="I11" s="13">
        <v>460</v>
      </c>
      <c r="J11" s="13">
        <v>0</v>
      </c>
      <c r="K11" s="13">
        <v>0</v>
      </c>
      <c r="L11" s="15">
        <v>173.5</v>
      </c>
      <c r="M11" s="13" t="s">
        <v>278</v>
      </c>
      <c r="N11" s="13" t="s">
        <v>247</v>
      </c>
      <c r="O11" s="9">
        <v>0</v>
      </c>
      <c r="P11" s="11">
        <f>RSQ(L206:L235,Q206:Q235)</f>
        <v>0.93879721843118435</v>
      </c>
      <c r="Q11" s="10">
        <f t="shared" si="32"/>
        <v>212.85321140465223</v>
      </c>
      <c r="R11" s="10">
        <f t="shared" si="0"/>
        <v>215.12664901343257</v>
      </c>
      <c r="S11" s="9">
        <f t="shared" si="33"/>
        <v>39.353211404652228</v>
      </c>
      <c r="T11" s="9">
        <f t="shared" si="34"/>
        <v>0.20371623811059827</v>
      </c>
      <c r="U11" s="9">
        <f t="shared" si="35"/>
        <v>1548.6752478592502</v>
      </c>
      <c r="V11" s="11">
        <f>RSQ(L206:L235,W206:W235)</f>
        <v>0.80111704086523527</v>
      </c>
      <c r="W11" s="10">
        <f t="shared" si="1"/>
        <v>217.4116265253204</v>
      </c>
      <c r="X11" s="9">
        <f t="shared" si="2"/>
        <v>43.911626525320401</v>
      </c>
      <c r="Y11" s="9">
        <f t="shared" si="3"/>
        <v>0.22466267844543697</v>
      </c>
      <c r="Z11" s="9">
        <f t="shared" si="4"/>
        <v>1928.2309440992221</v>
      </c>
      <c r="AA11" s="11">
        <f>RSQ(L206:L235,AB206:AB235)</f>
        <v>0.55667362544224486</v>
      </c>
      <c r="AB11" s="10">
        <f t="shared" si="5"/>
        <v>65.42080348653603</v>
      </c>
      <c r="AC11" s="9">
        <f t="shared" si="6"/>
        <v>108.07919651346397</v>
      </c>
      <c r="AD11" s="9">
        <f t="shared" si="7"/>
        <v>0.90472821902722744</v>
      </c>
      <c r="AE11" s="9">
        <f t="shared" si="36"/>
        <v>11681.112718995962</v>
      </c>
      <c r="AF11" s="9">
        <f t="shared" si="8"/>
        <v>1.7373386543791627</v>
      </c>
      <c r="AG11" s="9">
        <f t="shared" si="9"/>
        <v>35.4</v>
      </c>
      <c r="AH11" s="9">
        <f t="shared" si="10"/>
        <v>7374.8119735708142</v>
      </c>
      <c r="AI11" s="9">
        <f t="shared" si="11"/>
        <v>57593.288135593219</v>
      </c>
      <c r="AJ11" s="9">
        <f t="shared" si="12"/>
        <v>10.915254237288137</v>
      </c>
      <c r="AK11" s="9">
        <f t="shared" si="13"/>
        <v>0</v>
      </c>
      <c r="AL11" s="11">
        <f>RSQ(L206:L235,AM206:AM235)</f>
        <v>0.67965266789344936</v>
      </c>
      <c r="AM11" s="10">
        <f t="shared" si="14"/>
        <v>86.422069439999987</v>
      </c>
      <c r="AN11" s="9">
        <f t="shared" si="15"/>
        <v>87.077930560000013</v>
      </c>
      <c r="AO11" s="9">
        <f t="shared" si="16"/>
        <v>0.67003106544672197</v>
      </c>
      <c r="AP11">
        <f t="shared" si="37"/>
        <v>7582.5659906121846</v>
      </c>
      <c r="AQ11" s="9">
        <f t="shared" si="17"/>
        <v>0</v>
      </c>
      <c r="AR11" s="9">
        <f t="shared" si="18"/>
        <v>0</v>
      </c>
      <c r="AS11" s="9">
        <f t="shared" si="19"/>
        <v>10.915254237288137</v>
      </c>
      <c r="AT11" s="9">
        <f t="shared" si="20"/>
        <v>1542.48</v>
      </c>
      <c r="AU11" s="11">
        <f>RSQ(L206:L235,AV206:AV235)</f>
        <v>0.88935865863252095</v>
      </c>
      <c r="AV11" s="10">
        <f t="shared" si="21"/>
        <v>181.58671761577898</v>
      </c>
      <c r="AW11" s="9">
        <f t="shared" si="22"/>
        <v>8.08671761577898</v>
      </c>
      <c r="AX11" s="9">
        <f t="shared" si="23"/>
        <v>4.5547846284293855E-2</v>
      </c>
      <c r="AY11">
        <f t="shared" si="38"/>
        <v>65.395001797350076</v>
      </c>
      <c r="AZ11" s="9">
        <f t="shared" si="24"/>
        <v>181586.71761577897</v>
      </c>
      <c r="BA11" s="9">
        <f t="shared" si="25"/>
        <v>7.1520494197107913</v>
      </c>
      <c r="BB11" s="9">
        <f t="shared" si="26"/>
        <v>0</v>
      </c>
      <c r="BC11" s="9">
        <f t="shared" si="27"/>
        <v>0</v>
      </c>
      <c r="BD11" s="9">
        <f t="shared" si="28"/>
        <v>0</v>
      </c>
      <c r="BE11" s="9">
        <f t="shared" si="29"/>
        <v>0.625</v>
      </c>
      <c r="BF11" s="9">
        <f t="shared" si="30"/>
        <v>4.8573308917332696</v>
      </c>
      <c r="BG11" s="9">
        <f t="shared" si="31"/>
        <v>3.2382205944888462</v>
      </c>
      <c r="BY11" s="3">
        <v>1.1200000000000001</v>
      </c>
      <c r="BZ11" s="3">
        <v>1.1200000000000001</v>
      </c>
      <c r="CA11" s="3">
        <v>1.1200000000000001</v>
      </c>
    </row>
    <row r="12" spans="1:79" ht="15.6" thickTop="1" thickBot="1" x14ac:dyDescent="0.35">
      <c r="A12" s="13">
        <v>12</v>
      </c>
      <c r="B12" s="13" t="s">
        <v>3</v>
      </c>
      <c r="C12" s="13">
        <v>125</v>
      </c>
      <c r="D12" s="13">
        <v>150</v>
      </c>
      <c r="E12" s="13">
        <v>100</v>
      </c>
      <c r="F12" s="13">
        <v>34</v>
      </c>
      <c r="G12" s="13">
        <v>0.56000000000000005</v>
      </c>
      <c r="H12" s="13">
        <v>0.5</v>
      </c>
      <c r="I12" s="13">
        <v>460</v>
      </c>
      <c r="J12" s="13">
        <v>100</v>
      </c>
      <c r="K12" s="13">
        <v>0.75</v>
      </c>
      <c r="L12" s="15">
        <v>225</v>
      </c>
      <c r="M12" s="13" t="s">
        <v>278</v>
      </c>
      <c r="N12" s="13" t="s">
        <v>247</v>
      </c>
      <c r="O12" s="9" t="s">
        <v>4</v>
      </c>
      <c r="P12" s="11" t="s">
        <v>218</v>
      </c>
      <c r="Q12" s="10">
        <f t="shared" si="32"/>
        <v>238.87334894411927</v>
      </c>
      <c r="R12" s="10">
        <f t="shared" si="0"/>
        <v>241.36970523479872</v>
      </c>
      <c r="S12" s="9">
        <f t="shared" si="33"/>
        <v>13.873348944119272</v>
      </c>
      <c r="T12" s="9">
        <f t="shared" si="34"/>
        <v>5.981524472444108E-2</v>
      </c>
      <c r="U12" s="9">
        <f t="shared" si="35"/>
        <v>192.46981092529532</v>
      </c>
      <c r="V12" s="11" t="s">
        <v>218</v>
      </c>
      <c r="W12" s="10">
        <f t="shared" si="1"/>
        <v>234.84091210250693</v>
      </c>
      <c r="X12" s="9">
        <f t="shared" si="2"/>
        <v>9.8409121025069339</v>
      </c>
      <c r="Y12" s="9">
        <f t="shared" si="3"/>
        <v>4.2801376926258426E-2</v>
      </c>
      <c r="Z12" s="9">
        <f t="shared" si="4"/>
        <v>96.843551009267443</v>
      </c>
      <c r="AA12" s="11" t="s">
        <v>218</v>
      </c>
      <c r="AB12" s="10">
        <f t="shared" si="5"/>
        <v>82.288133763050809</v>
      </c>
      <c r="AC12" s="9">
        <f t="shared" si="6"/>
        <v>142.71186623694919</v>
      </c>
      <c r="AD12" s="9">
        <f t="shared" si="7"/>
        <v>0.92884723200534636</v>
      </c>
      <c r="AE12" s="9">
        <f t="shared" si="36"/>
        <v>20366.676764832879</v>
      </c>
      <c r="AF12" s="9">
        <f t="shared" si="8"/>
        <v>1.7026379532948277</v>
      </c>
      <c r="AG12" s="9">
        <f t="shared" si="9"/>
        <v>34.712499999999999</v>
      </c>
      <c r="AH12" s="9">
        <f t="shared" si="10"/>
        <v>7713.8783501730122</v>
      </c>
      <c r="AI12" s="9">
        <f t="shared" si="11"/>
        <v>57302.717647058817</v>
      </c>
      <c r="AJ12" s="9">
        <f t="shared" si="12"/>
        <v>11.364705882352943</v>
      </c>
      <c r="AK12" s="9">
        <f t="shared" si="13"/>
        <v>0.30647483159306899</v>
      </c>
      <c r="AL12" s="11" t="s">
        <v>218</v>
      </c>
      <c r="AM12" s="10">
        <f t="shared" si="14"/>
        <v>183.28959896540954</v>
      </c>
      <c r="AN12" s="9">
        <f t="shared" si="15"/>
        <v>41.710401034590461</v>
      </c>
      <c r="AO12" s="9">
        <f t="shared" si="16"/>
        <v>0.20431772516509383</v>
      </c>
      <c r="AP12">
        <f t="shared" si="37"/>
        <v>1739.757554466365</v>
      </c>
      <c r="AQ12" s="9">
        <f t="shared" si="17"/>
        <v>0.73907315267164198</v>
      </c>
      <c r="AR12" s="9">
        <f t="shared" si="18"/>
        <v>0.375</v>
      </c>
      <c r="AS12" s="9">
        <f t="shared" si="19"/>
        <v>11.364705882352943</v>
      </c>
      <c r="AT12" s="9">
        <f t="shared" si="20"/>
        <v>1224.3434999999999</v>
      </c>
      <c r="AU12" s="11" t="s">
        <v>218</v>
      </c>
      <c r="AV12" s="10">
        <f t="shared" si="21"/>
        <v>194.45843205860396</v>
      </c>
      <c r="AW12" s="9">
        <f t="shared" si="22"/>
        <v>30.541567941396039</v>
      </c>
      <c r="AX12" s="9">
        <f t="shared" si="23"/>
        <v>0.1456238120736072</v>
      </c>
      <c r="AY12">
        <f t="shared" si="38"/>
        <v>932.78737231891023</v>
      </c>
      <c r="AZ12" s="9">
        <f t="shared" si="24"/>
        <v>177251.60289378435</v>
      </c>
      <c r="BA12" s="9">
        <f t="shared" si="25"/>
        <v>7.29781213372378</v>
      </c>
      <c r="BB12" s="9">
        <f t="shared" si="26"/>
        <v>17206.829164819628</v>
      </c>
      <c r="BC12" s="9">
        <f t="shared" si="27"/>
        <v>0.95748940933586946</v>
      </c>
      <c r="BD12" s="9">
        <f t="shared" si="28"/>
        <v>0.75</v>
      </c>
      <c r="BE12" s="9">
        <f t="shared" si="29"/>
        <v>0.625</v>
      </c>
      <c r="BF12" s="9">
        <f t="shared" si="30"/>
        <v>4.7283427621524412</v>
      </c>
      <c r="BG12" s="9">
        <f t="shared" si="31"/>
        <v>3.1522285081016275</v>
      </c>
      <c r="BY12" s="3">
        <v>1.1000000000000001</v>
      </c>
      <c r="BZ12" s="3">
        <v>1.2</v>
      </c>
      <c r="CA12" s="3">
        <v>1.4</v>
      </c>
    </row>
    <row r="13" spans="1:79" ht="15.6" thickTop="1" thickBot="1" x14ac:dyDescent="0.35">
      <c r="A13" s="13">
        <v>13</v>
      </c>
      <c r="B13" s="13" t="s">
        <v>5</v>
      </c>
      <c r="C13" s="13">
        <v>125</v>
      </c>
      <c r="D13" s="13">
        <v>150</v>
      </c>
      <c r="E13" s="13">
        <v>100</v>
      </c>
      <c r="F13" s="13">
        <v>35.6</v>
      </c>
      <c r="G13" s="13">
        <v>0.56000000000000005</v>
      </c>
      <c r="H13" s="13">
        <v>1</v>
      </c>
      <c r="I13" s="13">
        <v>460</v>
      </c>
      <c r="J13" s="13">
        <v>100</v>
      </c>
      <c r="K13" s="13">
        <v>0.75</v>
      </c>
      <c r="L13" s="15">
        <v>247.4</v>
      </c>
      <c r="M13" s="13" t="s">
        <v>278</v>
      </c>
      <c r="N13" s="13" t="s">
        <v>247</v>
      </c>
      <c r="O13" s="9" t="s">
        <v>4</v>
      </c>
      <c r="P13" s="11">
        <f>SUM(S206:S235)/30</f>
        <v>37.969066471786</v>
      </c>
      <c r="Q13" s="10">
        <f t="shared" si="32"/>
        <v>257.68415005351403</v>
      </c>
      <c r="R13" s="10">
        <f t="shared" si="0"/>
        <v>260.09811584873847</v>
      </c>
      <c r="S13" s="9">
        <f t="shared" si="33"/>
        <v>10.284150053514026</v>
      </c>
      <c r="T13" s="9">
        <f t="shared" si="34"/>
        <v>4.0722521395392876E-2</v>
      </c>
      <c r="U13" s="9">
        <f t="shared" si="35"/>
        <v>105.76374232319253</v>
      </c>
      <c r="V13" s="11">
        <f>SUM(X206:X235)/30</f>
        <v>51.14565439005414</v>
      </c>
      <c r="W13" s="10">
        <f t="shared" si="1"/>
        <v>248.12308678259734</v>
      </c>
      <c r="X13" s="9">
        <f t="shared" si="2"/>
        <v>0.72308678259733483</v>
      </c>
      <c r="Y13" s="9">
        <f t="shared" si="3"/>
        <v>2.9184786819612999E-3</v>
      </c>
      <c r="Z13" s="9">
        <f t="shared" si="4"/>
        <v>0.52285449516696536</v>
      </c>
      <c r="AA13" s="11">
        <f>SUM(AC206:AC235)/30</f>
        <v>132.40034550166604</v>
      </c>
      <c r="AB13" s="10">
        <f t="shared" si="5"/>
        <v>97.800157557060416</v>
      </c>
      <c r="AC13" s="9">
        <f t="shared" si="6"/>
        <v>149.59984244293958</v>
      </c>
      <c r="AD13" s="9">
        <f t="shared" si="7"/>
        <v>0.8667426081241647</v>
      </c>
      <c r="AE13" s="9">
        <f t="shared" si="36"/>
        <v>22380.112858952347</v>
      </c>
      <c r="AF13" s="9">
        <f t="shared" si="8"/>
        <v>1.7422394783725914</v>
      </c>
      <c r="AG13" s="9">
        <f t="shared" si="9"/>
        <v>37.024999999999999</v>
      </c>
      <c r="AH13" s="9">
        <f t="shared" si="10"/>
        <v>7328.7679686908223</v>
      </c>
      <c r="AI13" s="9">
        <f t="shared" si="11"/>
        <v>57632.932584269656</v>
      </c>
      <c r="AJ13" s="9">
        <f t="shared" si="12"/>
        <v>10.853932584269664</v>
      </c>
      <c r="AK13" s="9">
        <f t="shared" si="13"/>
        <v>0.62720621221413286</v>
      </c>
      <c r="AL13" s="11">
        <f>SUM(AN206:AN235)/30</f>
        <v>72.405265631997963</v>
      </c>
      <c r="AM13" s="10">
        <f t="shared" si="14"/>
        <v>225.50341852660807</v>
      </c>
      <c r="AN13" s="9">
        <f t="shared" si="15"/>
        <v>21.896581473391933</v>
      </c>
      <c r="AO13" s="9">
        <f t="shared" si="16"/>
        <v>9.2604877087222467E-2</v>
      </c>
      <c r="AP13">
        <f t="shared" si="37"/>
        <v>479.46028022089087</v>
      </c>
      <c r="AQ13" s="9">
        <f t="shared" si="17"/>
        <v>1.5125263964638769</v>
      </c>
      <c r="AR13" s="9">
        <f t="shared" si="18"/>
        <v>0.75</v>
      </c>
      <c r="AS13" s="9">
        <f t="shared" si="19"/>
        <v>10.853932584269664</v>
      </c>
      <c r="AT13" s="9">
        <f t="shared" si="20"/>
        <v>906.20699999999988</v>
      </c>
      <c r="AU13" s="11">
        <f>SUM(AW206:AW235)/30</f>
        <v>52.2944245178196</v>
      </c>
      <c r="AV13" s="10">
        <f t="shared" si="21"/>
        <v>207.00294348006395</v>
      </c>
      <c r="AW13" s="9">
        <f t="shared" si="22"/>
        <v>40.397056519936058</v>
      </c>
      <c r="AX13" s="9">
        <f t="shared" si="23"/>
        <v>0.17780279419210407</v>
      </c>
      <c r="AY13">
        <f t="shared" si="38"/>
        <v>1631.9221754749083</v>
      </c>
      <c r="AZ13" s="9">
        <f t="shared" si="24"/>
        <v>182200.51780846549</v>
      </c>
      <c r="BA13" s="9">
        <f t="shared" si="25"/>
        <v>7.1319310973828829</v>
      </c>
      <c r="BB13" s="9">
        <f t="shared" si="26"/>
        <v>24802.425671598474</v>
      </c>
      <c r="BC13" s="9">
        <f t="shared" si="27"/>
        <v>1.9746252477182666</v>
      </c>
      <c r="BD13" s="9">
        <f t="shared" si="28"/>
        <v>1.5</v>
      </c>
      <c r="BE13" s="9">
        <f t="shared" si="29"/>
        <v>0.625</v>
      </c>
      <c r="BF13" s="9">
        <f t="shared" si="30"/>
        <v>4.8756178956006577</v>
      </c>
      <c r="BG13" s="9">
        <f t="shared" si="31"/>
        <v>3.2504119304004386</v>
      </c>
      <c r="BY13" s="3">
        <v>1.17</v>
      </c>
      <c r="BZ13" s="3">
        <v>1.23</v>
      </c>
      <c r="CA13" s="3">
        <v>1.41</v>
      </c>
    </row>
    <row r="14" spans="1:79" ht="15.6" thickTop="1" thickBot="1" x14ac:dyDescent="0.35">
      <c r="A14" s="13">
        <v>15</v>
      </c>
      <c r="B14" s="13" t="s">
        <v>7</v>
      </c>
      <c r="C14" s="13">
        <v>125</v>
      </c>
      <c r="D14" s="13">
        <v>150</v>
      </c>
      <c r="E14" s="13">
        <v>100</v>
      </c>
      <c r="F14" s="13">
        <v>38</v>
      </c>
      <c r="G14" s="13">
        <v>0.37</v>
      </c>
      <c r="H14" s="13">
        <v>1</v>
      </c>
      <c r="I14" s="13">
        <v>460</v>
      </c>
      <c r="J14" s="13">
        <v>100</v>
      </c>
      <c r="K14" s="13">
        <v>0.75</v>
      </c>
      <c r="L14" s="15">
        <v>198.1</v>
      </c>
      <c r="M14" s="13" t="s">
        <v>278</v>
      </c>
      <c r="N14" s="13" t="s">
        <v>247</v>
      </c>
      <c r="O14" s="9" t="s">
        <v>4</v>
      </c>
      <c r="P14" s="11" t="s">
        <v>220</v>
      </c>
      <c r="Q14" s="10">
        <f t="shared" si="32"/>
        <v>257.58920611777177</v>
      </c>
      <c r="R14" s="10">
        <f t="shared" si="0"/>
        <v>259.90329870746348</v>
      </c>
      <c r="S14" s="9">
        <f t="shared" si="33"/>
        <v>59.489206117771772</v>
      </c>
      <c r="T14" s="9">
        <f t="shared" si="34"/>
        <v>0.26109552440176492</v>
      </c>
      <c r="U14" s="9">
        <f t="shared" si="35"/>
        <v>3538.9656445227342</v>
      </c>
      <c r="V14" s="11" t="s">
        <v>220</v>
      </c>
      <c r="W14" s="10">
        <f t="shared" si="1"/>
        <v>154.58961547138554</v>
      </c>
      <c r="X14" s="9">
        <f t="shared" si="2"/>
        <v>43.510384528614452</v>
      </c>
      <c r="Y14" s="9">
        <f t="shared" si="3"/>
        <v>0.24673470734578259</v>
      </c>
      <c r="Z14" s="9">
        <f t="shared" si="4"/>
        <v>1893.153561827892</v>
      </c>
      <c r="AA14" s="11" t="s">
        <v>220</v>
      </c>
      <c r="AB14" s="10">
        <f t="shared" si="5"/>
        <v>75.14481490847497</v>
      </c>
      <c r="AC14" s="9">
        <f t="shared" si="6"/>
        <v>122.95518509152502</v>
      </c>
      <c r="AD14" s="9">
        <f t="shared" si="7"/>
        <v>0.89996353733343215</v>
      </c>
      <c r="AE14" s="9">
        <f t="shared" si="36"/>
        <v>15117.977540891177</v>
      </c>
      <c r="AF14" s="9">
        <f t="shared" si="8"/>
        <v>1.800008888866941</v>
      </c>
      <c r="AG14" s="9">
        <f t="shared" si="9"/>
        <v>39.424999999999997</v>
      </c>
      <c r="AH14" s="9">
        <f t="shared" si="10"/>
        <v>4343.8532989612195</v>
      </c>
      <c r="AI14" s="9">
        <f t="shared" si="11"/>
        <v>60306.540789473678</v>
      </c>
      <c r="AJ14" s="9">
        <f t="shared" si="12"/>
        <v>6.7184210526315802</v>
      </c>
      <c r="AK14" s="9">
        <f t="shared" si="13"/>
        <v>0.64800319999209877</v>
      </c>
      <c r="AL14" s="11" t="s">
        <v>220</v>
      </c>
      <c r="AM14" s="10">
        <f t="shared" si="14"/>
        <v>222.44518103905449</v>
      </c>
      <c r="AN14" s="9">
        <f t="shared" si="15"/>
        <v>24.345181039054495</v>
      </c>
      <c r="AO14" s="9">
        <f t="shared" si="16"/>
        <v>0.11577914638757279</v>
      </c>
      <c r="AP14">
        <f t="shared" si="37"/>
        <v>592.68783982433854</v>
      </c>
      <c r="AQ14" s="9">
        <f t="shared" si="17"/>
        <v>1.5626789497526357</v>
      </c>
      <c r="AR14" s="9">
        <f t="shared" si="18"/>
        <v>0.75</v>
      </c>
      <c r="AS14" s="9">
        <f t="shared" si="19"/>
        <v>6.7184210526315802</v>
      </c>
      <c r="AT14" s="9">
        <f t="shared" si="20"/>
        <v>906.20699999999988</v>
      </c>
      <c r="AU14" s="11" t="s">
        <v>220</v>
      </c>
      <c r="AV14" s="10">
        <f t="shared" si="21"/>
        <v>205.50757569884527</v>
      </c>
      <c r="AW14" s="9">
        <f t="shared" si="22"/>
        <v>7.4075756988452781</v>
      </c>
      <c r="AX14" s="9">
        <f t="shared" si="23"/>
        <v>3.6706821897577534E-2</v>
      </c>
      <c r="AY14">
        <f t="shared" si="38"/>
        <v>54.872177734123113</v>
      </c>
      <c r="AZ14" s="9">
        <f t="shared" si="24"/>
        <v>179602.03465312521</v>
      </c>
      <c r="BA14" s="9">
        <f t="shared" si="25"/>
        <v>6.903039197053725</v>
      </c>
      <c r="BB14" s="9">
        <f t="shared" si="26"/>
        <v>25905.541045720041</v>
      </c>
      <c r="BC14" s="9">
        <f t="shared" si="27"/>
        <v>2.0624488943941217</v>
      </c>
      <c r="BD14" s="9">
        <f t="shared" si="28"/>
        <v>1.5</v>
      </c>
      <c r="BE14" s="9">
        <f t="shared" si="29"/>
        <v>0.625</v>
      </c>
      <c r="BF14" s="9">
        <f t="shared" si="30"/>
        <v>5.0924664059114111</v>
      </c>
      <c r="BG14" s="9">
        <f t="shared" si="31"/>
        <v>3.3949776039409407</v>
      </c>
      <c r="BY14" s="3">
        <v>1.07</v>
      </c>
      <c r="BZ14" s="3">
        <v>1.0900000000000001</v>
      </c>
      <c r="CA14" s="3">
        <v>1.19</v>
      </c>
    </row>
    <row r="15" spans="1:79" ht="15.6" thickTop="1" thickBot="1" x14ac:dyDescent="0.35">
      <c r="A15" s="13">
        <v>16</v>
      </c>
      <c r="B15" s="13" t="s">
        <v>108</v>
      </c>
      <c r="C15" s="13">
        <v>125</v>
      </c>
      <c r="D15" s="13">
        <v>150</v>
      </c>
      <c r="E15" s="13">
        <v>100</v>
      </c>
      <c r="F15" s="13">
        <v>35.700000000000003</v>
      </c>
      <c r="G15" s="13">
        <v>0.37</v>
      </c>
      <c r="H15" s="13">
        <v>1</v>
      </c>
      <c r="I15" s="13">
        <v>460</v>
      </c>
      <c r="J15" s="13">
        <v>100</v>
      </c>
      <c r="K15" s="13">
        <v>0.75</v>
      </c>
      <c r="L15" s="15">
        <v>174.5</v>
      </c>
      <c r="M15" s="13" t="s">
        <v>278</v>
      </c>
      <c r="N15" s="13" t="s">
        <v>247</v>
      </c>
      <c r="P15" s="11">
        <f>100*((SUM(T206:T235))/30)</f>
        <v>18.231344967422558</v>
      </c>
      <c r="Q15" s="10">
        <f t="shared" si="32"/>
        <v>252.08902361849746</v>
      </c>
      <c r="R15" s="10">
        <f t="shared" si="0"/>
        <v>254.50351053128225</v>
      </c>
      <c r="S15" s="9">
        <f t="shared" si="33"/>
        <v>77.589023618497464</v>
      </c>
      <c r="T15" s="9">
        <f t="shared" si="34"/>
        <v>0.36376474462636926</v>
      </c>
      <c r="U15" s="9">
        <f t="shared" si="35"/>
        <v>6020.056586071757</v>
      </c>
      <c r="V15" s="11">
        <f>100*((SUM(Y206:Y235))/30)</f>
        <v>36.335620591978937</v>
      </c>
      <c r="W15" s="10">
        <f t="shared" si="1"/>
        <v>148.97046870619425</v>
      </c>
      <c r="X15" s="9">
        <f t="shared" si="2"/>
        <v>25.529531293805746</v>
      </c>
      <c r="Y15" s="9">
        <f t="shared" si="3"/>
        <v>0.15784767862066582</v>
      </c>
      <c r="Z15" s="9">
        <f t="shared" si="4"/>
        <v>651.75696808140685</v>
      </c>
      <c r="AA15" s="11">
        <f>100*((SUM(AD206:AD235))/30)</f>
        <v>68.854158232828709</v>
      </c>
      <c r="AB15" s="10">
        <f t="shared" si="5"/>
        <v>74.881757193957768</v>
      </c>
      <c r="AC15" s="9">
        <f t="shared" si="6"/>
        <v>99.618242806042232</v>
      </c>
      <c r="AD15" s="9">
        <f t="shared" si="7"/>
        <v>0.79892165270584492</v>
      </c>
      <c r="AE15" s="9">
        <f t="shared" si="36"/>
        <v>9923.7942997635855</v>
      </c>
      <c r="AF15" s="9">
        <f t="shared" si="8"/>
        <v>1.7446847279666318</v>
      </c>
      <c r="AG15" s="9">
        <f t="shared" si="9"/>
        <v>37.125</v>
      </c>
      <c r="AH15" s="9">
        <f t="shared" si="10"/>
        <v>4645.1601532377654</v>
      </c>
      <c r="AI15" s="9">
        <f t="shared" si="11"/>
        <v>60026.710084033606</v>
      </c>
      <c r="AJ15" s="9">
        <f t="shared" si="12"/>
        <v>7.151260504201681</v>
      </c>
      <c r="AK15" s="9">
        <f t="shared" si="13"/>
        <v>0.62808650206798744</v>
      </c>
      <c r="AL15" s="11">
        <f>100*((SUM(AO206:AO235))/30)</f>
        <v>36.054431169156707</v>
      </c>
      <c r="AM15" s="10">
        <f t="shared" si="14"/>
        <v>215.78970833447369</v>
      </c>
      <c r="AN15" s="9">
        <f t="shared" si="15"/>
        <v>41.289708334473687</v>
      </c>
      <c r="AO15" s="9">
        <f t="shared" si="16"/>
        <v>0.21158491988258574</v>
      </c>
      <c r="AP15">
        <f t="shared" si="37"/>
        <v>1704.840014345906</v>
      </c>
      <c r="AQ15" s="9">
        <f t="shared" si="17"/>
        <v>1.5146492415737711</v>
      </c>
      <c r="AR15" s="9">
        <f t="shared" si="18"/>
        <v>0.75</v>
      </c>
      <c r="AS15" s="9">
        <f t="shared" si="19"/>
        <v>7.151260504201681</v>
      </c>
      <c r="AT15" s="9">
        <f t="shared" si="20"/>
        <v>906.20699999999988</v>
      </c>
      <c r="AU15" s="11">
        <f>100*((SUM(AX206:AX235))/30)</f>
        <v>25.557274860313576</v>
      </c>
      <c r="AV15" s="10">
        <f t="shared" si="21"/>
        <v>197.79664466934946</v>
      </c>
      <c r="AW15" s="9">
        <f t="shared" si="22"/>
        <v>23.296644669349462</v>
      </c>
      <c r="AX15" s="9">
        <f t="shared" si="23"/>
        <v>0.12515097840884429</v>
      </c>
      <c r="AY15">
        <f t="shared" si="38"/>
        <v>542.73365284992872</v>
      </c>
      <c r="AZ15" s="9">
        <f t="shared" si="24"/>
        <v>172947.77099113041</v>
      </c>
      <c r="BA15" s="9">
        <f t="shared" si="25"/>
        <v>7.1219353936657273</v>
      </c>
      <c r="BB15" s="9">
        <f t="shared" si="26"/>
        <v>24848.873678219046</v>
      </c>
      <c r="BC15" s="9">
        <f t="shared" si="27"/>
        <v>1.978323168550429</v>
      </c>
      <c r="BD15" s="9">
        <f t="shared" si="28"/>
        <v>1.4999999999999998</v>
      </c>
      <c r="BE15" s="9">
        <f t="shared" si="29"/>
        <v>0.625</v>
      </c>
      <c r="BF15" s="9">
        <f t="shared" si="30"/>
        <v>4.884748564322047</v>
      </c>
      <c r="BG15" s="9">
        <f t="shared" si="31"/>
        <v>3.2564990428813649</v>
      </c>
      <c r="BY15" s="3">
        <v>0.97</v>
      </c>
      <c r="BZ15" s="3">
        <v>0.99</v>
      </c>
      <c r="CA15" s="3">
        <v>1.08</v>
      </c>
    </row>
    <row r="16" spans="1:79" ht="15.6" thickTop="1" thickBot="1" x14ac:dyDescent="0.35">
      <c r="A16" s="13">
        <v>17</v>
      </c>
      <c r="B16" s="13" t="s">
        <v>109</v>
      </c>
      <c r="C16" s="13">
        <v>125</v>
      </c>
      <c r="D16" s="13">
        <v>150</v>
      </c>
      <c r="E16" s="13">
        <v>100</v>
      </c>
      <c r="F16" s="13">
        <v>36.6</v>
      </c>
      <c r="G16" s="13">
        <v>0.37</v>
      </c>
      <c r="H16" s="13">
        <v>1</v>
      </c>
      <c r="I16" s="13">
        <v>460</v>
      </c>
      <c r="J16" s="13">
        <v>100</v>
      </c>
      <c r="K16" s="13">
        <v>0.75</v>
      </c>
      <c r="L16" s="15">
        <v>192.4</v>
      </c>
      <c r="M16" s="13" t="s">
        <v>278</v>
      </c>
      <c r="N16" s="13" t="s">
        <v>247</v>
      </c>
      <c r="P16" s="11" t="s">
        <v>221</v>
      </c>
      <c r="Q16" s="10">
        <f t="shared" si="32"/>
        <v>254.25128608278044</v>
      </c>
      <c r="R16" s="10">
        <f t="shared" si="0"/>
        <v>256.62647959091089</v>
      </c>
      <c r="S16" s="9">
        <f t="shared" si="33"/>
        <v>61.851286082780433</v>
      </c>
      <c r="T16" s="9">
        <f t="shared" si="34"/>
        <v>0.27695559381560669</v>
      </c>
      <c r="U16" s="9">
        <f t="shared" si="35"/>
        <v>3825.5815900939483</v>
      </c>
      <c r="V16" s="11" t="s">
        <v>221</v>
      </c>
      <c r="W16" s="10">
        <f t="shared" si="1"/>
        <v>151.16926526648646</v>
      </c>
      <c r="X16" s="9">
        <f t="shared" si="2"/>
        <v>41.230734733513543</v>
      </c>
      <c r="Y16" s="9">
        <f t="shared" si="3"/>
        <v>0.24001410429732872</v>
      </c>
      <c r="Z16" s="9">
        <f t="shared" si="4"/>
        <v>1699.97348666536</v>
      </c>
      <c r="AA16" s="11" t="s">
        <v>221</v>
      </c>
      <c r="AB16" s="10">
        <f t="shared" si="5"/>
        <v>74.978506214652228</v>
      </c>
      <c r="AC16" s="9">
        <f t="shared" si="6"/>
        <v>117.42149378534778</v>
      </c>
      <c r="AD16" s="9">
        <f t="shared" si="7"/>
        <v>0.87831662647618702</v>
      </c>
      <c r="AE16" s="9">
        <f t="shared" si="36"/>
        <v>13787.807202782467</v>
      </c>
      <c r="AF16" s="9">
        <f t="shared" si="8"/>
        <v>1.7665396683912875</v>
      </c>
      <c r="AG16" s="9">
        <f t="shared" si="9"/>
        <v>38.024999999999999</v>
      </c>
      <c r="AH16" s="9">
        <f t="shared" si="10"/>
        <v>4522.4343543402319</v>
      </c>
      <c r="AI16" s="9">
        <f t="shared" si="11"/>
        <v>60140.397540983606</v>
      </c>
      <c r="AJ16" s="9">
        <f t="shared" si="12"/>
        <v>6.975409836065575</v>
      </c>
      <c r="AK16" s="9">
        <f t="shared" si="13"/>
        <v>0.63595428062086345</v>
      </c>
      <c r="AL16" s="11" t="s">
        <v>221</v>
      </c>
      <c r="AM16" s="10">
        <f t="shared" si="14"/>
        <v>218.42207715055858</v>
      </c>
      <c r="AN16" s="9">
        <f t="shared" si="15"/>
        <v>26.022077150558573</v>
      </c>
      <c r="AO16" s="9">
        <f t="shared" si="16"/>
        <v>0.12668295399821938</v>
      </c>
      <c r="AP16">
        <f t="shared" si="37"/>
        <v>677.14849922962253</v>
      </c>
      <c r="AQ16" s="9">
        <f t="shared" si="17"/>
        <v>1.5336226230725734</v>
      </c>
      <c r="AR16" s="9">
        <f t="shared" si="18"/>
        <v>0.75</v>
      </c>
      <c r="AS16" s="9">
        <f t="shared" si="19"/>
        <v>6.975409836065575</v>
      </c>
      <c r="AT16" s="9">
        <f t="shared" si="20"/>
        <v>906.20699999999988</v>
      </c>
      <c r="AU16" s="11" t="s">
        <v>221</v>
      </c>
      <c r="AV16" s="10">
        <f t="shared" si="21"/>
        <v>200.83567573921673</v>
      </c>
      <c r="AW16" s="9">
        <f t="shared" si="22"/>
        <v>8.4356757392167196</v>
      </c>
      <c r="AX16" s="9">
        <f t="shared" si="23"/>
        <v>4.290391874215925E-2</v>
      </c>
      <c r="AY16">
        <f t="shared" si="38"/>
        <v>71.160625177209553</v>
      </c>
      <c r="AZ16" s="9">
        <f t="shared" si="24"/>
        <v>175570.69961758397</v>
      </c>
      <c r="BA16" s="9">
        <f t="shared" si="25"/>
        <v>7.0338255841200672</v>
      </c>
      <c r="BB16" s="9">
        <f t="shared" si="26"/>
        <v>25264.976121632757</v>
      </c>
      <c r="BC16" s="9">
        <f t="shared" si="27"/>
        <v>2.0114508311944443</v>
      </c>
      <c r="BD16" s="9">
        <f t="shared" si="28"/>
        <v>1.5</v>
      </c>
      <c r="BE16" s="9">
        <f t="shared" si="29"/>
        <v>0.625</v>
      </c>
      <c r="BF16" s="9">
        <f t="shared" si="30"/>
        <v>4.9665452622085038</v>
      </c>
      <c r="BG16" s="9">
        <f t="shared" si="31"/>
        <v>3.3110301748056692</v>
      </c>
      <c r="BY16" s="3">
        <v>1.08</v>
      </c>
      <c r="BZ16" s="3">
        <v>1.1499999999999999</v>
      </c>
      <c r="CA16" s="3">
        <v>1.1499999999999999</v>
      </c>
    </row>
    <row r="17" spans="1:79" ht="15.6" thickTop="1" thickBot="1" x14ac:dyDescent="0.35">
      <c r="A17" s="13">
        <v>18</v>
      </c>
      <c r="B17" s="13" t="s">
        <v>110</v>
      </c>
      <c r="C17" s="13">
        <v>125</v>
      </c>
      <c r="D17" s="13">
        <v>150</v>
      </c>
      <c r="E17" s="13">
        <v>100</v>
      </c>
      <c r="F17" s="13">
        <v>34.5</v>
      </c>
      <c r="G17" s="13">
        <v>0.37</v>
      </c>
      <c r="H17" s="13">
        <v>0</v>
      </c>
      <c r="I17" s="13">
        <v>460</v>
      </c>
      <c r="J17" s="13">
        <v>0</v>
      </c>
      <c r="K17" s="13">
        <v>0</v>
      </c>
      <c r="L17" s="15">
        <v>136.5</v>
      </c>
      <c r="M17" s="13" t="s">
        <v>278</v>
      </c>
      <c r="N17" s="13" t="s">
        <v>247</v>
      </c>
      <c r="O17" s="9">
        <v>0</v>
      </c>
      <c r="P17" s="11">
        <f>SQRT(SUM(U206:U235)/30)</f>
        <v>49.855530351714279</v>
      </c>
      <c r="Q17" s="10">
        <f t="shared" si="32"/>
        <v>206.1488527298111</v>
      </c>
      <c r="R17" s="10">
        <f t="shared" si="0"/>
        <v>208.46277311621128</v>
      </c>
      <c r="S17" s="9">
        <f t="shared" si="33"/>
        <v>69.648852729811097</v>
      </c>
      <c r="T17" s="9">
        <f t="shared" si="34"/>
        <v>0.4065319476480565</v>
      </c>
      <c r="U17" s="9">
        <f t="shared" si="35"/>
        <v>4850.9626865789151</v>
      </c>
      <c r="V17" s="11">
        <f>SQRT(SUM(Z206:Z235)/30)</f>
        <v>76.930975900933973</v>
      </c>
      <c r="W17" s="10">
        <f t="shared" si="1"/>
        <v>116.71909357603295</v>
      </c>
      <c r="X17" s="9">
        <f t="shared" si="2"/>
        <v>19.780906423967053</v>
      </c>
      <c r="Y17" s="9">
        <f t="shared" si="3"/>
        <v>0.15623550455548513</v>
      </c>
      <c r="Z17" s="9">
        <f t="shared" si="4"/>
        <v>391.28425895374102</v>
      </c>
      <c r="AA17" s="11">
        <f>SQRT(SUM(AE206:AE235)/30)</f>
        <v>179.59045381564837</v>
      </c>
      <c r="AB17" s="10">
        <f t="shared" si="5"/>
        <v>41.951972345762179</v>
      </c>
      <c r="AC17" s="9">
        <f t="shared" si="6"/>
        <v>94.548027654237814</v>
      </c>
      <c r="AD17" s="9">
        <f t="shared" si="7"/>
        <v>1.0596467655851394</v>
      </c>
      <c r="AE17" s="9">
        <f t="shared" si="36"/>
        <v>8939.329533306518</v>
      </c>
      <c r="AF17" s="9">
        <f t="shared" si="8"/>
        <v>1.7151116581727264</v>
      </c>
      <c r="AG17" s="9">
        <f t="shared" si="9"/>
        <v>34.5</v>
      </c>
      <c r="AH17" s="9">
        <f t="shared" si="10"/>
        <v>4819.4868000000006</v>
      </c>
      <c r="AI17" s="9">
        <f t="shared" si="11"/>
        <v>59865.899999999994</v>
      </c>
      <c r="AJ17" s="9">
        <f t="shared" si="12"/>
        <v>7.4</v>
      </c>
      <c r="AK17" s="9">
        <f t="shared" si="13"/>
        <v>0</v>
      </c>
      <c r="AL17" s="11">
        <f>SQRT(SUM(AP206:AP235)/30)</f>
        <v>116.06769225633435</v>
      </c>
      <c r="AM17" s="10">
        <f t="shared" si="14"/>
        <v>57.100295879999997</v>
      </c>
      <c r="AN17" s="9">
        <f t="shared" si="15"/>
        <v>79.399704119999996</v>
      </c>
      <c r="AO17" s="9">
        <f t="shared" si="16"/>
        <v>0.82024362368965187</v>
      </c>
      <c r="AP17">
        <f t="shared" si="37"/>
        <v>6304.3130143435446</v>
      </c>
      <c r="AQ17" s="9">
        <f t="shared" si="17"/>
        <v>0</v>
      </c>
      <c r="AR17" s="9">
        <f t="shared" si="18"/>
        <v>0</v>
      </c>
      <c r="AS17" s="9">
        <f t="shared" si="19"/>
        <v>7.4</v>
      </c>
      <c r="AT17" s="9">
        <f t="shared" si="20"/>
        <v>1542.48</v>
      </c>
      <c r="AU17" s="11">
        <f>SQRT(SUM(AY206:AY235)/30)</f>
        <v>71.322057681655821</v>
      </c>
      <c r="AV17" s="10">
        <f t="shared" si="21"/>
        <v>169.41059856234804</v>
      </c>
      <c r="AW17" s="9">
        <f t="shared" si="22"/>
        <v>32.910598562348042</v>
      </c>
      <c r="AX17" s="9">
        <f t="shared" si="23"/>
        <v>0.21516481427589695</v>
      </c>
      <c r="AY17">
        <f t="shared" si="38"/>
        <v>1083.107497732025</v>
      </c>
      <c r="AZ17" s="9">
        <f t="shared" si="24"/>
        <v>169410.59856234805</v>
      </c>
      <c r="BA17" s="9">
        <f t="shared" si="25"/>
        <v>7.2447364319893506</v>
      </c>
      <c r="BB17" s="9">
        <f t="shared" si="26"/>
        <v>0</v>
      </c>
      <c r="BC17" s="9">
        <f t="shared" si="27"/>
        <v>0</v>
      </c>
      <c r="BD17" s="9">
        <f t="shared" si="28"/>
        <v>0</v>
      </c>
      <c r="BE17" s="9">
        <f t="shared" si="29"/>
        <v>0.625</v>
      </c>
      <c r="BF17" s="9">
        <f t="shared" si="30"/>
        <v>4.7746094161163706</v>
      </c>
      <c r="BG17" s="9">
        <f t="shared" si="31"/>
        <v>3.1830729440775802</v>
      </c>
      <c r="BY17" s="3">
        <v>0.96</v>
      </c>
      <c r="BZ17" s="3">
        <v>1.02</v>
      </c>
      <c r="CA17" s="3">
        <v>1.02</v>
      </c>
    </row>
    <row r="18" spans="1:79" ht="15.6" thickTop="1" thickBot="1" x14ac:dyDescent="0.35">
      <c r="A18" s="13">
        <v>19</v>
      </c>
      <c r="B18" s="13" t="s">
        <v>8</v>
      </c>
      <c r="C18" s="13">
        <v>125</v>
      </c>
      <c r="D18" s="13">
        <v>150</v>
      </c>
      <c r="E18" s="13">
        <v>100</v>
      </c>
      <c r="F18" s="13">
        <v>37</v>
      </c>
      <c r="G18" s="13">
        <v>0.37</v>
      </c>
      <c r="H18" s="13">
        <v>1</v>
      </c>
      <c r="I18" s="13">
        <v>460</v>
      </c>
      <c r="J18" s="13">
        <v>100</v>
      </c>
      <c r="K18" s="13">
        <v>0.75</v>
      </c>
      <c r="L18" s="15">
        <v>211</v>
      </c>
      <c r="M18" s="13" t="s">
        <v>278</v>
      </c>
      <c r="N18" s="13" t="s">
        <v>247</v>
      </c>
      <c r="O18" s="9" t="s">
        <v>4</v>
      </c>
      <c r="P18" s="11"/>
      <c r="Q18" s="10">
        <f t="shared" si="32"/>
        <v>255.2081015602285</v>
      </c>
      <c r="R18" s="10">
        <f t="shared" si="0"/>
        <v>257.56583495932932</v>
      </c>
      <c r="S18" s="9">
        <f t="shared" si="33"/>
        <v>44.208101560228499</v>
      </c>
      <c r="T18" s="9">
        <f t="shared" si="34"/>
        <v>0.18964964964049361</v>
      </c>
      <c r="U18" s="9">
        <f t="shared" si="35"/>
        <v>1954.3562435594774</v>
      </c>
      <c r="V18" s="11"/>
      <c r="W18" s="10">
        <f t="shared" si="1"/>
        <v>152.14650818217194</v>
      </c>
      <c r="X18" s="9">
        <f t="shared" si="2"/>
        <v>58.853491817828058</v>
      </c>
      <c r="Y18" s="9">
        <f t="shared" si="3"/>
        <v>0.32413084246595197</v>
      </c>
      <c r="Z18" s="9">
        <f t="shared" si="4"/>
        <v>3463.7334991511543</v>
      </c>
      <c r="AA18" s="11"/>
      <c r="AB18" s="10">
        <f t="shared" si="5"/>
        <v>75.024142757005208</v>
      </c>
      <c r="AC18" s="9">
        <f t="shared" si="6"/>
        <v>135.97585724299478</v>
      </c>
      <c r="AD18" s="9">
        <f t="shared" si="7"/>
        <v>0.95079985858756322</v>
      </c>
      <c r="AE18" s="9">
        <f t="shared" si="36"/>
        <v>18489.433752967296</v>
      </c>
      <c r="AF18" s="9">
        <f t="shared" si="8"/>
        <v>1.7761666588470799</v>
      </c>
      <c r="AG18" s="9">
        <f t="shared" si="9"/>
        <v>38.424999999999997</v>
      </c>
      <c r="AH18" s="9">
        <f t="shared" si="10"/>
        <v>4469.9373000000005</v>
      </c>
      <c r="AI18" s="9">
        <f t="shared" si="11"/>
        <v>60189.149999999994</v>
      </c>
      <c r="AJ18" s="9">
        <f t="shared" si="12"/>
        <v>6.9000000000000012</v>
      </c>
      <c r="AK18" s="9">
        <f t="shared" si="13"/>
        <v>0.6394199971849488</v>
      </c>
      <c r="AL18" s="11"/>
      <c r="AM18" s="10">
        <f t="shared" si="14"/>
        <v>219.58026644558441</v>
      </c>
      <c r="AN18" s="9">
        <f t="shared" si="15"/>
        <v>8.5802664455844138</v>
      </c>
      <c r="AO18" s="9">
        <f t="shared" si="16"/>
        <v>3.9854434186750012E-2</v>
      </c>
      <c r="AP18">
        <f t="shared" si="37"/>
        <v>73.620972277221796</v>
      </c>
      <c r="AQ18" s="9">
        <f t="shared" si="17"/>
        <v>1.5419803014305991</v>
      </c>
      <c r="AR18" s="9">
        <f t="shared" si="18"/>
        <v>0.75</v>
      </c>
      <c r="AS18" s="9">
        <f t="shared" si="19"/>
        <v>6.9000000000000012</v>
      </c>
      <c r="AT18" s="9">
        <f t="shared" si="20"/>
        <v>906.20699999999988</v>
      </c>
      <c r="AU18" s="11"/>
      <c r="AV18" s="10">
        <f t="shared" si="21"/>
        <v>202.17728378607484</v>
      </c>
      <c r="AW18" s="9">
        <f t="shared" si="22"/>
        <v>8.8227162139251618</v>
      </c>
      <c r="AX18" s="9">
        <f t="shared" si="23"/>
        <v>4.2706685774589581E-2</v>
      </c>
      <c r="AY18">
        <f t="shared" si="38"/>
        <v>77.840321391457948</v>
      </c>
      <c r="AZ18" s="9">
        <f t="shared" si="24"/>
        <v>176728.46916825132</v>
      </c>
      <c r="BA18" s="9">
        <f t="shared" si="25"/>
        <v>6.9957015874620128</v>
      </c>
      <c r="BB18" s="9">
        <f t="shared" si="26"/>
        <v>25448.814617823504</v>
      </c>
      <c r="BC18" s="9">
        <f t="shared" si="27"/>
        <v>2.026086985774135</v>
      </c>
      <c r="BD18" s="9">
        <f t="shared" si="28"/>
        <v>1.5</v>
      </c>
      <c r="BE18" s="9">
        <f t="shared" si="29"/>
        <v>0.625</v>
      </c>
      <c r="BF18" s="9">
        <f t="shared" si="30"/>
        <v>5.0026839154916916</v>
      </c>
      <c r="BG18" s="9">
        <f t="shared" si="31"/>
        <v>3.3351226103277942</v>
      </c>
      <c r="BY18" s="3">
        <v>1.06</v>
      </c>
      <c r="BZ18" s="3">
        <v>1.1200000000000001</v>
      </c>
      <c r="CA18" s="3">
        <v>1.1200000000000001</v>
      </c>
    </row>
    <row r="19" spans="1:79" ht="15.6" thickTop="1" thickBot="1" x14ac:dyDescent="0.35">
      <c r="A19" s="13">
        <v>20</v>
      </c>
      <c r="B19" s="13" t="s">
        <v>111</v>
      </c>
      <c r="C19" s="13">
        <v>125</v>
      </c>
      <c r="D19" s="13">
        <v>100</v>
      </c>
      <c r="E19" s="13">
        <v>100</v>
      </c>
      <c r="F19" s="13">
        <v>36.700000000000003</v>
      </c>
      <c r="G19" s="13">
        <v>0.56000000000000005</v>
      </c>
      <c r="H19" s="13">
        <v>0</v>
      </c>
      <c r="I19" s="13">
        <v>460</v>
      </c>
      <c r="J19" s="13">
        <v>0</v>
      </c>
      <c r="K19" s="13">
        <v>0</v>
      </c>
      <c r="L19" s="15">
        <v>150.30000000000001</v>
      </c>
      <c r="M19" s="13" t="s">
        <v>278</v>
      </c>
      <c r="N19" s="13" t="s">
        <v>247</v>
      </c>
      <c r="O19" s="9">
        <v>0</v>
      </c>
      <c r="P19" s="11" t="s">
        <v>243</v>
      </c>
      <c r="Q19" s="10">
        <f t="shared" si="32"/>
        <v>178.66993411282476</v>
      </c>
      <c r="R19" s="10">
        <f t="shared" si="0"/>
        <v>180.92747230763936</v>
      </c>
      <c r="S19" s="9">
        <f t="shared" si="33"/>
        <v>28.369934112824751</v>
      </c>
      <c r="T19" s="9">
        <f t="shared" si="34"/>
        <v>0.17247736750979129</v>
      </c>
      <c r="U19" s="9">
        <f t="shared" si="35"/>
        <v>804.85316156601755</v>
      </c>
      <c r="V19" s="11" t="s">
        <v>243</v>
      </c>
      <c r="W19" s="10">
        <f t="shared" si="1"/>
        <v>177.96487409452709</v>
      </c>
      <c r="X19" s="9">
        <f t="shared" si="2"/>
        <v>27.664874094527079</v>
      </c>
      <c r="Y19" s="9">
        <f t="shared" si="3"/>
        <v>0.16855214357513443</v>
      </c>
      <c r="Z19" s="9">
        <f t="shared" si="4"/>
        <v>765.34525866603542</v>
      </c>
      <c r="AA19" s="11" t="s">
        <v>243</v>
      </c>
      <c r="AB19" s="10">
        <f t="shared" si="5"/>
        <v>45.359601054163939</v>
      </c>
      <c r="AC19" s="9">
        <f t="shared" si="6"/>
        <v>104.94039894583608</v>
      </c>
      <c r="AD19" s="9">
        <f t="shared" si="7"/>
        <v>1.0726833580406381</v>
      </c>
      <c r="AE19" s="9">
        <f t="shared" si="36"/>
        <v>11012.487330911234</v>
      </c>
      <c r="AF19" s="9">
        <f t="shared" si="8"/>
        <v>1.7689513277645601</v>
      </c>
      <c r="AG19" s="9">
        <f t="shared" si="9"/>
        <v>36.700000000000003</v>
      </c>
      <c r="AH19" s="9">
        <f t="shared" si="10"/>
        <v>4979.6459791074249</v>
      </c>
      <c r="AI19" s="9">
        <f t="shared" si="11"/>
        <v>48896.114441416896</v>
      </c>
      <c r="AJ19" s="9">
        <f t="shared" si="12"/>
        <v>10.528610354223433</v>
      </c>
      <c r="AK19" s="9">
        <f t="shared" si="13"/>
        <v>0</v>
      </c>
      <c r="AL19" s="11" t="s">
        <v>243</v>
      </c>
      <c r="AM19" s="10">
        <f t="shared" si="14"/>
        <v>75.216469440000012</v>
      </c>
      <c r="AN19" s="9">
        <f t="shared" si="15"/>
        <v>75.08353056</v>
      </c>
      <c r="AO19" s="9">
        <f t="shared" si="16"/>
        <v>0.6658806848692389</v>
      </c>
      <c r="AP19">
        <f t="shared" si="37"/>
        <v>5637.5365613544536</v>
      </c>
      <c r="AQ19" s="9">
        <f t="shared" si="17"/>
        <v>0</v>
      </c>
      <c r="AR19" s="9">
        <f t="shared" si="18"/>
        <v>0</v>
      </c>
      <c r="AS19" s="9">
        <f t="shared" si="19"/>
        <v>10.528610354223433</v>
      </c>
      <c r="AT19" s="9">
        <f t="shared" si="20"/>
        <v>1342.48</v>
      </c>
      <c r="AU19" s="11" t="s">
        <v>243</v>
      </c>
      <c r="AV19" s="10">
        <f t="shared" si="21"/>
        <v>139.16452195588673</v>
      </c>
      <c r="AW19" s="9">
        <f t="shared" si="22"/>
        <v>11.135478044113285</v>
      </c>
      <c r="AX19" s="9">
        <f t="shared" si="23"/>
        <v>7.6938465335038786E-2</v>
      </c>
      <c r="AY19">
        <f t="shared" si="38"/>
        <v>123.99887127092902</v>
      </c>
      <c r="AZ19" s="9">
        <f t="shared" si="24"/>
        <v>139164.52195588671</v>
      </c>
      <c r="BA19" s="9">
        <f t="shared" si="25"/>
        <v>7.0242361787284873</v>
      </c>
      <c r="BB19" s="9">
        <f t="shared" si="26"/>
        <v>0</v>
      </c>
      <c r="BC19" s="9">
        <f t="shared" si="27"/>
        <v>0</v>
      </c>
      <c r="BD19" s="9">
        <f t="shared" si="28"/>
        <v>0</v>
      </c>
      <c r="BE19" s="9">
        <f t="shared" si="29"/>
        <v>0.625</v>
      </c>
      <c r="BF19" s="9">
        <f t="shared" si="30"/>
        <v>4.9755922035092217</v>
      </c>
      <c r="BG19" s="9">
        <f t="shared" si="31"/>
        <v>3.317061469006148</v>
      </c>
      <c r="BY19" s="3">
        <v>1.1200000000000001</v>
      </c>
      <c r="BZ19" s="3">
        <v>1.1599999999999999</v>
      </c>
      <c r="CA19" s="3">
        <v>1.35</v>
      </c>
    </row>
    <row r="20" spans="1:79" ht="15.6" thickTop="1" thickBot="1" x14ac:dyDescent="0.35">
      <c r="A20" s="13">
        <v>21</v>
      </c>
      <c r="B20" s="13" t="s">
        <v>9</v>
      </c>
      <c r="C20" s="13">
        <v>125</v>
      </c>
      <c r="D20" s="13">
        <v>100</v>
      </c>
      <c r="E20" s="13">
        <v>100</v>
      </c>
      <c r="F20" s="13">
        <v>35.6</v>
      </c>
      <c r="G20" s="13">
        <v>0.56000000000000005</v>
      </c>
      <c r="H20" s="13">
        <v>1</v>
      </c>
      <c r="I20" s="13">
        <v>460</v>
      </c>
      <c r="J20" s="13">
        <v>100</v>
      </c>
      <c r="K20" s="13">
        <v>0.75</v>
      </c>
      <c r="L20" s="15">
        <v>216.6</v>
      </c>
      <c r="M20" s="13" t="s">
        <v>278</v>
      </c>
      <c r="N20" s="13" t="s">
        <v>247</v>
      </c>
      <c r="O20" s="9" t="s">
        <v>4</v>
      </c>
      <c r="P20" s="11" t="s">
        <v>138</v>
      </c>
      <c r="Q20" s="10">
        <f t="shared" si="32"/>
        <v>218.73177754753414</v>
      </c>
      <c r="R20" s="10">
        <f t="shared" si="0"/>
        <v>221.18463954775308</v>
      </c>
      <c r="S20" s="9">
        <f t="shared" si="33"/>
        <v>2.1317775475341421</v>
      </c>
      <c r="T20" s="9">
        <f t="shared" si="34"/>
        <v>9.7938062759563745E-3</v>
      </c>
      <c r="U20" s="9">
        <f t="shared" si="35"/>
        <v>4.5444755121706812</v>
      </c>
      <c r="V20" s="11" t="s">
        <v>138</v>
      </c>
      <c r="W20" s="10">
        <f t="shared" si="1"/>
        <v>206.80029487582635</v>
      </c>
      <c r="X20" s="9">
        <f t="shared" si="2"/>
        <v>9.7997051241736415</v>
      </c>
      <c r="Y20" s="9">
        <f t="shared" si="3"/>
        <v>4.6290497398201721E-2</v>
      </c>
      <c r="Z20" s="9">
        <f t="shared" si="4"/>
        <v>96.034220520755127</v>
      </c>
      <c r="AA20" s="11" t="s">
        <v>138</v>
      </c>
      <c r="AB20" s="10">
        <f t="shared" si="5"/>
        <v>73.261864684635555</v>
      </c>
      <c r="AC20" s="9">
        <f t="shared" si="6"/>
        <v>143.33813531536444</v>
      </c>
      <c r="AD20" s="9">
        <f t="shared" si="7"/>
        <v>0.98900995804545555</v>
      </c>
      <c r="AE20" s="9">
        <f t="shared" si="36"/>
        <v>20545.821035685727</v>
      </c>
      <c r="AF20" s="9">
        <f t="shared" si="8"/>
        <v>1.7422394783725914</v>
      </c>
      <c r="AG20" s="9">
        <f t="shared" si="9"/>
        <v>37.024999999999999</v>
      </c>
      <c r="AH20" s="9">
        <f t="shared" si="10"/>
        <v>5157.9814518368894</v>
      </c>
      <c r="AI20" s="9">
        <f t="shared" si="11"/>
        <v>48718.325842696628</v>
      </c>
      <c r="AJ20" s="9">
        <f t="shared" si="12"/>
        <v>10.853932584269664</v>
      </c>
      <c r="AK20" s="9">
        <f t="shared" si="13"/>
        <v>0.62720621221413286</v>
      </c>
      <c r="AL20" s="11" t="s">
        <v>138</v>
      </c>
      <c r="AM20" s="10">
        <f t="shared" si="14"/>
        <v>196.26434657408899</v>
      </c>
      <c r="AN20" s="9">
        <f t="shared" si="15"/>
        <v>20.335653425911005</v>
      </c>
      <c r="AO20" s="9">
        <f t="shared" si="16"/>
        <v>9.851009705562816E-2</v>
      </c>
      <c r="AP20">
        <f t="shared" si="37"/>
        <v>413.538800258766</v>
      </c>
      <c r="AQ20" s="9">
        <f t="shared" si="17"/>
        <v>1.5125263964638769</v>
      </c>
      <c r="AR20" s="9">
        <f t="shared" si="18"/>
        <v>0.75</v>
      </c>
      <c r="AS20" s="9">
        <f t="shared" si="19"/>
        <v>10.853932584269664</v>
      </c>
      <c r="AT20" s="9">
        <f t="shared" si="20"/>
        <v>788.70699999999988</v>
      </c>
      <c r="AU20" s="11" t="s">
        <v>138</v>
      </c>
      <c r="AV20" s="10">
        <f t="shared" si="21"/>
        <v>155.88107235831367</v>
      </c>
      <c r="AW20" s="9">
        <f t="shared" si="22"/>
        <v>60.718927641686321</v>
      </c>
      <c r="AX20" s="9">
        <f t="shared" si="23"/>
        <v>0.32602423128376762</v>
      </c>
      <c r="AY20">
        <f t="shared" si="38"/>
        <v>3686.7881739563391</v>
      </c>
      <c r="AZ20" s="9">
        <f t="shared" si="24"/>
        <v>136650.38835634911</v>
      </c>
      <c r="BA20" s="9">
        <f t="shared" si="25"/>
        <v>7.1319310973828829</v>
      </c>
      <c r="BB20" s="9">
        <f t="shared" si="26"/>
        <v>19230.684001964535</v>
      </c>
      <c r="BC20" s="9">
        <f t="shared" si="27"/>
        <v>1.9746252477182666</v>
      </c>
      <c r="BD20" s="9">
        <f t="shared" si="28"/>
        <v>1.5</v>
      </c>
      <c r="BE20" s="9">
        <f t="shared" si="29"/>
        <v>0.625</v>
      </c>
      <c r="BF20" s="9">
        <f t="shared" si="30"/>
        <v>4.8756178956006577</v>
      </c>
      <c r="BG20" s="9">
        <f t="shared" si="31"/>
        <v>3.2504119304004386</v>
      </c>
      <c r="BY20" s="3">
        <v>1.06</v>
      </c>
      <c r="BZ20" s="3">
        <v>1.1000000000000001</v>
      </c>
      <c r="CA20" s="3">
        <v>1.1000000000000001</v>
      </c>
    </row>
    <row r="21" spans="1:79" ht="15.6" thickTop="1" thickBot="1" x14ac:dyDescent="0.35">
      <c r="A21" s="13">
        <v>22</v>
      </c>
      <c r="B21" s="13" t="s">
        <v>112</v>
      </c>
      <c r="C21" s="13">
        <v>125</v>
      </c>
      <c r="D21" s="13">
        <v>200</v>
      </c>
      <c r="E21" s="13">
        <v>100</v>
      </c>
      <c r="F21" s="13">
        <v>36.4</v>
      </c>
      <c r="G21" s="13">
        <v>0.56000000000000005</v>
      </c>
      <c r="H21" s="13">
        <v>0</v>
      </c>
      <c r="I21" s="13">
        <v>460</v>
      </c>
      <c r="J21" s="13">
        <v>0</v>
      </c>
      <c r="K21" s="13">
        <v>0</v>
      </c>
      <c r="L21" s="15">
        <v>191.4</v>
      </c>
      <c r="M21" s="13" t="s">
        <v>278</v>
      </c>
      <c r="N21" s="13" t="s">
        <v>247</v>
      </c>
      <c r="O21" s="9">
        <v>0</v>
      </c>
      <c r="P21" s="11">
        <f>RSQ(L2:L205,Q2:Q205)</f>
        <v>0.91771402550018888</v>
      </c>
      <c r="Q21" s="10">
        <f t="shared" si="32"/>
        <v>257.40913324358417</v>
      </c>
      <c r="R21" s="10">
        <f t="shared" si="0"/>
        <v>259.59960321209314</v>
      </c>
      <c r="S21" s="9">
        <f t="shared" si="33"/>
        <v>66.009133243584159</v>
      </c>
      <c r="T21" s="9">
        <f t="shared" si="34"/>
        <v>0.29415236168003173</v>
      </c>
      <c r="U21" s="9">
        <f t="shared" si="35"/>
        <v>4357.205671569247</v>
      </c>
      <c r="V21" s="11">
        <f>RSQ(L2:L205,W2:W205)</f>
        <v>0.80439572066176002</v>
      </c>
      <c r="W21" s="10">
        <f t="shared" si="1"/>
        <v>260.17752572130507</v>
      </c>
      <c r="X21" s="9">
        <f t="shared" si="2"/>
        <v>68.777525721305068</v>
      </c>
      <c r="Y21" s="9">
        <f t="shared" si="3"/>
        <v>0.30461004724026813</v>
      </c>
      <c r="Z21" s="9">
        <f t="shared" si="4"/>
        <v>4730.3480443447806</v>
      </c>
      <c r="AA21" s="11">
        <f>RSQ(L2:L205,AB2:AB205)</f>
        <v>0.47852178581907268</v>
      </c>
      <c r="AB21" s="10">
        <f t="shared" si="5"/>
        <v>83.961959724979337</v>
      </c>
      <c r="AC21" s="9">
        <f t="shared" si="6"/>
        <v>107.43804027502067</v>
      </c>
      <c r="AD21" s="9">
        <f t="shared" si="7"/>
        <v>0.78034046810478508</v>
      </c>
      <c r="AE21" s="9">
        <f t="shared" si="36"/>
        <v>11542.932498136963</v>
      </c>
      <c r="AF21" s="9">
        <f t="shared" si="8"/>
        <v>1.7617064454670079</v>
      </c>
      <c r="AG21" s="9">
        <f t="shared" si="9"/>
        <v>36.4</v>
      </c>
      <c r="AH21" s="9">
        <f t="shared" si="10"/>
        <v>9273.2243786982272</v>
      </c>
      <c r="AI21" s="9">
        <f t="shared" si="11"/>
        <v>66725.61538461539</v>
      </c>
      <c r="AJ21" s="9">
        <f t="shared" si="12"/>
        <v>10.615384615384617</v>
      </c>
      <c r="AK21" s="9">
        <f t="shared" si="13"/>
        <v>0</v>
      </c>
      <c r="AL21" s="11">
        <f>RSQ(L2:L205,AM2:AM205)</f>
        <v>0.86278648021412696</v>
      </c>
      <c r="AM21" s="10">
        <f t="shared" si="14"/>
        <v>97.62766944000002</v>
      </c>
      <c r="AN21" s="9">
        <f t="shared" si="15"/>
        <v>93.772330559999986</v>
      </c>
      <c r="AO21" s="9">
        <f t="shared" si="16"/>
        <v>0.6488813388814072</v>
      </c>
      <c r="AP21">
        <f t="shared" si="37"/>
        <v>8793.2499786539065</v>
      </c>
      <c r="AQ21" s="9">
        <f t="shared" si="17"/>
        <v>0</v>
      </c>
      <c r="AR21" s="9">
        <f t="shared" si="18"/>
        <v>0</v>
      </c>
      <c r="AS21" s="9">
        <f t="shared" si="19"/>
        <v>10.615384615384617</v>
      </c>
      <c r="AT21" s="9">
        <f t="shared" si="20"/>
        <v>1742.48</v>
      </c>
      <c r="AU21" s="11">
        <f>RSQ(L2:L205,AV2:AV205)</f>
        <v>0.87092056468992574</v>
      </c>
      <c r="AV21" s="10">
        <f t="shared" si="21"/>
        <v>230.80299434232683</v>
      </c>
      <c r="AW21" s="9">
        <f t="shared" si="22"/>
        <v>39.402994342326821</v>
      </c>
      <c r="AX21" s="9">
        <f t="shared" si="23"/>
        <v>0.18665426285621478</v>
      </c>
      <c r="AY21">
        <f t="shared" si="38"/>
        <v>1552.5959631414394</v>
      </c>
      <c r="AZ21" s="9">
        <f t="shared" si="24"/>
        <v>230802.99434232683</v>
      </c>
      <c r="BA21" s="9">
        <f t="shared" si="25"/>
        <v>7.0531228099127219</v>
      </c>
      <c r="BB21" s="9">
        <f t="shared" si="26"/>
        <v>0</v>
      </c>
      <c r="BC21" s="9">
        <f t="shared" si="27"/>
        <v>0</v>
      </c>
      <c r="BD21" s="9">
        <f t="shared" si="28"/>
        <v>0</v>
      </c>
      <c r="BE21" s="9">
        <f t="shared" si="29"/>
        <v>0.625</v>
      </c>
      <c r="BF21" s="9">
        <f t="shared" si="30"/>
        <v>4.9484266445453073</v>
      </c>
      <c r="BG21" s="9">
        <f t="shared" si="31"/>
        <v>3.2989510963635382</v>
      </c>
      <c r="BY21" s="3">
        <v>1.06</v>
      </c>
      <c r="BZ21" s="3">
        <v>1.19</v>
      </c>
      <c r="CA21" s="3">
        <v>1.38</v>
      </c>
    </row>
    <row r="22" spans="1:79" ht="15.6" thickTop="1" thickBot="1" x14ac:dyDescent="0.35">
      <c r="A22" s="13">
        <v>24</v>
      </c>
      <c r="B22" s="13" t="s">
        <v>10</v>
      </c>
      <c r="C22" s="13">
        <v>125</v>
      </c>
      <c r="D22" s="13">
        <v>150</v>
      </c>
      <c r="E22" s="13">
        <v>100</v>
      </c>
      <c r="F22" s="13">
        <v>36.1</v>
      </c>
      <c r="G22" s="13">
        <v>0.56000000000000005</v>
      </c>
      <c r="H22" s="13">
        <v>1</v>
      </c>
      <c r="I22" s="13">
        <v>460</v>
      </c>
      <c r="J22" s="13">
        <v>60</v>
      </c>
      <c r="K22" s="13">
        <v>1</v>
      </c>
      <c r="L22" s="15">
        <v>217.5</v>
      </c>
      <c r="M22" s="13" t="s">
        <v>278</v>
      </c>
      <c r="N22" s="13" t="s">
        <v>247</v>
      </c>
      <c r="O22" s="9" t="s">
        <v>11</v>
      </c>
      <c r="P22" s="11" t="s">
        <v>218</v>
      </c>
      <c r="Q22" s="10">
        <f t="shared" si="32"/>
        <v>264.31225745602961</v>
      </c>
      <c r="R22" s="10">
        <f t="shared" si="0"/>
        <v>266.76130499181625</v>
      </c>
      <c r="S22" s="9">
        <f t="shared" si="33"/>
        <v>46.812257456029613</v>
      </c>
      <c r="T22" s="9">
        <f t="shared" si="34"/>
        <v>0.19431742024662674</v>
      </c>
      <c r="U22" s="9">
        <f t="shared" si="35"/>
        <v>2191.3874481296002</v>
      </c>
      <c r="V22" s="11" t="s">
        <v>218</v>
      </c>
      <c r="W22" s="10">
        <f t="shared" si="1"/>
        <v>249.34464042720413</v>
      </c>
      <c r="X22" s="9">
        <f t="shared" si="2"/>
        <v>31.844640427204126</v>
      </c>
      <c r="Y22" s="9">
        <f t="shared" si="3"/>
        <v>0.13642500167963142</v>
      </c>
      <c r="Z22" s="9">
        <f t="shared" si="4"/>
        <v>1014.0811239379234</v>
      </c>
      <c r="AA22" s="11" t="s">
        <v>218</v>
      </c>
      <c r="AB22" s="10">
        <f t="shared" si="5"/>
        <v>84.841252380684509</v>
      </c>
      <c r="AC22" s="9">
        <f t="shared" si="6"/>
        <v>132.65874761931548</v>
      </c>
      <c r="AD22" s="9">
        <f t="shared" si="7"/>
        <v>0.87754315082535894</v>
      </c>
      <c r="AE22" s="9">
        <f t="shared" si="36"/>
        <v>17598.343319925239</v>
      </c>
      <c r="AF22" s="9">
        <f t="shared" si="8"/>
        <v>1.7544316458614169</v>
      </c>
      <c r="AG22" s="9">
        <f t="shared" si="9"/>
        <v>37.24</v>
      </c>
      <c r="AH22" s="9">
        <f t="shared" si="10"/>
        <v>7216.1105062115857</v>
      </c>
      <c r="AI22" s="9">
        <f t="shared" si="11"/>
        <v>57730.121883656509</v>
      </c>
      <c r="AJ22" s="9">
        <f t="shared" si="12"/>
        <v>10.703601108033242</v>
      </c>
      <c r="AK22" s="9">
        <f t="shared" si="13"/>
        <v>0.37895723550606603</v>
      </c>
      <c r="AL22" s="11" t="s">
        <v>218</v>
      </c>
      <c r="AM22" s="10">
        <f t="shared" si="14"/>
        <v>218.70272513051268</v>
      </c>
      <c r="AN22" s="9">
        <f t="shared" si="15"/>
        <v>1.2027251305126754</v>
      </c>
      <c r="AO22" s="9">
        <f t="shared" si="16"/>
        <v>5.5145236891989509E-3</v>
      </c>
      <c r="AP22">
        <f t="shared" si="37"/>
        <v>1.4465477395667321</v>
      </c>
      <c r="AQ22" s="9">
        <f t="shared" si="17"/>
        <v>1.2184888280160802</v>
      </c>
      <c r="AR22" s="9">
        <f t="shared" si="18"/>
        <v>0.6</v>
      </c>
      <c r="AS22" s="9">
        <f t="shared" si="19"/>
        <v>10.703601108033242</v>
      </c>
      <c r="AT22" s="9">
        <f t="shared" si="20"/>
        <v>1033.4615999999999</v>
      </c>
      <c r="AU22" s="11" t="s">
        <v>218</v>
      </c>
      <c r="AV22" s="10">
        <f t="shared" si="21"/>
        <v>208.76340091583219</v>
      </c>
      <c r="AW22" s="9">
        <f t="shared" si="22"/>
        <v>8.736599084167807</v>
      </c>
      <c r="AX22" s="9">
        <f t="shared" si="23"/>
        <v>4.0991551540184377E-2</v>
      </c>
      <c r="AY22">
        <f t="shared" si="38"/>
        <v>76.328163557481759</v>
      </c>
      <c r="AZ22" s="9">
        <f t="shared" si="24"/>
        <v>183729.16665781799</v>
      </c>
      <c r="BA22" s="9">
        <f t="shared" si="25"/>
        <v>7.0823687797724055</v>
      </c>
      <c r="BB22" s="9">
        <f t="shared" si="26"/>
        <v>25034.234258014207</v>
      </c>
      <c r="BC22" s="9">
        <f t="shared" si="27"/>
        <v>1.9930805025967675</v>
      </c>
      <c r="BD22" s="9">
        <f t="shared" si="28"/>
        <v>1.5000000000000002</v>
      </c>
      <c r="BE22" s="9">
        <f t="shared" si="29"/>
        <v>0.625</v>
      </c>
      <c r="BF22" s="9">
        <f t="shared" si="30"/>
        <v>8.2019773769414286</v>
      </c>
      <c r="BG22" s="9">
        <f t="shared" si="31"/>
        <v>3.2807909507765713</v>
      </c>
      <c r="BY22" s="3">
        <v>1.06</v>
      </c>
      <c r="BZ22" s="3">
        <v>1.1200000000000001</v>
      </c>
      <c r="CA22" s="3">
        <v>1.26</v>
      </c>
    </row>
    <row r="23" spans="1:79" ht="15.6" thickTop="1" thickBot="1" x14ac:dyDescent="0.35">
      <c r="A23" s="13">
        <v>25</v>
      </c>
      <c r="B23" s="13" t="s">
        <v>12</v>
      </c>
      <c r="C23" s="13">
        <v>125</v>
      </c>
      <c r="D23" s="13">
        <v>150</v>
      </c>
      <c r="E23" s="13">
        <v>100</v>
      </c>
      <c r="F23" s="13">
        <v>33.5</v>
      </c>
      <c r="G23" s="13">
        <v>0.56000000000000005</v>
      </c>
      <c r="H23" s="13">
        <v>1</v>
      </c>
      <c r="I23" s="13">
        <v>460</v>
      </c>
      <c r="J23" s="13">
        <v>100</v>
      </c>
      <c r="K23" s="13">
        <v>1</v>
      </c>
      <c r="L23" s="15">
        <v>235.5</v>
      </c>
      <c r="M23" s="13" t="s">
        <v>278</v>
      </c>
      <c r="N23" s="13" t="s">
        <v>247</v>
      </c>
      <c r="O23" s="9" t="s">
        <v>1</v>
      </c>
      <c r="P23" s="11">
        <f>SUM(S2:S205)/204</f>
        <v>34.049078458893213</v>
      </c>
      <c r="Q23" s="10">
        <f t="shared" si="32"/>
        <v>257.42355434725584</v>
      </c>
      <c r="R23" s="10">
        <f t="shared" si="0"/>
        <v>259.98917387790385</v>
      </c>
      <c r="S23" s="9">
        <f t="shared" si="33"/>
        <v>21.923554347255845</v>
      </c>
      <c r="T23" s="9">
        <f t="shared" si="34"/>
        <v>8.8953161819534762E-2</v>
      </c>
      <c r="U23" s="9">
        <f t="shared" si="35"/>
        <v>480.64223521708067</v>
      </c>
      <c r="V23" s="11">
        <f>SUM(X2:X205)/204</f>
        <v>47.248956851656409</v>
      </c>
      <c r="W23" s="10">
        <f t="shared" si="1"/>
        <v>242.99256147524881</v>
      </c>
      <c r="X23" s="9">
        <f t="shared" si="2"/>
        <v>7.4925614752488059</v>
      </c>
      <c r="Y23" s="9">
        <f t="shared" si="3"/>
        <v>3.1317358214089507E-2</v>
      </c>
      <c r="Z23" s="9">
        <f t="shared" si="4"/>
        <v>56.13847746038256</v>
      </c>
      <c r="AA23" s="11">
        <f>SUM(AC2:AC205)/204</f>
        <v>143.46911033453682</v>
      </c>
      <c r="AB23" s="10">
        <f t="shared" si="5"/>
        <v>98.694127608330248</v>
      </c>
      <c r="AC23" s="9">
        <f t="shared" si="6"/>
        <v>136.80587239166977</v>
      </c>
      <c r="AD23" s="9">
        <f t="shared" si="7"/>
        <v>0.81872098334417109</v>
      </c>
      <c r="AE23" s="9">
        <f t="shared" si="36"/>
        <v>18715.846720845831</v>
      </c>
      <c r="AF23" s="9">
        <f t="shared" si="8"/>
        <v>1.6900721878073728</v>
      </c>
      <c r="AG23" s="9">
        <f t="shared" si="9"/>
        <v>35.4</v>
      </c>
      <c r="AH23" s="9">
        <f t="shared" si="10"/>
        <v>7842.5692785030087</v>
      </c>
      <c r="AI23" s="9">
        <f t="shared" si="11"/>
        <v>57193.056716417916</v>
      </c>
      <c r="AJ23" s="9">
        <f t="shared" si="12"/>
        <v>11.534328358208956</v>
      </c>
      <c r="AK23" s="9">
        <f t="shared" si="13"/>
        <v>0.60842598761065414</v>
      </c>
      <c r="AL23" s="11">
        <f>SUM(AN2:AN205)/204</f>
        <v>64.035626158680216</v>
      </c>
      <c r="AM23" s="10">
        <f t="shared" si="14"/>
        <v>210.67364037775221</v>
      </c>
      <c r="AN23" s="9">
        <f t="shared" si="15"/>
        <v>24.826359622247793</v>
      </c>
      <c r="AO23" s="9">
        <f t="shared" si="16"/>
        <v>0.11128564027775641</v>
      </c>
      <c r="AP23">
        <f t="shared" si="37"/>
        <v>616.34813209317554</v>
      </c>
      <c r="AQ23" s="9">
        <f t="shared" si="17"/>
        <v>1.9563164365715482</v>
      </c>
      <c r="AR23" s="9">
        <f t="shared" si="18"/>
        <v>1</v>
      </c>
      <c r="AS23" s="9">
        <f t="shared" si="19"/>
        <v>11.534328358208956</v>
      </c>
      <c r="AT23" s="9">
        <f t="shared" si="20"/>
        <v>694.11599999999999</v>
      </c>
      <c r="AU23" s="11">
        <f>SUM(AW2:AW205)/204</f>
        <v>59.337590224091002</v>
      </c>
      <c r="AV23" s="10">
        <f t="shared" si="21"/>
        <v>203.96278678039337</v>
      </c>
      <c r="AW23" s="9">
        <f t="shared" si="22"/>
        <v>31.537213219606627</v>
      </c>
      <c r="AX23" s="9">
        <f t="shared" si="23"/>
        <v>0.14352620594182999</v>
      </c>
      <c r="AY23">
        <f t="shared" si="38"/>
        <v>994.59581765893097</v>
      </c>
      <c r="AZ23" s="9">
        <f t="shared" si="24"/>
        <v>175686.54230351327</v>
      </c>
      <c r="BA23" s="9">
        <f t="shared" si="25"/>
        <v>7.3520717070754049</v>
      </c>
      <c r="BB23" s="9">
        <f t="shared" si="26"/>
        <v>28276.244476880096</v>
      </c>
      <c r="BC23" s="9">
        <f t="shared" si="27"/>
        <v>3.160248056381691</v>
      </c>
      <c r="BD23" s="9">
        <f t="shared" si="28"/>
        <v>2.5</v>
      </c>
      <c r="BE23" s="9">
        <f t="shared" si="29"/>
        <v>0.625</v>
      </c>
      <c r="BF23" s="9">
        <f t="shared" si="30"/>
        <v>7.803081620695532</v>
      </c>
      <c r="BG23" s="9">
        <f t="shared" si="31"/>
        <v>3.1212326482782129</v>
      </c>
      <c r="BY23" s="3">
        <v>1.1000000000000001</v>
      </c>
      <c r="BZ23" s="3">
        <v>1.17</v>
      </c>
      <c r="CA23" s="3">
        <v>1.36</v>
      </c>
    </row>
    <row r="24" spans="1:79" ht="15.6" thickTop="1" thickBot="1" x14ac:dyDescent="0.35">
      <c r="A24" s="13">
        <v>26</v>
      </c>
      <c r="B24" s="13" t="s">
        <v>13</v>
      </c>
      <c r="C24" s="13">
        <v>125</v>
      </c>
      <c r="D24" s="13">
        <v>150</v>
      </c>
      <c r="E24" s="13">
        <v>100</v>
      </c>
      <c r="F24" s="13">
        <v>35</v>
      </c>
      <c r="G24" s="13">
        <v>0.56000000000000005</v>
      </c>
      <c r="H24" s="13">
        <v>1</v>
      </c>
      <c r="I24" s="13">
        <v>460</v>
      </c>
      <c r="J24" s="13">
        <v>70</v>
      </c>
      <c r="K24" s="13">
        <v>0.5</v>
      </c>
      <c r="L24" s="15">
        <v>239.5</v>
      </c>
      <c r="M24" s="13" t="s">
        <v>278</v>
      </c>
      <c r="N24" s="13" t="s">
        <v>247</v>
      </c>
      <c r="O24" s="9" t="s">
        <v>14</v>
      </c>
      <c r="P24" s="11" t="s">
        <v>220</v>
      </c>
      <c r="Q24" s="10">
        <f t="shared" si="32"/>
        <v>250.85920010063404</v>
      </c>
      <c r="R24" s="10">
        <f t="shared" si="0"/>
        <v>253.24134850063516</v>
      </c>
      <c r="S24" s="9">
        <f t="shared" si="33"/>
        <v>11.359200100634041</v>
      </c>
      <c r="T24" s="9">
        <f t="shared" si="34"/>
        <v>4.633011921996303E-2</v>
      </c>
      <c r="U24" s="9">
        <f t="shared" si="35"/>
        <v>129.03142692624442</v>
      </c>
      <c r="V24" s="11" t="s">
        <v>220</v>
      </c>
      <c r="W24" s="10">
        <f t="shared" si="1"/>
        <v>246.65722240906922</v>
      </c>
      <c r="X24" s="9">
        <f t="shared" si="2"/>
        <v>7.1572224090692202</v>
      </c>
      <c r="Y24" s="9">
        <f t="shared" si="3"/>
        <v>2.9444064920409185E-2</v>
      </c>
      <c r="Z24" s="9">
        <f t="shared" si="4"/>
        <v>51.225832612882613</v>
      </c>
      <c r="AA24" s="11" t="s">
        <v>220</v>
      </c>
      <c r="AB24" s="10">
        <f t="shared" si="5"/>
        <v>87.967059427979478</v>
      </c>
      <c r="AC24" s="9">
        <f t="shared" si="6"/>
        <v>151.53294057202052</v>
      </c>
      <c r="AD24" s="9">
        <f t="shared" si="7"/>
        <v>0.92548509054143491</v>
      </c>
      <c r="AE24" s="9">
        <f t="shared" si="36"/>
        <v>22962.232078403504</v>
      </c>
      <c r="AF24" s="9">
        <f t="shared" si="8"/>
        <v>1.7274952966650878</v>
      </c>
      <c r="AG24" s="9">
        <f t="shared" si="9"/>
        <v>35.664999999999999</v>
      </c>
      <c r="AH24" s="9">
        <f t="shared" si="10"/>
        <v>7468.6394880000007</v>
      </c>
      <c r="AI24" s="9">
        <f t="shared" si="11"/>
        <v>57512.639999999999</v>
      </c>
      <c r="AJ24" s="9">
        <f t="shared" si="12"/>
        <v>11.040000000000001</v>
      </c>
      <c r="AK24" s="9">
        <f t="shared" si="13"/>
        <v>0.43532881475960211</v>
      </c>
      <c r="AL24" s="11" t="s">
        <v>220</v>
      </c>
      <c r="AM24" s="10">
        <f t="shared" si="14"/>
        <v>180.68074086330768</v>
      </c>
      <c r="AN24" s="9">
        <f t="shared" si="15"/>
        <v>58.819259136692324</v>
      </c>
      <c r="AO24" s="9">
        <f t="shared" si="16"/>
        <v>0.27997122864718488</v>
      </c>
      <c r="AP24">
        <f t="shared" si="37"/>
        <v>3459.7052453893634</v>
      </c>
      <c r="AQ24" s="9">
        <f t="shared" si="17"/>
        <v>0.69987223834068479</v>
      </c>
      <c r="AR24" s="9">
        <f t="shared" si="18"/>
        <v>0.35000000000000003</v>
      </c>
      <c r="AS24" s="9">
        <f t="shared" si="19"/>
        <v>11.040000000000001</v>
      </c>
      <c r="AT24" s="9">
        <f t="shared" si="20"/>
        <v>1245.5526</v>
      </c>
      <c r="AU24" s="11" t="s">
        <v>220</v>
      </c>
      <c r="AV24" s="10">
        <f t="shared" si="21"/>
        <v>201.3127392457788</v>
      </c>
      <c r="AW24" s="9">
        <f t="shared" si="22"/>
        <v>38.187260754221199</v>
      </c>
      <c r="AX24" s="9">
        <f t="shared" si="23"/>
        <v>0.17325842633113911</v>
      </c>
      <c r="AY24">
        <f t="shared" si="38"/>
        <v>1458.2668839108826</v>
      </c>
      <c r="AZ24" s="9">
        <f t="shared" si="24"/>
        <v>180355.04605322925</v>
      </c>
      <c r="BA24" s="9">
        <f t="shared" si="25"/>
        <v>7.1928021679022685</v>
      </c>
      <c r="BB24" s="9">
        <f t="shared" si="26"/>
        <v>20957.693192549552</v>
      </c>
      <c r="BC24" s="9">
        <f t="shared" si="27"/>
        <v>1.3666552139648729</v>
      </c>
      <c r="BD24" s="9">
        <f t="shared" si="28"/>
        <v>1.05</v>
      </c>
      <c r="BE24" s="9">
        <f t="shared" si="29"/>
        <v>0.625</v>
      </c>
      <c r="BF24" s="9">
        <f t="shared" si="30"/>
        <v>4.8206533120454065</v>
      </c>
      <c r="BG24" s="9">
        <f t="shared" si="31"/>
        <v>3.2137688746969375</v>
      </c>
      <c r="BY24" s="3">
        <v>1.07</v>
      </c>
      <c r="BZ24" s="3">
        <v>1.1100000000000001</v>
      </c>
      <c r="CA24" s="3">
        <v>1.1100000000000001</v>
      </c>
    </row>
    <row r="25" spans="1:79" ht="15.6" thickTop="1" thickBot="1" x14ac:dyDescent="0.35">
      <c r="A25" s="13">
        <v>27</v>
      </c>
      <c r="B25" s="13" t="s">
        <v>15</v>
      </c>
      <c r="C25" s="13">
        <v>125</v>
      </c>
      <c r="D25" s="13">
        <v>150</v>
      </c>
      <c r="E25" s="13">
        <v>100</v>
      </c>
      <c r="F25" s="13">
        <v>31.2</v>
      </c>
      <c r="G25" s="13">
        <v>0.56000000000000005</v>
      </c>
      <c r="H25" s="13">
        <v>1</v>
      </c>
      <c r="I25" s="13">
        <v>460</v>
      </c>
      <c r="J25" s="13">
        <v>89</v>
      </c>
      <c r="K25" s="13">
        <v>0.75</v>
      </c>
      <c r="L25" s="15">
        <v>238</v>
      </c>
      <c r="M25" s="13" t="s">
        <v>278</v>
      </c>
      <c r="N25" s="13" t="s">
        <v>247</v>
      </c>
      <c r="O25" s="9" t="s">
        <v>4</v>
      </c>
      <c r="P25" s="11">
        <f>100*((SUM(T2:T205))/204)</f>
        <v>16.1336216882559</v>
      </c>
      <c r="Q25" s="10">
        <f t="shared" si="32"/>
        <v>246.17963444898152</v>
      </c>
      <c r="R25" s="10">
        <f t="shared" si="0"/>
        <v>248.78648902831375</v>
      </c>
      <c r="S25" s="9">
        <f t="shared" si="33"/>
        <v>8.1796344489815169</v>
      </c>
      <c r="T25" s="9">
        <f t="shared" si="34"/>
        <v>3.3787602232755259E-2</v>
      </c>
      <c r="U25" s="9">
        <f t="shared" si="35"/>
        <v>66.906419718965168</v>
      </c>
      <c r="V25" s="11">
        <f>100*((SUM(Y2:Y205))/204)</f>
        <v>24.263323535079138</v>
      </c>
      <c r="W25" s="10">
        <f t="shared" si="1"/>
        <v>237.37341471005749</v>
      </c>
      <c r="X25" s="9">
        <f t="shared" si="2"/>
        <v>0.62658528994251128</v>
      </c>
      <c r="Y25" s="9">
        <f t="shared" si="3"/>
        <v>2.6361814546346971E-3</v>
      </c>
      <c r="Z25" s="9">
        <f t="shared" si="4"/>
        <v>0.39260912557234096</v>
      </c>
      <c r="AA25" s="11">
        <f>100*((SUM(AD2:AD205))/204)</f>
        <v>70.847799604300448</v>
      </c>
      <c r="AB25" s="10">
        <f t="shared" si="5"/>
        <v>95.601385328074556</v>
      </c>
      <c r="AC25" s="9">
        <f t="shared" si="6"/>
        <v>142.39861467192543</v>
      </c>
      <c r="AD25" s="9">
        <f t="shared" si="7"/>
        <v>0.85370517590558537</v>
      </c>
      <c r="AE25" s="9">
        <f t="shared" si="36"/>
        <v>20277.365460483496</v>
      </c>
      <c r="AF25" s="9">
        <f t="shared" si="8"/>
        <v>1.6310232371122122</v>
      </c>
      <c r="AG25" s="9">
        <f t="shared" si="9"/>
        <v>32.468249999999998</v>
      </c>
      <c r="AH25" s="9">
        <f t="shared" si="10"/>
        <v>8493.6836094674563</v>
      </c>
      <c r="AI25" s="9">
        <f t="shared" si="11"/>
        <v>56643.346153846149</v>
      </c>
      <c r="AJ25" s="9">
        <f t="shared" si="12"/>
        <v>12.384615384615387</v>
      </c>
      <c r="AK25" s="9">
        <f t="shared" si="13"/>
        <v>0.52257984517075284</v>
      </c>
      <c r="AL25" s="11">
        <f>100*((SUM(AO2:AO205))/204)</f>
        <v>30.498737314855688</v>
      </c>
      <c r="AM25" s="10">
        <f t="shared" si="14"/>
        <v>208.82861898650225</v>
      </c>
      <c r="AN25" s="9">
        <f t="shared" si="15"/>
        <v>29.171381013497751</v>
      </c>
      <c r="AO25" s="9">
        <f t="shared" si="16"/>
        <v>0.13057078161047225</v>
      </c>
      <c r="AP25">
        <f t="shared" si="37"/>
        <v>850.96947023465702</v>
      </c>
      <c r="AQ25" s="9">
        <f t="shared" si="17"/>
        <v>1.260216806989972</v>
      </c>
      <c r="AR25" s="9">
        <f t="shared" si="18"/>
        <v>0.66749999999999998</v>
      </c>
      <c r="AS25" s="9">
        <f t="shared" si="19"/>
        <v>12.384615384615387</v>
      </c>
      <c r="AT25" s="9">
        <f t="shared" si="20"/>
        <v>976.19702999999993</v>
      </c>
      <c r="AU25" s="11">
        <f>100*((SUM(AX2:AX205))/204)</f>
        <v>29.378310757190512</v>
      </c>
      <c r="AV25" s="10">
        <f t="shared" si="21"/>
        <v>190.01931471311781</v>
      </c>
      <c r="AW25" s="9">
        <f t="shared" si="22"/>
        <v>47.980685286882192</v>
      </c>
      <c r="AX25" s="9">
        <f t="shared" si="23"/>
        <v>0.22419869215033672</v>
      </c>
      <c r="AY25">
        <f t="shared" si="38"/>
        <v>2302.1461605988334</v>
      </c>
      <c r="AZ25" s="9">
        <f t="shared" si="24"/>
        <v>168366.42270861077</v>
      </c>
      <c r="BA25" s="9">
        <f t="shared" si="25"/>
        <v>7.618243340845031</v>
      </c>
      <c r="BB25" s="9">
        <f t="shared" si="26"/>
        <v>21652.892004507034</v>
      </c>
      <c r="BC25" s="9">
        <f t="shared" si="27"/>
        <v>1.6093802144198384</v>
      </c>
      <c r="BD25" s="9">
        <f t="shared" si="28"/>
        <v>1.3350000000000002</v>
      </c>
      <c r="BE25" s="9">
        <f t="shared" si="29"/>
        <v>0.625</v>
      </c>
      <c r="BF25" s="9">
        <f t="shared" si="30"/>
        <v>4.4649194463027824</v>
      </c>
      <c r="BG25" s="9">
        <f t="shared" si="31"/>
        <v>2.9766129642018551</v>
      </c>
      <c r="BY25" s="3">
        <v>1.1000000000000001</v>
      </c>
      <c r="BZ25" s="3">
        <v>1.1299999999999999</v>
      </c>
      <c r="CA25" s="3">
        <v>1.28</v>
      </c>
    </row>
    <row r="26" spans="1:79" ht="15.6" thickTop="1" thickBot="1" x14ac:dyDescent="0.35">
      <c r="A26" s="13">
        <v>28</v>
      </c>
      <c r="B26" s="13" t="s">
        <v>16</v>
      </c>
      <c r="C26" s="13">
        <v>125</v>
      </c>
      <c r="D26" s="13">
        <v>150</v>
      </c>
      <c r="E26" s="13">
        <v>100</v>
      </c>
      <c r="F26" s="13">
        <v>27.9</v>
      </c>
      <c r="G26" s="13">
        <v>0.56000000000000005</v>
      </c>
      <c r="H26" s="13">
        <v>1</v>
      </c>
      <c r="I26" s="13">
        <v>460</v>
      </c>
      <c r="J26" s="13">
        <v>70</v>
      </c>
      <c r="K26" s="13">
        <v>0.5</v>
      </c>
      <c r="L26" s="15">
        <v>227.8</v>
      </c>
      <c r="M26" s="13" t="s">
        <v>278</v>
      </c>
      <c r="N26" s="13" t="s">
        <v>247</v>
      </c>
      <c r="O26" s="9" t="s">
        <v>14</v>
      </c>
      <c r="P26" s="11" t="s">
        <v>221</v>
      </c>
      <c r="Q26" s="10">
        <f t="shared" si="32"/>
        <v>232.45771647298886</v>
      </c>
      <c r="R26" s="10">
        <f t="shared" si="0"/>
        <v>235.14411170216525</v>
      </c>
      <c r="S26" s="9">
        <f t="shared" si="33"/>
        <v>4.6577164729888523</v>
      </c>
      <c r="T26" s="9">
        <f t="shared" si="34"/>
        <v>2.0239601885141668E-2</v>
      </c>
      <c r="U26" s="9">
        <f t="shared" si="35"/>
        <v>21.694322742751712</v>
      </c>
      <c r="V26" s="11" t="s">
        <v>221</v>
      </c>
      <c r="W26" s="10">
        <f t="shared" si="1"/>
        <v>229.3111606556526</v>
      </c>
      <c r="X26" s="9">
        <f t="shared" si="2"/>
        <v>1.5111606556525885</v>
      </c>
      <c r="Y26" s="9">
        <f t="shared" si="3"/>
        <v>6.6117863037300209E-3</v>
      </c>
      <c r="Z26" s="9">
        <f t="shared" si="4"/>
        <v>2.2836065271923611</v>
      </c>
      <c r="AA26" s="11" t="s">
        <v>221</v>
      </c>
      <c r="AB26" s="10">
        <f t="shared" si="5"/>
        <v>91.34180653673414</v>
      </c>
      <c r="AC26" s="9">
        <f t="shared" si="6"/>
        <v>136.45819346326587</v>
      </c>
      <c r="AD26" s="9">
        <f t="shared" si="7"/>
        <v>0.85515711616778811</v>
      </c>
      <c r="AE26" s="9">
        <f t="shared" si="36"/>
        <v>18620.838563258098</v>
      </c>
      <c r="AF26" s="9">
        <f t="shared" si="8"/>
        <v>1.542357157081329</v>
      </c>
      <c r="AG26" s="9">
        <f t="shared" si="9"/>
        <v>28.564999999999998</v>
      </c>
      <c r="AH26" s="9">
        <f t="shared" si="10"/>
        <v>9638.9041415192532</v>
      </c>
      <c r="AI26" s="9">
        <f t="shared" si="11"/>
        <v>55696.322580645152</v>
      </c>
      <c r="AJ26" s="9">
        <f t="shared" si="12"/>
        <v>13.849462365591402</v>
      </c>
      <c r="AK26" s="9">
        <f t="shared" si="13"/>
        <v>0.38867400358449489</v>
      </c>
      <c r="AL26" s="11" t="s">
        <v>221</v>
      </c>
      <c r="AM26" s="10">
        <f t="shared" si="14"/>
        <v>165.66911572130249</v>
      </c>
      <c r="AN26" s="9">
        <f t="shared" si="15"/>
        <v>62.130884278697522</v>
      </c>
      <c r="AO26" s="9">
        <f t="shared" si="16"/>
        <v>0.31581072971788388</v>
      </c>
      <c r="AP26">
        <f t="shared" si="37"/>
        <v>3860.246781252903</v>
      </c>
      <c r="AQ26" s="9">
        <f t="shared" si="17"/>
        <v>0.62486593042027827</v>
      </c>
      <c r="AR26" s="9">
        <f t="shared" si="18"/>
        <v>0.35000000000000003</v>
      </c>
      <c r="AS26" s="9">
        <f t="shared" si="19"/>
        <v>13.849462365591402</v>
      </c>
      <c r="AT26" s="9">
        <f t="shared" si="20"/>
        <v>1245.5526</v>
      </c>
      <c r="AU26" s="11" t="s">
        <v>221</v>
      </c>
      <c r="AV26" s="10">
        <f t="shared" si="21"/>
        <v>175.50005243034585</v>
      </c>
      <c r="AW26" s="9">
        <f t="shared" si="22"/>
        <v>52.299947569654165</v>
      </c>
      <c r="AX26" s="9">
        <f t="shared" si="23"/>
        <v>0.259359983984564</v>
      </c>
      <c r="AY26">
        <f t="shared" si="38"/>
        <v>2735.2845157885745</v>
      </c>
      <c r="AZ26" s="9">
        <f t="shared" si="24"/>
        <v>157483.64907883416</v>
      </c>
      <c r="BA26" s="9">
        <f t="shared" si="25"/>
        <v>8.0561962304548196</v>
      </c>
      <c r="BB26" s="9">
        <f t="shared" si="26"/>
        <v>18016.403351511693</v>
      </c>
      <c r="BC26" s="9">
        <f t="shared" si="27"/>
        <v>1.174853136317066</v>
      </c>
      <c r="BD26" s="9">
        <f t="shared" si="28"/>
        <v>1.05</v>
      </c>
      <c r="BE26" s="9">
        <f t="shared" si="29"/>
        <v>0.625</v>
      </c>
      <c r="BF26" s="9">
        <f t="shared" si="30"/>
        <v>4.1441027736051703</v>
      </c>
      <c r="BG26" s="9">
        <f t="shared" si="31"/>
        <v>2.7627351824034467</v>
      </c>
      <c r="BY26" s="3">
        <v>0.96</v>
      </c>
      <c r="BZ26" s="3">
        <v>0.99</v>
      </c>
      <c r="CA26" s="3">
        <v>1</v>
      </c>
    </row>
    <row r="27" spans="1:79" ht="15.6" thickTop="1" thickBot="1" x14ac:dyDescent="0.35">
      <c r="A27" s="13">
        <v>29</v>
      </c>
      <c r="B27" s="13" t="s">
        <v>114</v>
      </c>
      <c r="C27" s="13">
        <v>125</v>
      </c>
      <c r="D27" s="13">
        <v>150</v>
      </c>
      <c r="E27" s="13">
        <v>100</v>
      </c>
      <c r="F27" s="13">
        <v>46.8</v>
      </c>
      <c r="G27" s="13">
        <v>0.56000000000000005</v>
      </c>
      <c r="H27" s="13">
        <v>1</v>
      </c>
      <c r="I27" s="13">
        <v>460</v>
      </c>
      <c r="J27" s="13">
        <v>71</v>
      </c>
      <c r="K27" s="13">
        <v>0.5</v>
      </c>
      <c r="L27" s="15">
        <v>268.39999999999998</v>
      </c>
      <c r="M27" s="13" t="s">
        <v>278</v>
      </c>
      <c r="N27" s="13" t="s">
        <v>247</v>
      </c>
      <c r="O27" s="9" t="s">
        <v>14</v>
      </c>
      <c r="P27" s="11">
        <f>SQRT(SUM(U2:U205)/204)</f>
        <v>50.045577094818952</v>
      </c>
      <c r="Q27" s="10">
        <f t="shared" si="32"/>
        <v>279.65906518332827</v>
      </c>
      <c r="R27" s="10">
        <f t="shared" si="0"/>
        <v>281.53710695442862</v>
      </c>
      <c r="S27" s="9">
        <f t="shared" si="33"/>
        <v>11.259065183328289</v>
      </c>
      <c r="T27" s="9">
        <f t="shared" si="34"/>
        <v>4.1087050278283715E-2</v>
      </c>
      <c r="U27" s="9">
        <f t="shared" si="35"/>
        <v>126.76654880243528</v>
      </c>
      <c r="V27" s="11">
        <f>SQRT(SUM(Z2:Z205)/204)</f>
        <v>77.387082878998385</v>
      </c>
      <c r="W27" s="10">
        <f t="shared" si="1"/>
        <v>275.48588842178975</v>
      </c>
      <c r="X27" s="9">
        <f t="shared" si="2"/>
        <v>7.0858884217897753</v>
      </c>
      <c r="Y27" s="9">
        <f t="shared" si="3"/>
        <v>2.6056526093556548E-2</v>
      </c>
      <c r="Z27" s="9">
        <f t="shared" si="4"/>
        <v>50.20981472605439</v>
      </c>
      <c r="AA27" s="11">
        <f>SQRT(SUM(AE2:AE205)/204)</f>
        <v>190.1715654516114</v>
      </c>
      <c r="AB27" s="10">
        <f t="shared" si="5"/>
        <v>85.733197759379124</v>
      </c>
      <c r="AC27" s="9">
        <f t="shared" si="6"/>
        <v>182.66680224062085</v>
      </c>
      <c r="AD27" s="9">
        <f t="shared" si="7"/>
        <v>1.031627666631449</v>
      </c>
      <c r="AE27" s="9">
        <f t="shared" si="36"/>
        <v>33367.160640814087</v>
      </c>
      <c r="AF27" s="9">
        <f t="shared" si="8"/>
        <v>1.9975873447736896</v>
      </c>
      <c r="AG27" s="9">
        <f t="shared" si="9"/>
        <v>47.474499999999999</v>
      </c>
      <c r="AH27" s="9">
        <f t="shared" si="10"/>
        <v>5426.2525443786999</v>
      </c>
      <c r="AI27" s="9">
        <f t="shared" si="11"/>
        <v>59312.230769230766</v>
      </c>
      <c r="AJ27" s="9">
        <f t="shared" si="12"/>
        <v>8.2564102564102591</v>
      </c>
      <c r="AK27" s="9">
        <f t="shared" si="13"/>
        <v>0.51058332532415507</v>
      </c>
      <c r="AL27" s="11">
        <f>SQRT(SUM(AP2:AP205)/204)</f>
        <v>88.044307259044018</v>
      </c>
      <c r="AM27" s="10">
        <f t="shared" si="14"/>
        <v>203.22626325224664</v>
      </c>
      <c r="AN27" s="9">
        <f t="shared" si="15"/>
        <v>65.173736747753338</v>
      </c>
      <c r="AO27" s="9">
        <f t="shared" si="16"/>
        <v>0.27637874234707549</v>
      </c>
      <c r="AP27">
        <f t="shared" si="37"/>
        <v>4247.6159616654541</v>
      </c>
      <c r="AQ27" s="9">
        <f t="shared" si="17"/>
        <v>0.82085789554587352</v>
      </c>
      <c r="AR27" s="9">
        <f t="shared" si="18"/>
        <v>0.35499999999999998</v>
      </c>
      <c r="AS27" s="9">
        <f t="shared" si="19"/>
        <v>8.2564102564102591</v>
      </c>
      <c r="AT27" s="9">
        <f t="shared" si="20"/>
        <v>1241.31078</v>
      </c>
      <c r="AU27" s="11">
        <f>SQRT(SUM(AY2:AY205)/204)</f>
        <v>77.928120939021085</v>
      </c>
      <c r="AV27" s="10">
        <f t="shared" si="21"/>
        <v>240.30644982037583</v>
      </c>
      <c r="AW27" s="9">
        <f t="shared" si="22"/>
        <v>28.093550179624145</v>
      </c>
      <c r="AX27" s="9">
        <f t="shared" si="23"/>
        <v>0.11045092976330052</v>
      </c>
      <c r="AY27">
        <f t="shared" si="38"/>
        <v>789.24756169505986</v>
      </c>
      <c r="AZ27" s="9">
        <f t="shared" si="24"/>
        <v>214692.00667034319</v>
      </c>
      <c r="BA27" s="9">
        <f t="shared" si="25"/>
        <v>6.2202696404753848</v>
      </c>
      <c r="BB27" s="9">
        <f t="shared" si="26"/>
        <v>25614.443150032635</v>
      </c>
      <c r="BC27" s="9">
        <f t="shared" si="27"/>
        <v>1.6825960680633885</v>
      </c>
      <c r="BD27" s="9">
        <f t="shared" si="28"/>
        <v>1.0649999999999999</v>
      </c>
      <c r="BE27" s="9">
        <f t="shared" si="29"/>
        <v>0.625</v>
      </c>
      <c r="BF27" s="9">
        <f t="shared" si="30"/>
        <v>5.8514904123226863</v>
      </c>
      <c r="BG27" s="9">
        <f t="shared" si="31"/>
        <v>3.9009936082151242</v>
      </c>
      <c r="BY27" s="3">
        <v>1.1599999999999999</v>
      </c>
      <c r="BZ27" s="3">
        <v>1.22</v>
      </c>
      <c r="CA27" s="3">
        <v>1.4</v>
      </c>
    </row>
    <row r="28" spans="1:79" ht="15.6" thickTop="1" thickBot="1" x14ac:dyDescent="0.35">
      <c r="A28" s="13">
        <v>31</v>
      </c>
      <c r="B28" s="13" t="s">
        <v>115</v>
      </c>
      <c r="C28" s="13">
        <v>155</v>
      </c>
      <c r="D28" s="13">
        <v>200</v>
      </c>
      <c r="E28" s="13">
        <v>132.69999999999999</v>
      </c>
      <c r="F28" s="13">
        <v>33.200000000000003</v>
      </c>
      <c r="G28" s="13">
        <v>0.5</v>
      </c>
      <c r="H28" s="13">
        <v>0</v>
      </c>
      <c r="I28" s="13">
        <v>438</v>
      </c>
      <c r="J28" s="13">
        <v>0</v>
      </c>
      <c r="K28" s="13">
        <v>0</v>
      </c>
      <c r="L28" s="15">
        <v>257</v>
      </c>
      <c r="M28" s="13" t="s">
        <v>278</v>
      </c>
      <c r="N28" s="13" t="s">
        <v>248</v>
      </c>
      <c r="O28" s="9">
        <v>0</v>
      </c>
      <c r="P28" s="12"/>
      <c r="Q28" s="10">
        <f t="shared" si="32"/>
        <v>365.84743445187689</v>
      </c>
      <c r="R28" s="10">
        <f t="shared" si="0"/>
        <v>370.58809256209872</v>
      </c>
      <c r="S28" s="9">
        <f t="shared" si="33"/>
        <v>108.84743445187689</v>
      </c>
      <c r="T28" s="9">
        <f t="shared" si="34"/>
        <v>0.34951555848557253</v>
      </c>
      <c r="U28" s="9">
        <f t="shared" si="35"/>
        <v>11847.763986755637</v>
      </c>
      <c r="V28" s="12"/>
      <c r="W28" s="10">
        <f t="shared" si="1"/>
        <v>320.69732378592664</v>
      </c>
      <c r="X28" s="9">
        <f t="shared" si="2"/>
        <v>63.697323785926642</v>
      </c>
      <c r="Y28" s="9">
        <f t="shared" si="3"/>
        <v>0.22052144319619707</v>
      </c>
      <c r="Z28" s="9">
        <f t="shared" si="4"/>
        <v>4057.3490574891757</v>
      </c>
      <c r="AA28" s="12"/>
      <c r="AB28" s="10">
        <f t="shared" si="5"/>
        <v>92.242186013452653</v>
      </c>
      <c r="AC28" s="9">
        <f t="shared" si="6"/>
        <v>164.75781398654735</v>
      </c>
      <c r="AD28" s="9">
        <f t="shared" si="7"/>
        <v>0.94351610764571814</v>
      </c>
      <c r="AE28" s="9">
        <f t="shared" si="36"/>
        <v>27145.137269625739</v>
      </c>
      <c r="AF28" s="9">
        <f t="shared" si="8"/>
        <v>1.6824876819757104</v>
      </c>
      <c r="AG28" s="9">
        <f t="shared" si="9"/>
        <v>33.200000000000003</v>
      </c>
      <c r="AH28" s="9">
        <f t="shared" si="10"/>
        <v>11698.81403925473</v>
      </c>
      <c r="AI28" s="9">
        <f t="shared" si="11"/>
        <v>102806.85299285389</v>
      </c>
      <c r="AJ28" s="9">
        <f t="shared" si="12"/>
        <v>13.130105421686748</v>
      </c>
      <c r="AK28" s="9">
        <f t="shared" si="13"/>
        <v>0</v>
      </c>
      <c r="AM28" s="10">
        <f t="shared" si="14"/>
        <v>129.61948163441937</v>
      </c>
      <c r="AN28" s="9">
        <f t="shared" si="15"/>
        <v>127.38051836558063</v>
      </c>
      <c r="AO28" s="9">
        <f t="shared" si="16"/>
        <v>0.65894516141340975</v>
      </c>
      <c r="AP28">
        <f t="shared" si="37"/>
        <v>16225.796459084024</v>
      </c>
      <c r="AQ28" s="9">
        <f t="shared" si="17"/>
        <v>0</v>
      </c>
      <c r="AR28" s="9">
        <f t="shared" si="18"/>
        <v>0</v>
      </c>
      <c r="AS28" s="9">
        <f t="shared" si="19"/>
        <v>13.130105421686745</v>
      </c>
      <c r="AT28" s="9">
        <f t="shared" si="20"/>
        <v>2050.6709599999999</v>
      </c>
      <c r="AV28" s="10">
        <f t="shared" si="21"/>
        <v>304.13103117841518</v>
      </c>
      <c r="AW28" s="9">
        <f t="shared" si="22"/>
        <v>47.131031178415185</v>
      </c>
      <c r="AX28" s="9">
        <f t="shared" si="23"/>
        <v>0.16798583061584263</v>
      </c>
      <c r="AY28">
        <f t="shared" si="38"/>
        <v>2221.3340999407442</v>
      </c>
      <c r="AZ28" s="9">
        <f t="shared" si="24"/>
        <v>304131.03117841517</v>
      </c>
      <c r="BA28" s="9">
        <f t="shared" si="25"/>
        <v>7.3852141968151424</v>
      </c>
      <c r="BB28" s="9">
        <f t="shared" si="26"/>
        <v>0</v>
      </c>
      <c r="BC28" s="9">
        <f t="shared" si="27"/>
        <v>0</v>
      </c>
      <c r="BD28" s="9">
        <f t="shared" si="28"/>
        <v>0</v>
      </c>
      <c r="BE28" s="9">
        <f t="shared" si="29"/>
        <v>0.77500000000000002</v>
      </c>
      <c r="BF28" s="9">
        <f t="shared" si="30"/>
        <v>4.6538417952757305</v>
      </c>
      <c r="BG28" s="9">
        <f t="shared" si="31"/>
        <v>3.1025611968504871</v>
      </c>
      <c r="BY28" s="3">
        <v>1.1200000000000001</v>
      </c>
      <c r="BZ28" s="3">
        <v>1.1299999999999999</v>
      </c>
      <c r="CA28" s="3">
        <v>1.26</v>
      </c>
    </row>
    <row r="29" spans="1:79" ht="15.6" thickTop="1" thickBot="1" x14ac:dyDescent="0.35">
      <c r="A29" s="13">
        <v>33</v>
      </c>
      <c r="B29" s="13" t="s">
        <v>18</v>
      </c>
      <c r="C29" s="13">
        <v>155</v>
      </c>
      <c r="D29" s="13">
        <v>200</v>
      </c>
      <c r="E29" s="13">
        <v>132.69999999999999</v>
      </c>
      <c r="F29" s="13">
        <v>35</v>
      </c>
      <c r="G29" s="13">
        <v>0.5</v>
      </c>
      <c r="H29" s="13">
        <v>0.84</v>
      </c>
      <c r="I29" s="13">
        <v>438</v>
      </c>
      <c r="J29" s="13">
        <v>79</v>
      </c>
      <c r="K29" s="13">
        <v>0.75</v>
      </c>
      <c r="L29" s="15">
        <v>345</v>
      </c>
      <c r="M29" s="13" t="s">
        <v>278</v>
      </c>
      <c r="N29" s="13" t="s">
        <v>248</v>
      </c>
      <c r="O29" s="9" t="s">
        <v>4</v>
      </c>
      <c r="P29" s="12"/>
      <c r="Q29" s="10">
        <f t="shared" si="32"/>
        <v>437.27435255375406</v>
      </c>
      <c r="R29" s="10">
        <f t="shared" si="0"/>
        <v>442.18738938623397</v>
      </c>
      <c r="S29" s="9">
        <f t="shared" si="33"/>
        <v>92.274352553754056</v>
      </c>
      <c r="T29" s="9">
        <f t="shared" si="34"/>
        <v>0.23591302016363477</v>
      </c>
      <c r="U29" s="9">
        <f t="shared" si="35"/>
        <v>8514.5561392144973</v>
      </c>
      <c r="V29" s="12"/>
      <c r="W29" s="10">
        <f t="shared" si="1"/>
        <v>379.87390473813383</v>
      </c>
      <c r="X29" s="9">
        <f t="shared" si="2"/>
        <v>34.873904738133831</v>
      </c>
      <c r="Y29" s="9">
        <f t="shared" si="3"/>
        <v>9.6220610261124773E-2</v>
      </c>
      <c r="Z29" s="9">
        <f t="shared" si="4"/>
        <v>1216.1892316844333</v>
      </c>
      <c r="AA29" s="12"/>
      <c r="AB29" s="10">
        <f t="shared" si="5"/>
        <v>128.56745630960734</v>
      </c>
      <c r="AC29" s="9">
        <f t="shared" si="6"/>
        <v>216.43254369039266</v>
      </c>
      <c r="AD29" s="9">
        <f t="shared" si="7"/>
        <v>0.9140515920456076</v>
      </c>
      <c r="AE29" s="9">
        <f t="shared" si="36"/>
        <v>46843.045968293729</v>
      </c>
      <c r="AF29" s="9">
        <f t="shared" si="8"/>
        <v>1.7274952966650878</v>
      </c>
      <c r="AG29" s="9">
        <f t="shared" si="9"/>
        <v>35.945630000000001</v>
      </c>
      <c r="AH29" s="9">
        <f t="shared" si="10"/>
        <v>11038.877442145415</v>
      </c>
      <c r="AI29" s="9">
        <f t="shared" si="11"/>
        <v>103387.44745979283</v>
      </c>
      <c r="AJ29" s="9">
        <f t="shared" si="12"/>
        <v>12.454842857142857</v>
      </c>
      <c r="AK29" s="9">
        <f t="shared" si="13"/>
        <v>0.41269171639210278</v>
      </c>
      <c r="AM29" s="10">
        <f t="shared" si="14"/>
        <v>349.00479031354018</v>
      </c>
      <c r="AN29" s="9">
        <f t="shared" si="15"/>
        <v>4.0047903135401839</v>
      </c>
      <c r="AO29" s="9">
        <f t="shared" si="16"/>
        <v>1.1541102797664795E-2</v>
      </c>
      <c r="AP29">
        <f t="shared" si="37"/>
        <v>16.038345455425283</v>
      </c>
      <c r="AQ29" s="9">
        <f t="shared" si="17"/>
        <v>0.99521832292045365</v>
      </c>
      <c r="AR29" s="9">
        <f t="shared" si="18"/>
        <v>0.49770000000000003</v>
      </c>
      <c r="AS29" s="9">
        <f t="shared" si="19"/>
        <v>12.454842857142856</v>
      </c>
      <c r="AT29" s="9">
        <f t="shared" si="20"/>
        <v>1489.3305447643997</v>
      </c>
      <c r="AV29" s="10">
        <f t="shared" si="21"/>
        <v>358.63783765014239</v>
      </c>
      <c r="AW29" s="9">
        <f t="shared" si="22"/>
        <v>13.637837650142387</v>
      </c>
      <c r="AX29" s="9">
        <f t="shared" si="23"/>
        <v>3.876379842132166E-2</v>
      </c>
      <c r="AY29">
        <f t="shared" si="38"/>
        <v>185.99061577164122</v>
      </c>
      <c r="AZ29" s="9">
        <f t="shared" si="24"/>
        <v>313923.37907013146</v>
      </c>
      <c r="BA29" s="9">
        <f t="shared" si="25"/>
        <v>7.1928021679022685</v>
      </c>
      <c r="BB29" s="9">
        <f t="shared" si="26"/>
        <v>44714.458580010927</v>
      </c>
      <c r="BC29" s="9">
        <f t="shared" si="27"/>
        <v>1.2955891428386992</v>
      </c>
      <c r="BD29" s="9">
        <f t="shared" si="28"/>
        <v>0.99539999999999984</v>
      </c>
      <c r="BE29" s="9">
        <f t="shared" si="29"/>
        <v>0.77500000000000002</v>
      </c>
      <c r="BF29" s="9">
        <f t="shared" si="30"/>
        <v>4.8206533120454065</v>
      </c>
      <c r="BG29" s="9">
        <f t="shared" si="31"/>
        <v>3.2137688746969375</v>
      </c>
      <c r="BY29" s="3">
        <v>1.18</v>
      </c>
      <c r="BZ29" s="3">
        <v>1.27</v>
      </c>
      <c r="CA29" s="3">
        <v>1.46</v>
      </c>
    </row>
    <row r="30" spans="1:79" ht="15.6" thickTop="1" thickBot="1" x14ac:dyDescent="0.35">
      <c r="A30" s="13">
        <v>34</v>
      </c>
      <c r="B30" s="13" t="s">
        <v>117</v>
      </c>
      <c r="C30" s="13">
        <v>155</v>
      </c>
      <c r="D30" s="13">
        <v>200</v>
      </c>
      <c r="E30" s="13">
        <v>105.7</v>
      </c>
      <c r="F30" s="13">
        <v>38.1</v>
      </c>
      <c r="G30" s="13">
        <v>0.63</v>
      </c>
      <c r="H30" s="13">
        <v>0</v>
      </c>
      <c r="I30" s="13">
        <v>438</v>
      </c>
      <c r="J30" s="13">
        <v>0</v>
      </c>
      <c r="K30" s="13">
        <v>0</v>
      </c>
      <c r="L30" s="15">
        <v>264</v>
      </c>
      <c r="M30" s="13" t="s">
        <v>278</v>
      </c>
      <c r="N30" s="13" t="s">
        <v>248</v>
      </c>
      <c r="P30" s="12"/>
      <c r="Q30" s="10">
        <f t="shared" si="32"/>
        <v>282.11752616059567</v>
      </c>
      <c r="R30" s="10">
        <f t="shared" si="0"/>
        <v>284.58982377173879</v>
      </c>
      <c r="S30" s="9">
        <f t="shared" si="33"/>
        <v>18.117526160595673</v>
      </c>
      <c r="T30" s="9">
        <f t="shared" si="34"/>
        <v>6.6350282833691335E-2</v>
      </c>
      <c r="U30" s="9">
        <f t="shared" si="35"/>
        <v>328.24475417986861</v>
      </c>
      <c r="V30" s="12"/>
      <c r="W30" s="10">
        <f t="shared" si="1"/>
        <v>295.88703892624198</v>
      </c>
      <c r="X30" s="9">
        <f t="shared" si="2"/>
        <v>31.887038926241985</v>
      </c>
      <c r="Y30" s="9">
        <f t="shared" si="3"/>
        <v>0.11390525841568087</v>
      </c>
      <c r="Z30" s="9">
        <f t="shared" si="4"/>
        <v>1016.7832514836716</v>
      </c>
      <c r="AA30" s="12"/>
      <c r="AB30" s="10">
        <f t="shared" si="5"/>
        <v>93.267421613081694</v>
      </c>
      <c r="AC30" s="9">
        <f t="shared" si="6"/>
        <v>170.73257838691831</v>
      </c>
      <c r="AD30" s="9">
        <f t="shared" si="7"/>
        <v>0.95576908533138283</v>
      </c>
      <c r="AE30" s="9">
        <f t="shared" si="36"/>
        <v>29149.613322645204</v>
      </c>
      <c r="AF30" s="9">
        <f t="shared" si="8"/>
        <v>1.8023757654828805</v>
      </c>
      <c r="AG30" s="9">
        <f t="shared" si="9"/>
        <v>38.1</v>
      </c>
      <c r="AH30" s="9">
        <f t="shared" si="10"/>
        <v>10100.199222325269</v>
      </c>
      <c r="AI30" s="9">
        <f t="shared" si="11"/>
        <v>72193.811894909843</v>
      </c>
      <c r="AJ30" s="9">
        <f t="shared" si="12"/>
        <v>11.483014960629923</v>
      </c>
      <c r="AK30" s="9">
        <f t="shared" si="13"/>
        <v>0</v>
      </c>
      <c r="AM30" s="10">
        <f t="shared" si="14"/>
        <v>113.94727126419598</v>
      </c>
      <c r="AN30" s="9">
        <f t="shared" si="15"/>
        <v>150.05272873580401</v>
      </c>
      <c r="AO30" s="9">
        <f t="shared" si="16"/>
        <v>0.79404054557077541</v>
      </c>
      <c r="AP30">
        <f t="shared" si="37"/>
        <v>22515.821401060781</v>
      </c>
      <c r="AQ30" s="9">
        <f t="shared" si="17"/>
        <v>0</v>
      </c>
      <c r="AR30" s="9">
        <f t="shared" si="18"/>
        <v>0</v>
      </c>
      <c r="AS30" s="9">
        <f t="shared" si="19"/>
        <v>11.483014960629923</v>
      </c>
      <c r="AT30" s="9">
        <f t="shared" si="20"/>
        <v>1796.20136</v>
      </c>
      <c r="AV30" s="10">
        <f t="shared" si="21"/>
        <v>257.67796907776778</v>
      </c>
      <c r="AW30" s="9">
        <f t="shared" si="22"/>
        <v>6.3220309222322157</v>
      </c>
      <c r="AX30" s="9">
        <f t="shared" si="23"/>
        <v>2.423729310788578E-2</v>
      </c>
      <c r="AY30">
        <f t="shared" si="38"/>
        <v>39.968074981660322</v>
      </c>
      <c r="AZ30" s="9">
        <f t="shared" si="24"/>
        <v>257677.9690777678</v>
      </c>
      <c r="BA30" s="9">
        <f t="shared" si="25"/>
        <v>6.8939741383865369</v>
      </c>
      <c r="BB30" s="9">
        <f t="shared" si="26"/>
        <v>0</v>
      </c>
      <c r="BC30" s="9">
        <f t="shared" si="27"/>
        <v>0</v>
      </c>
      <c r="BD30" s="9">
        <f t="shared" si="28"/>
        <v>0</v>
      </c>
      <c r="BE30" s="9">
        <f t="shared" si="29"/>
        <v>0.77500000000000002</v>
      </c>
      <c r="BF30" s="9">
        <f t="shared" si="30"/>
        <v>5.1014011126227583</v>
      </c>
      <c r="BG30" s="9">
        <f t="shared" si="31"/>
        <v>3.4009340750818389</v>
      </c>
      <c r="BY30" s="3">
        <v>1.2</v>
      </c>
      <c r="BZ30" s="3">
        <v>1.23</v>
      </c>
      <c r="CA30" s="3">
        <v>1.4</v>
      </c>
    </row>
    <row r="31" spans="1:79" ht="15.6" thickTop="1" thickBot="1" x14ac:dyDescent="0.35">
      <c r="A31" s="13">
        <v>36</v>
      </c>
      <c r="B31" s="13" t="s">
        <v>20</v>
      </c>
      <c r="C31" s="13">
        <v>155</v>
      </c>
      <c r="D31" s="13">
        <v>200</v>
      </c>
      <c r="E31" s="13">
        <v>105.7</v>
      </c>
      <c r="F31" s="13">
        <v>38.5</v>
      </c>
      <c r="G31" s="13">
        <v>0.63</v>
      </c>
      <c r="H31" s="13">
        <v>0.88</v>
      </c>
      <c r="I31" s="13">
        <v>438</v>
      </c>
      <c r="J31" s="13">
        <v>79</v>
      </c>
      <c r="K31" s="13">
        <v>0.75</v>
      </c>
      <c r="L31" s="15">
        <v>330</v>
      </c>
      <c r="M31" s="13" t="s">
        <v>278</v>
      </c>
      <c r="N31" s="13" t="s">
        <v>248</v>
      </c>
      <c r="O31" s="9" t="s">
        <v>4</v>
      </c>
      <c r="P31" s="12"/>
      <c r="Q31" s="10">
        <f t="shared" si="32"/>
        <v>333.92222424991007</v>
      </c>
      <c r="R31" s="10">
        <f t="shared" si="0"/>
        <v>336.53360702921884</v>
      </c>
      <c r="S31" s="9">
        <f t="shared" si="33"/>
        <v>3.922224249910073</v>
      </c>
      <c r="T31" s="9">
        <f t="shared" si="34"/>
        <v>1.1815312416575139E-2</v>
      </c>
      <c r="U31" s="9">
        <f t="shared" si="35"/>
        <v>15.383843066582635</v>
      </c>
      <c r="V31" s="12"/>
      <c r="W31" s="10">
        <f t="shared" si="1"/>
        <v>332.73347240677379</v>
      </c>
      <c r="X31" s="9">
        <f t="shared" si="2"/>
        <v>2.7334724067737852</v>
      </c>
      <c r="Y31" s="9">
        <f t="shared" si="3"/>
        <v>8.2490851015776957E-3</v>
      </c>
      <c r="Z31" s="9">
        <f t="shared" si="4"/>
        <v>7.4718713985936702</v>
      </c>
      <c r="AA31" s="12"/>
      <c r="AB31" s="10">
        <f t="shared" si="5"/>
        <v>122.42489055510715</v>
      </c>
      <c r="AC31" s="9">
        <f t="shared" si="6"/>
        <v>207.57510944489286</v>
      </c>
      <c r="AD31" s="9">
        <f t="shared" si="7"/>
        <v>0.91761135949088279</v>
      </c>
      <c r="AE31" s="9">
        <f t="shared" si="36"/>
        <v>43087.426061059246</v>
      </c>
      <c r="AF31" s="9">
        <f t="shared" si="8"/>
        <v>1.811812352314665</v>
      </c>
      <c r="AG31" s="9">
        <f t="shared" si="9"/>
        <v>39.490659999999998</v>
      </c>
      <c r="AH31" s="9">
        <f t="shared" si="10"/>
        <v>9985.8668318566924</v>
      </c>
      <c r="AI31" s="9">
        <f t="shared" si="11"/>
        <v>72285.22868405364</v>
      </c>
      <c r="AJ31" s="9">
        <f t="shared" si="12"/>
        <v>11.36371090909091</v>
      </c>
      <c r="AK31" s="9">
        <f t="shared" si="13"/>
        <v>0.45344590103849586</v>
      </c>
      <c r="AM31" s="10">
        <f t="shared" si="14"/>
        <v>270.25135037561603</v>
      </c>
      <c r="AN31" s="9">
        <f t="shared" si="15"/>
        <v>59.748649624383972</v>
      </c>
      <c r="AO31" s="9">
        <f t="shared" si="16"/>
        <v>0.19907876787614182</v>
      </c>
      <c r="AP31">
        <f t="shared" si="37"/>
        <v>3569.901131937399</v>
      </c>
      <c r="AQ31" s="9">
        <f t="shared" si="17"/>
        <v>1.0934982487943181</v>
      </c>
      <c r="AR31" s="9">
        <f t="shared" si="18"/>
        <v>0.52139999999999997</v>
      </c>
      <c r="AS31" s="9">
        <f t="shared" si="19"/>
        <v>11.36371090909091</v>
      </c>
      <c r="AT31" s="9">
        <f t="shared" si="20"/>
        <v>1281.1046959928001</v>
      </c>
      <c r="AV31" s="10">
        <f t="shared" si="21"/>
        <v>295.45358208068376</v>
      </c>
      <c r="AW31" s="9">
        <f t="shared" si="22"/>
        <v>34.546417919316241</v>
      </c>
      <c r="AX31" s="9">
        <f t="shared" si="23"/>
        <v>0.11046836698701563</v>
      </c>
      <c r="AY31">
        <f t="shared" si="38"/>
        <v>1193.4549910560543</v>
      </c>
      <c r="AZ31" s="9">
        <f t="shared" si="24"/>
        <v>259292.06045886735</v>
      </c>
      <c r="BA31" s="9">
        <f t="shared" si="25"/>
        <v>6.8580677789394073</v>
      </c>
      <c r="BB31" s="9">
        <f t="shared" si="26"/>
        <v>36161.521621816377</v>
      </c>
      <c r="BC31" s="9">
        <f t="shared" si="27"/>
        <v>1.4463706718800513</v>
      </c>
      <c r="BD31" s="9">
        <f t="shared" si="28"/>
        <v>1.0427999999999999</v>
      </c>
      <c r="BE31" s="9">
        <f t="shared" si="29"/>
        <v>0.77500000000000002</v>
      </c>
      <c r="BF31" s="9">
        <f t="shared" si="30"/>
        <v>5.137062154171999</v>
      </c>
      <c r="BG31" s="9">
        <f t="shared" si="31"/>
        <v>3.4247081027813326</v>
      </c>
      <c r="BY31" s="3">
        <v>1.0900000000000001</v>
      </c>
      <c r="BZ31" s="3">
        <v>1.2</v>
      </c>
      <c r="CA31" s="3">
        <v>1.39</v>
      </c>
    </row>
    <row r="32" spans="1:79" ht="15.6" thickTop="1" thickBot="1" x14ac:dyDescent="0.35">
      <c r="A32" s="13">
        <v>37</v>
      </c>
      <c r="B32" s="13" t="s">
        <v>118</v>
      </c>
      <c r="C32" s="13">
        <v>100</v>
      </c>
      <c r="D32" s="13">
        <v>80</v>
      </c>
      <c r="E32" s="13">
        <v>80</v>
      </c>
      <c r="F32" s="13">
        <v>23.1</v>
      </c>
      <c r="G32" s="13">
        <v>1.56</v>
      </c>
      <c r="H32" s="13">
        <v>0</v>
      </c>
      <c r="I32" s="13">
        <v>450</v>
      </c>
      <c r="J32" s="13">
        <v>0</v>
      </c>
      <c r="K32" s="13">
        <v>0</v>
      </c>
      <c r="L32" s="15">
        <v>137.19999999999999</v>
      </c>
      <c r="M32" s="13" t="s">
        <v>278</v>
      </c>
      <c r="N32" s="13" t="s">
        <v>249</v>
      </c>
      <c r="O32" s="9">
        <v>0</v>
      </c>
      <c r="P32" s="12"/>
      <c r="Q32" s="10">
        <f t="shared" si="32"/>
        <v>118.94062903141869</v>
      </c>
      <c r="R32" s="10">
        <f t="shared" si="0"/>
        <v>120.56412071527642</v>
      </c>
      <c r="S32" s="9">
        <f t="shared" si="33"/>
        <v>18.259370968581294</v>
      </c>
      <c r="T32" s="9">
        <f t="shared" si="34"/>
        <v>0.14257301575019998</v>
      </c>
      <c r="U32" s="9">
        <f t="shared" si="35"/>
        <v>333.40462816826937</v>
      </c>
      <c r="V32" s="12"/>
      <c r="W32" s="10">
        <f t="shared" si="1"/>
        <v>170.78284884993738</v>
      </c>
      <c r="X32" s="9">
        <f t="shared" si="2"/>
        <v>33.582848849937392</v>
      </c>
      <c r="Y32" s="9">
        <f t="shared" si="3"/>
        <v>0.21808259112701706</v>
      </c>
      <c r="Z32" s="9">
        <f t="shared" si="4"/>
        <v>1127.8077368777413</v>
      </c>
      <c r="AA32" s="12"/>
      <c r="AB32" s="10">
        <f t="shared" si="5"/>
        <v>143.27966669119604</v>
      </c>
      <c r="AC32" s="9">
        <f t="shared" si="6"/>
        <v>6.0796666911960529</v>
      </c>
      <c r="AD32" s="9">
        <f t="shared" si="7"/>
        <v>4.3351924671884867E-2</v>
      </c>
      <c r="AE32" s="9">
        <f t="shared" si="36"/>
        <v>36.96234707603876</v>
      </c>
      <c r="AF32" s="9">
        <f t="shared" si="8"/>
        <v>1.4034238133935166</v>
      </c>
      <c r="AG32" s="9">
        <f t="shared" si="9"/>
        <v>23.1</v>
      </c>
      <c r="AH32" s="9">
        <f t="shared" si="10"/>
        <v>20885.685194805199</v>
      </c>
      <c r="AI32" s="9">
        <f t="shared" si="11"/>
        <v>19032.394805194803</v>
      </c>
      <c r="AJ32" s="9">
        <f t="shared" si="12"/>
        <v>36.467532467532472</v>
      </c>
      <c r="AK32" s="9">
        <f t="shared" si="13"/>
        <v>0</v>
      </c>
      <c r="AM32" s="10">
        <f t="shared" si="14"/>
        <v>131.18499763200001</v>
      </c>
      <c r="AN32" s="9">
        <f t="shared" si="15"/>
        <v>6.0150023679999833</v>
      </c>
      <c r="AO32" s="9">
        <f t="shared" si="16"/>
        <v>4.482368553437209E-2</v>
      </c>
      <c r="AP32">
        <f t="shared" si="37"/>
        <v>36.180253487045405</v>
      </c>
      <c r="AQ32" s="9">
        <f t="shared" si="17"/>
        <v>0</v>
      </c>
      <c r="AR32" s="9">
        <f t="shared" si="18"/>
        <v>0</v>
      </c>
      <c r="AS32" s="9">
        <f t="shared" si="19"/>
        <v>36.467532467532472</v>
      </c>
      <c r="AT32" s="9">
        <f t="shared" si="20"/>
        <v>1073.9839999999999</v>
      </c>
      <c r="AV32" s="10">
        <f t="shared" si="21"/>
        <v>79.182536847594847</v>
      </c>
      <c r="AW32" s="9">
        <f t="shared" si="22"/>
        <v>58.017463152405142</v>
      </c>
      <c r="AX32" s="9">
        <f t="shared" si="23"/>
        <v>0.53624903374960153</v>
      </c>
      <c r="AY32">
        <f t="shared" si="38"/>
        <v>3366.0260306406885</v>
      </c>
      <c r="AZ32" s="9">
        <f t="shared" si="24"/>
        <v>79182.536847594849</v>
      </c>
      <c r="BA32" s="9">
        <f t="shared" si="25"/>
        <v>8.8537274316646695</v>
      </c>
      <c r="BB32" s="9">
        <f t="shared" si="26"/>
        <v>0</v>
      </c>
      <c r="BC32" s="9">
        <f t="shared" si="27"/>
        <v>0</v>
      </c>
      <c r="BD32" s="9">
        <f t="shared" si="28"/>
        <v>0</v>
      </c>
      <c r="BE32" s="9">
        <f t="shared" si="29"/>
        <v>0.5</v>
      </c>
      <c r="BF32" s="9">
        <f t="shared" si="30"/>
        <v>3.6537741960526771</v>
      </c>
      <c r="BG32" s="9">
        <f t="shared" si="31"/>
        <v>2.435849464035118</v>
      </c>
      <c r="BY32" s="3">
        <v>0.95</v>
      </c>
      <c r="BZ32" s="3">
        <v>0.98</v>
      </c>
      <c r="CA32" s="3">
        <v>1.1499999999999999</v>
      </c>
    </row>
    <row r="33" spans="1:79" ht="15.6" thickTop="1" thickBot="1" x14ac:dyDescent="0.35">
      <c r="A33" s="13">
        <v>38</v>
      </c>
      <c r="B33" s="13" t="s">
        <v>21</v>
      </c>
      <c r="C33" s="13">
        <v>100</v>
      </c>
      <c r="D33" s="13">
        <v>80</v>
      </c>
      <c r="E33" s="13">
        <v>80</v>
      </c>
      <c r="F33" s="13">
        <v>24.4</v>
      </c>
      <c r="G33" s="13">
        <v>1.56</v>
      </c>
      <c r="H33" s="13">
        <v>1</v>
      </c>
      <c r="I33" s="13">
        <v>450</v>
      </c>
      <c r="J33" s="13">
        <v>55</v>
      </c>
      <c r="K33" s="13">
        <v>1</v>
      </c>
      <c r="L33" s="15">
        <v>139.6</v>
      </c>
      <c r="M33" s="13" t="s">
        <v>278</v>
      </c>
      <c r="N33" s="13" t="s">
        <v>249</v>
      </c>
      <c r="O33" s="9" t="s">
        <v>1</v>
      </c>
      <c r="P33" s="12"/>
      <c r="Q33" s="10">
        <f t="shared" si="32"/>
        <v>145.38617139164236</v>
      </c>
      <c r="R33" s="10">
        <f t="shared" si="0"/>
        <v>147.13913271662284</v>
      </c>
      <c r="S33" s="9">
        <f t="shared" si="33"/>
        <v>5.7861713916423696</v>
      </c>
      <c r="T33" s="9">
        <f t="shared" si="34"/>
        <v>4.0606681814681606E-2</v>
      </c>
      <c r="U33" s="9">
        <f t="shared" si="35"/>
        <v>33.479779373460595</v>
      </c>
      <c r="V33" s="12"/>
      <c r="W33" s="10">
        <f t="shared" si="1"/>
        <v>172.29578333682491</v>
      </c>
      <c r="X33" s="9">
        <f t="shared" si="2"/>
        <v>32.695783336824917</v>
      </c>
      <c r="Y33" s="9">
        <f t="shared" si="3"/>
        <v>0.20965838644580731</v>
      </c>
      <c r="Z33" s="9">
        <f t="shared" si="4"/>
        <v>1069.0142480085979</v>
      </c>
      <c r="AA33" s="12"/>
      <c r="AB33" s="10">
        <f t="shared" si="5"/>
        <v>145.49256409239862</v>
      </c>
      <c r="AC33" s="9">
        <f t="shared" si="6"/>
        <v>5.8925640923986293</v>
      </c>
      <c r="AD33" s="9">
        <f t="shared" si="7"/>
        <v>4.133790098074145E-2</v>
      </c>
      <c r="AE33" s="9">
        <f t="shared" si="36"/>
        <v>34.722311583025679</v>
      </c>
      <c r="AF33" s="9">
        <f t="shared" si="8"/>
        <v>1.4423735993146851</v>
      </c>
      <c r="AG33" s="9">
        <f t="shared" si="9"/>
        <v>25.445</v>
      </c>
      <c r="AH33" s="9">
        <f t="shared" si="10"/>
        <v>19308.063821553347</v>
      </c>
      <c r="AI33" s="9">
        <f t="shared" si="11"/>
        <v>19881.849180327867</v>
      </c>
      <c r="AJ33" s="9">
        <f t="shared" si="12"/>
        <v>34.524590163934427</v>
      </c>
      <c r="AK33" s="9">
        <f t="shared" si="13"/>
        <v>0.28558997266430763</v>
      </c>
      <c r="AM33" s="10">
        <f t="shared" si="14"/>
        <v>136.23463478445848</v>
      </c>
      <c r="AN33" s="9">
        <f t="shared" si="15"/>
        <v>3.3653652155415159</v>
      </c>
      <c r="AO33" s="9">
        <f t="shared" si="16"/>
        <v>2.4401324497710489E-2</v>
      </c>
      <c r="AP33">
        <f t="shared" si="37"/>
        <v>11.325683033976794</v>
      </c>
      <c r="AQ33" s="9">
        <f t="shared" si="17"/>
        <v>0.91827826065958906</v>
      </c>
      <c r="AR33" s="9">
        <f t="shared" si="18"/>
        <v>0.55000000000000004</v>
      </c>
      <c r="AS33" s="9">
        <f t="shared" si="19"/>
        <v>34.524590163934427</v>
      </c>
      <c r="AT33" s="9">
        <f t="shared" si="20"/>
        <v>749.10383999999999</v>
      </c>
      <c r="AV33" s="10">
        <f t="shared" si="21"/>
        <v>89.144345712085808</v>
      </c>
      <c r="AW33" s="9">
        <f t="shared" si="22"/>
        <v>50.455654287914186</v>
      </c>
      <c r="AX33" s="9">
        <f t="shared" si="23"/>
        <v>0.44115323708522458</v>
      </c>
      <c r="AY33">
        <f t="shared" si="38"/>
        <v>2545.7730496215131</v>
      </c>
      <c r="AZ33" s="9">
        <f t="shared" si="24"/>
        <v>81746.917807271806</v>
      </c>
      <c r="BA33" s="9">
        <f t="shared" si="25"/>
        <v>8.6146418104140015</v>
      </c>
      <c r="BB33" s="9">
        <f t="shared" si="26"/>
        <v>7397.4279048140043</v>
      </c>
      <c r="BC33" s="9">
        <f t="shared" si="27"/>
        <v>1.4069154221839781</v>
      </c>
      <c r="BD33" s="9">
        <f t="shared" si="28"/>
        <v>1.375</v>
      </c>
      <c r="BE33" s="9">
        <f t="shared" si="29"/>
        <v>0.5</v>
      </c>
      <c r="BF33" s="9">
        <f t="shared" si="30"/>
        <v>6.3161186181098907</v>
      </c>
      <c r="BG33" s="9">
        <f t="shared" si="31"/>
        <v>2.5264474472439562</v>
      </c>
      <c r="BY33" s="3">
        <v>1.04</v>
      </c>
      <c r="BZ33" s="3">
        <v>1.02</v>
      </c>
      <c r="CA33" s="3">
        <v>1.18</v>
      </c>
    </row>
    <row r="34" spans="1:79" ht="15.6" thickTop="1" thickBot="1" x14ac:dyDescent="0.35">
      <c r="A34" s="13">
        <v>39</v>
      </c>
      <c r="B34" s="13" t="s">
        <v>22</v>
      </c>
      <c r="C34" s="13">
        <v>100</v>
      </c>
      <c r="D34" s="13">
        <v>80</v>
      </c>
      <c r="E34" s="13">
        <v>80</v>
      </c>
      <c r="F34" s="13">
        <v>28.1</v>
      </c>
      <c r="G34" s="13">
        <v>1.56</v>
      </c>
      <c r="H34" s="13">
        <v>2</v>
      </c>
      <c r="I34" s="13">
        <v>450</v>
      </c>
      <c r="J34" s="13">
        <v>55</v>
      </c>
      <c r="K34" s="13">
        <v>1</v>
      </c>
      <c r="L34" s="15">
        <v>163.6</v>
      </c>
      <c r="M34" s="13" t="s">
        <v>278</v>
      </c>
      <c r="N34" s="13" t="s">
        <v>249</v>
      </c>
      <c r="O34" s="9" t="s">
        <v>1</v>
      </c>
      <c r="P34" s="12"/>
      <c r="Q34" s="10">
        <f t="shared" si="32"/>
        <v>170.36162643231751</v>
      </c>
      <c r="R34" s="10">
        <f t="shared" si="0"/>
        <v>171.96618085276066</v>
      </c>
      <c r="S34" s="9">
        <f t="shared" si="33"/>
        <v>6.761626432317513</v>
      </c>
      <c r="T34" s="9">
        <f t="shared" si="34"/>
        <v>4.0493433359702846E-2</v>
      </c>
      <c r="U34" s="9">
        <f t="shared" si="35"/>
        <v>45.719592010214861</v>
      </c>
      <c r="V34" s="12"/>
      <c r="W34" s="10">
        <f t="shared" si="1"/>
        <v>185.32844588238714</v>
      </c>
      <c r="X34" s="9">
        <f t="shared" si="2"/>
        <v>21.728445882387149</v>
      </c>
      <c r="Y34" s="9">
        <f t="shared" si="3"/>
        <v>0.1245438492550483</v>
      </c>
      <c r="Z34" s="9">
        <f t="shared" si="4"/>
        <v>472.12536046382706</v>
      </c>
      <c r="AA34" s="12"/>
      <c r="AB34" s="10">
        <f t="shared" si="5"/>
        <v>141.14529143738307</v>
      </c>
      <c r="AC34" s="9">
        <f t="shared" si="6"/>
        <v>22.454708562616929</v>
      </c>
      <c r="AD34" s="9">
        <f t="shared" si="7"/>
        <v>0.1473670582846775</v>
      </c>
      <c r="AE34" s="9">
        <f t="shared" si="36"/>
        <v>504.21393663206203</v>
      </c>
      <c r="AF34" s="9">
        <f t="shared" si="8"/>
        <v>1.5478754471855931</v>
      </c>
      <c r="AG34" s="9">
        <f t="shared" si="9"/>
        <v>30.19</v>
      </c>
      <c r="AH34" s="9">
        <f t="shared" si="10"/>
        <v>15821.292127505985</v>
      </c>
      <c r="AI34" s="9">
        <f t="shared" si="11"/>
        <v>21869.335231316723</v>
      </c>
      <c r="AJ34" s="9">
        <f t="shared" si="12"/>
        <v>29.978647686832741</v>
      </c>
      <c r="AK34" s="9">
        <f t="shared" si="13"/>
        <v>0.61295867708549479</v>
      </c>
      <c r="AM34" s="10">
        <f t="shared" si="14"/>
        <v>127.16731959685299</v>
      </c>
      <c r="AN34" s="9">
        <f t="shared" si="15"/>
        <v>36.432680403147003</v>
      </c>
      <c r="AO34" s="9">
        <f t="shared" si="16"/>
        <v>0.25059680333856416</v>
      </c>
      <c r="AP34">
        <f t="shared" si="37"/>
        <v>1327.3402013578516</v>
      </c>
      <c r="AQ34" s="9">
        <f t="shared" si="17"/>
        <v>1.9708907235054918</v>
      </c>
      <c r="AR34" s="9">
        <f t="shared" si="18"/>
        <v>1</v>
      </c>
      <c r="AS34" s="9">
        <f t="shared" si="19"/>
        <v>29.978647686832741</v>
      </c>
      <c r="AT34" s="9">
        <f t="shared" si="20"/>
        <v>483.29279999999994</v>
      </c>
      <c r="AV34" s="10">
        <f t="shared" si="21"/>
        <v>98.903848752655207</v>
      </c>
      <c r="AW34" s="9">
        <f t="shared" si="22"/>
        <v>64.696151247344787</v>
      </c>
      <c r="AX34" s="9">
        <f t="shared" si="23"/>
        <v>0.49291583003268552</v>
      </c>
      <c r="AY34">
        <f t="shared" si="38"/>
        <v>4185.5919862193123</v>
      </c>
      <c r="AZ34" s="9">
        <f t="shared" si="24"/>
        <v>88758.04482611244</v>
      </c>
      <c r="BA34" s="9">
        <f t="shared" si="25"/>
        <v>8.0274752968568617</v>
      </c>
      <c r="BB34" s="9">
        <f t="shared" si="26"/>
        <v>10145.803926542769</v>
      </c>
      <c r="BC34" s="9">
        <f t="shared" si="27"/>
        <v>3.0916910385879026</v>
      </c>
      <c r="BD34" s="9">
        <f t="shared" si="28"/>
        <v>2.7500000000000004</v>
      </c>
      <c r="BE34" s="9">
        <f t="shared" si="29"/>
        <v>0.5</v>
      </c>
      <c r="BF34" s="9">
        <f t="shared" si="30"/>
        <v>6.9398227577730687</v>
      </c>
      <c r="BG34" s="9">
        <f t="shared" si="31"/>
        <v>2.7759291031092275</v>
      </c>
      <c r="BY34" s="3">
        <v>0.98</v>
      </c>
      <c r="BZ34" s="3">
        <v>0.97</v>
      </c>
      <c r="CA34" s="3">
        <v>1.04</v>
      </c>
    </row>
    <row r="35" spans="1:79" ht="15.6" thickTop="1" thickBot="1" x14ac:dyDescent="0.35">
      <c r="A35" s="13">
        <v>40</v>
      </c>
      <c r="B35" s="13" t="s">
        <v>119</v>
      </c>
      <c r="C35" s="13">
        <v>100</v>
      </c>
      <c r="D35" s="13">
        <v>80</v>
      </c>
      <c r="E35" s="13">
        <v>80</v>
      </c>
      <c r="F35" s="13">
        <v>57</v>
      </c>
      <c r="G35" s="13">
        <v>1.56</v>
      </c>
      <c r="H35" s="13">
        <v>0</v>
      </c>
      <c r="I35" s="13">
        <v>450</v>
      </c>
      <c r="J35" s="13">
        <v>0</v>
      </c>
      <c r="K35" s="13">
        <v>0</v>
      </c>
      <c r="L35" s="15">
        <v>192.9</v>
      </c>
      <c r="M35" s="13" t="s">
        <v>278</v>
      </c>
      <c r="N35" s="13" t="s">
        <v>249</v>
      </c>
      <c r="O35" s="9">
        <v>0</v>
      </c>
      <c r="P35" s="12"/>
      <c r="Q35" s="10">
        <f t="shared" si="32"/>
        <v>170.30977749975557</v>
      </c>
      <c r="R35" s="10">
        <f t="shared" si="0"/>
        <v>170.83975917153271</v>
      </c>
      <c r="S35" s="9">
        <f t="shared" si="33"/>
        <v>22.590222500244437</v>
      </c>
      <c r="T35" s="9">
        <f t="shared" si="34"/>
        <v>0.12439214965935018</v>
      </c>
      <c r="U35" s="9">
        <f t="shared" si="35"/>
        <v>510.31815261054999</v>
      </c>
      <c r="V35" s="12"/>
      <c r="W35" s="10">
        <f t="shared" si="1"/>
        <v>219.70418595427859</v>
      </c>
      <c r="X35" s="9">
        <f t="shared" si="2"/>
        <v>26.80418595427858</v>
      </c>
      <c r="Y35" s="9">
        <f t="shared" si="3"/>
        <v>0.12992687358362767</v>
      </c>
      <c r="Z35" s="9">
        <f t="shared" si="4"/>
        <v>718.46438467154508</v>
      </c>
      <c r="AA35" s="12"/>
      <c r="AB35" s="10">
        <f t="shared" si="5"/>
        <v>83.148336617949695</v>
      </c>
      <c r="AC35" s="9">
        <f t="shared" si="6"/>
        <v>109.75166338205031</v>
      </c>
      <c r="AD35" s="9">
        <f t="shared" si="7"/>
        <v>0.79516264960470584</v>
      </c>
      <c r="AE35" s="9">
        <f t="shared" si="36"/>
        <v>12045.427615126882</v>
      </c>
      <c r="AF35" s="9">
        <f t="shared" si="8"/>
        <v>2.2045516550990589</v>
      </c>
      <c r="AG35" s="9">
        <f t="shared" si="9"/>
        <v>57</v>
      </c>
      <c r="AH35" s="9">
        <f t="shared" si="10"/>
        <v>6242.894945152354</v>
      </c>
      <c r="AI35" s="9">
        <f t="shared" si="11"/>
        <v>28514.644210526312</v>
      </c>
      <c r="AJ35" s="9">
        <f t="shared" si="12"/>
        <v>14.778947368421052</v>
      </c>
      <c r="AK35" s="9">
        <f t="shared" si="13"/>
        <v>0</v>
      </c>
      <c r="AM35" s="10">
        <f t="shared" si="14"/>
        <v>131.18499763199998</v>
      </c>
      <c r="AN35" s="9">
        <f t="shared" si="15"/>
        <v>61.715002368000029</v>
      </c>
      <c r="AO35" s="9">
        <f t="shared" si="16"/>
        <v>0.38085689136451606</v>
      </c>
      <c r="AP35">
        <f t="shared" si="37"/>
        <v>3808.7415172822493</v>
      </c>
      <c r="AQ35" s="9">
        <f t="shared" si="17"/>
        <v>0</v>
      </c>
      <c r="AR35" s="9">
        <f t="shared" si="18"/>
        <v>0</v>
      </c>
      <c r="AS35" s="9">
        <f t="shared" si="19"/>
        <v>14.778947368421052</v>
      </c>
      <c r="AT35" s="9">
        <f t="shared" si="20"/>
        <v>1073.9839999999999</v>
      </c>
      <c r="AV35" s="10">
        <f t="shared" si="21"/>
        <v>134.31839896386273</v>
      </c>
      <c r="AW35" s="9">
        <f t="shared" si="22"/>
        <v>58.581601036137272</v>
      </c>
      <c r="AX35" s="9">
        <f t="shared" si="23"/>
        <v>0.35805811177877495</v>
      </c>
      <c r="AY35">
        <f t="shared" si="38"/>
        <v>3431.8039799571593</v>
      </c>
      <c r="AZ35" s="9">
        <f t="shared" si="24"/>
        <v>134318.39896386274</v>
      </c>
      <c r="BA35" s="9">
        <f t="shared" si="25"/>
        <v>5.6363079024044414</v>
      </c>
      <c r="BB35" s="9">
        <f t="shared" si="26"/>
        <v>0</v>
      </c>
      <c r="BC35" s="9">
        <f t="shared" si="27"/>
        <v>0</v>
      </c>
      <c r="BD35" s="9">
        <f t="shared" si="28"/>
        <v>0</v>
      </c>
      <c r="BE35" s="9">
        <f t="shared" si="29"/>
        <v>0.5</v>
      </c>
      <c r="BF35" s="9">
        <f t="shared" si="30"/>
        <v>6.6739207073357001</v>
      </c>
      <c r="BG35" s="9">
        <f t="shared" si="31"/>
        <v>4.4492804715571337</v>
      </c>
      <c r="BY35" s="3">
        <v>1.22</v>
      </c>
      <c r="BZ35" s="3">
        <v>1.27</v>
      </c>
      <c r="CA35" s="3">
        <v>1.48</v>
      </c>
    </row>
    <row r="36" spans="1:79" ht="15.6" thickTop="1" thickBot="1" x14ac:dyDescent="0.35">
      <c r="A36" s="13">
        <v>42</v>
      </c>
      <c r="B36" s="13" t="s">
        <v>24</v>
      </c>
      <c r="C36" s="13">
        <v>100</v>
      </c>
      <c r="D36" s="13">
        <v>80</v>
      </c>
      <c r="E36" s="13">
        <v>80</v>
      </c>
      <c r="F36" s="13">
        <v>52.4</v>
      </c>
      <c r="G36" s="13">
        <v>1.56</v>
      </c>
      <c r="H36" s="13">
        <v>2</v>
      </c>
      <c r="I36" s="13">
        <v>450</v>
      </c>
      <c r="J36" s="13">
        <v>55</v>
      </c>
      <c r="K36" s="13">
        <v>1</v>
      </c>
      <c r="L36" s="15">
        <v>236.2</v>
      </c>
      <c r="M36" s="13" t="s">
        <v>278</v>
      </c>
      <c r="N36" s="13" t="s">
        <v>249</v>
      </c>
      <c r="O36" s="9" t="s">
        <v>1</v>
      </c>
      <c r="P36" s="12"/>
      <c r="Q36" s="10">
        <f t="shared" si="32"/>
        <v>238.78671618031868</v>
      </c>
      <c r="R36" s="10">
        <f t="shared" si="0"/>
        <v>239.4967789722636</v>
      </c>
      <c r="S36" s="9">
        <f t="shared" si="33"/>
        <v>2.5867161803186889</v>
      </c>
      <c r="T36" s="9">
        <f t="shared" si="34"/>
        <v>1.0891741146447963E-2</v>
      </c>
      <c r="U36" s="9">
        <f t="shared" si="35"/>
        <v>6.6911005975225075</v>
      </c>
      <c r="V36" s="12"/>
      <c r="W36" s="10">
        <f t="shared" si="1"/>
        <v>254.76134257594396</v>
      </c>
      <c r="X36" s="9">
        <f t="shared" si="2"/>
        <v>18.561342575943968</v>
      </c>
      <c r="Y36" s="9">
        <f t="shared" si="3"/>
        <v>7.561223650952853E-2</v>
      </c>
      <c r="Z36" s="9">
        <f t="shared" si="4"/>
        <v>344.52343822155024</v>
      </c>
      <c r="AA36" s="12"/>
      <c r="AB36" s="10">
        <f t="shared" si="5"/>
        <v>108.70078779606641</v>
      </c>
      <c r="AC36" s="9">
        <f t="shared" si="6"/>
        <v>127.49921220393358</v>
      </c>
      <c r="AD36" s="9">
        <f t="shared" si="7"/>
        <v>0.73933848060284257</v>
      </c>
      <c r="AE36" s="9">
        <f t="shared" si="36"/>
        <v>16256.049112623687</v>
      </c>
      <c r="AF36" s="9">
        <f t="shared" si="8"/>
        <v>2.1137250530757301</v>
      </c>
      <c r="AG36" s="9">
        <f t="shared" si="9"/>
        <v>54.489999999999995</v>
      </c>
      <c r="AH36" s="9">
        <f t="shared" si="10"/>
        <v>6935.476107452947</v>
      </c>
      <c r="AI36" s="9">
        <f t="shared" si="11"/>
        <v>27947.425954198472</v>
      </c>
      <c r="AJ36" s="9">
        <f t="shared" si="12"/>
        <v>16.076335877862597</v>
      </c>
      <c r="AK36" s="9">
        <f t="shared" si="13"/>
        <v>0.83703512101798927</v>
      </c>
      <c r="AM36" s="10">
        <f t="shared" si="14"/>
        <v>177.93357687300281</v>
      </c>
      <c r="AN36" s="9">
        <f t="shared" si="15"/>
        <v>58.266423126997182</v>
      </c>
      <c r="AO36" s="9">
        <f t="shared" si="16"/>
        <v>0.28138951478867907</v>
      </c>
      <c r="AP36">
        <f t="shared" si="37"/>
        <v>3394.9760640142722</v>
      </c>
      <c r="AQ36" s="9">
        <f t="shared" si="17"/>
        <v>2.6913800504573859</v>
      </c>
      <c r="AR36" s="9">
        <f t="shared" si="18"/>
        <v>1</v>
      </c>
      <c r="AS36" s="9">
        <f t="shared" si="19"/>
        <v>16.076335877862597</v>
      </c>
      <c r="AT36" s="9">
        <f t="shared" si="20"/>
        <v>483.29279999999994</v>
      </c>
      <c r="AV36" s="10">
        <f t="shared" si="21"/>
        <v>143.2095028344684</v>
      </c>
      <c r="AW36" s="9">
        <f t="shared" si="22"/>
        <v>92.990497165531593</v>
      </c>
      <c r="AX36" s="9">
        <f t="shared" si="23"/>
        <v>0.49018538792952782</v>
      </c>
      <c r="AY36">
        <f t="shared" si="38"/>
        <v>8647.2325630927389</v>
      </c>
      <c r="AZ36" s="9">
        <f t="shared" si="24"/>
        <v>127835.27480823037</v>
      </c>
      <c r="BA36" s="9">
        <f t="shared" si="25"/>
        <v>5.8784996169738042</v>
      </c>
      <c r="BB36" s="9">
        <f t="shared" si="26"/>
        <v>15374.228026238003</v>
      </c>
      <c r="BC36" s="9">
        <f t="shared" si="27"/>
        <v>4.6849282085548731</v>
      </c>
      <c r="BD36" s="9">
        <f t="shared" si="28"/>
        <v>2.7500000000000004</v>
      </c>
      <c r="BE36" s="9">
        <f t="shared" si="29"/>
        <v>0.5</v>
      </c>
      <c r="BF36" s="9">
        <f t="shared" si="30"/>
        <v>10.516112701582205</v>
      </c>
      <c r="BG36" s="9">
        <f t="shared" si="31"/>
        <v>4.2064450806328821</v>
      </c>
      <c r="BY36" s="3">
        <v>1.21</v>
      </c>
      <c r="BZ36" s="3">
        <v>1.21</v>
      </c>
      <c r="CA36" s="3">
        <v>1.4</v>
      </c>
    </row>
    <row r="37" spans="1:79" ht="15.6" thickTop="1" thickBot="1" x14ac:dyDescent="0.35">
      <c r="A37" s="13">
        <v>44</v>
      </c>
      <c r="B37" s="13" t="s">
        <v>25</v>
      </c>
      <c r="C37" s="13">
        <v>100</v>
      </c>
      <c r="D37" s="13">
        <v>80</v>
      </c>
      <c r="E37" s="13">
        <v>80</v>
      </c>
      <c r="F37" s="13">
        <v>36.6</v>
      </c>
      <c r="G37" s="13">
        <v>1.56</v>
      </c>
      <c r="H37" s="13">
        <v>0.75</v>
      </c>
      <c r="I37" s="13">
        <v>450</v>
      </c>
      <c r="J37" s="13">
        <v>48</v>
      </c>
      <c r="K37" s="13">
        <v>1</v>
      </c>
      <c r="L37" s="15">
        <v>182.5</v>
      </c>
      <c r="M37" s="13" t="s">
        <v>278</v>
      </c>
      <c r="N37" s="13" t="s">
        <v>249</v>
      </c>
      <c r="O37" s="9" t="s">
        <v>1</v>
      </c>
      <c r="P37" s="12"/>
      <c r="Q37" s="10">
        <f t="shared" si="32"/>
        <v>168.83385461274401</v>
      </c>
      <c r="R37" s="10">
        <f t="shared" si="0"/>
        <v>170.14682695972994</v>
      </c>
      <c r="S37" s="9">
        <f t="shared" si="33"/>
        <v>13.666145387255995</v>
      </c>
      <c r="T37" s="9">
        <f t="shared" si="34"/>
        <v>7.7795778618143338E-2</v>
      </c>
      <c r="U37" s="9">
        <f t="shared" si="35"/>
        <v>186.76352974561829</v>
      </c>
      <c r="V37" s="12"/>
      <c r="W37" s="10">
        <f t="shared" si="1"/>
        <v>199.96373500716049</v>
      </c>
      <c r="X37" s="9">
        <f t="shared" si="2"/>
        <v>17.463735007160494</v>
      </c>
      <c r="Y37" s="9">
        <f t="shared" si="3"/>
        <v>9.1322305404111251E-2</v>
      </c>
      <c r="Z37" s="9">
        <f t="shared" si="4"/>
        <v>304.98204040032294</v>
      </c>
      <c r="AA37" s="12"/>
      <c r="AB37" s="10">
        <f t="shared" si="5"/>
        <v>111.95171578525535</v>
      </c>
      <c r="AC37" s="9">
        <f t="shared" si="6"/>
        <v>70.548284214744655</v>
      </c>
      <c r="AD37" s="9">
        <f t="shared" si="7"/>
        <v>0.47918405927167873</v>
      </c>
      <c r="AE37" s="9">
        <f t="shared" si="36"/>
        <v>4977.0604056443899</v>
      </c>
      <c r="AF37" s="9">
        <f t="shared" si="8"/>
        <v>1.7665396683912875</v>
      </c>
      <c r="AG37" s="9">
        <f t="shared" si="9"/>
        <v>37.283999999999999</v>
      </c>
      <c r="AH37" s="9">
        <f t="shared" si="10"/>
        <v>11036.443665681269</v>
      </c>
      <c r="AI37" s="9">
        <f t="shared" si="11"/>
        <v>24913.232786885244</v>
      </c>
      <c r="AJ37" s="9">
        <f t="shared" si="12"/>
        <v>23.016393442622952</v>
      </c>
      <c r="AK37" s="9">
        <f t="shared" si="13"/>
        <v>0.22894354102351089</v>
      </c>
      <c r="AM37" s="10">
        <f t="shared" si="14"/>
        <v>156.87792110058402</v>
      </c>
      <c r="AN37" s="9">
        <f t="shared" si="15"/>
        <v>25.622078899415982</v>
      </c>
      <c r="AO37" s="9">
        <f t="shared" si="16"/>
        <v>0.1509943771022286</v>
      </c>
      <c r="AP37">
        <f t="shared" si="37"/>
        <v>656.49092712789763</v>
      </c>
      <c r="AQ37" s="9">
        <f t="shared" si="17"/>
        <v>0.73613885907483523</v>
      </c>
      <c r="AR37" s="9">
        <f t="shared" si="18"/>
        <v>0.36</v>
      </c>
      <c r="AS37" s="9">
        <f t="shared" si="19"/>
        <v>23.016393442622952</v>
      </c>
      <c r="AT37" s="9">
        <f t="shared" si="20"/>
        <v>861.33516799999995</v>
      </c>
      <c r="AV37" s="10">
        <f t="shared" si="21"/>
        <v>111.56953464890223</v>
      </c>
      <c r="AW37" s="9">
        <f t="shared" si="22"/>
        <v>70.930465351097766</v>
      </c>
      <c r="AX37" s="9">
        <f t="shared" si="23"/>
        <v>0.48240607743188096</v>
      </c>
      <c r="AY37">
        <f t="shared" si="38"/>
        <v>5031.1309149232811</v>
      </c>
      <c r="AZ37" s="9">
        <f t="shared" si="24"/>
        <v>103576.70091115928</v>
      </c>
      <c r="BA37" s="9">
        <f t="shared" si="25"/>
        <v>7.0338255841200672</v>
      </c>
      <c r="BB37" s="9">
        <f t="shared" si="26"/>
        <v>7992.8337377429616</v>
      </c>
      <c r="BC37" s="9">
        <f t="shared" si="27"/>
        <v>1.2068704987166667</v>
      </c>
      <c r="BD37" s="9">
        <f t="shared" si="28"/>
        <v>0.90000000000000013</v>
      </c>
      <c r="BE37" s="9">
        <f t="shared" si="29"/>
        <v>0.5</v>
      </c>
      <c r="BF37" s="9">
        <f t="shared" si="30"/>
        <v>8.277575437014173</v>
      </c>
      <c r="BG37" s="9">
        <f t="shared" si="31"/>
        <v>3.3110301748056692</v>
      </c>
      <c r="BY37" s="3">
        <v>1.1200000000000001</v>
      </c>
      <c r="BZ37" s="3">
        <v>1.0900000000000001</v>
      </c>
      <c r="CA37" s="3">
        <v>1.23</v>
      </c>
    </row>
    <row r="38" spans="1:79" ht="15.6" thickTop="1" thickBot="1" x14ac:dyDescent="0.35">
      <c r="A38" s="13">
        <v>45</v>
      </c>
      <c r="B38" s="13" t="s">
        <v>26</v>
      </c>
      <c r="C38" s="13">
        <v>100</v>
      </c>
      <c r="D38" s="13">
        <v>80</v>
      </c>
      <c r="E38" s="13">
        <v>80</v>
      </c>
      <c r="F38" s="13">
        <v>46.1</v>
      </c>
      <c r="G38" s="13">
        <v>1.56</v>
      </c>
      <c r="H38" s="13">
        <v>1.5</v>
      </c>
      <c r="I38" s="13">
        <v>450</v>
      </c>
      <c r="J38" s="13">
        <v>48</v>
      </c>
      <c r="K38" s="13">
        <v>1</v>
      </c>
      <c r="L38" s="15">
        <v>210.9</v>
      </c>
      <c r="M38" s="13" t="s">
        <v>278</v>
      </c>
      <c r="N38" s="13" t="s">
        <v>249</v>
      </c>
      <c r="O38" s="9" t="s">
        <v>1</v>
      </c>
      <c r="P38" s="12"/>
      <c r="Q38" s="10">
        <f t="shared" si="32"/>
        <v>208.38283830244859</v>
      </c>
      <c r="R38" s="10">
        <f t="shared" si="0"/>
        <v>209.33539835023632</v>
      </c>
      <c r="S38" s="9">
        <f t="shared" si="33"/>
        <v>2.5171616975514155</v>
      </c>
      <c r="T38" s="9">
        <f t="shared" si="34"/>
        <v>1.2006986537978296E-2</v>
      </c>
      <c r="U38" s="9">
        <f t="shared" si="35"/>
        <v>6.3361030116199242</v>
      </c>
      <c r="V38" s="12"/>
      <c r="W38" s="10">
        <f t="shared" si="1"/>
        <v>231.36281301697832</v>
      </c>
      <c r="X38" s="9">
        <f t="shared" si="2"/>
        <v>20.462813016978316</v>
      </c>
      <c r="Y38" s="9">
        <f t="shared" si="3"/>
        <v>9.2536891706482924E-2</v>
      </c>
      <c r="Z38" s="9">
        <f t="shared" si="4"/>
        <v>418.72671656781722</v>
      </c>
      <c r="AA38" s="12"/>
      <c r="AB38" s="10">
        <f t="shared" si="5"/>
        <v>106.26735909660484</v>
      </c>
      <c r="AC38" s="9">
        <f t="shared" si="6"/>
        <v>104.63264090339517</v>
      </c>
      <c r="AD38" s="9">
        <f t="shared" si="7"/>
        <v>0.65979450849811749</v>
      </c>
      <c r="AE38" s="9">
        <f t="shared" si="36"/>
        <v>10947.989542418843</v>
      </c>
      <c r="AF38" s="9">
        <f t="shared" si="8"/>
        <v>1.9825918389824972</v>
      </c>
      <c r="AG38" s="9">
        <f t="shared" si="9"/>
        <v>47.468000000000004</v>
      </c>
      <c r="AH38" s="9">
        <f t="shared" si="10"/>
        <v>8161.4873244526416</v>
      </c>
      <c r="AI38" s="9">
        <f t="shared" si="11"/>
        <v>26986.904989154013</v>
      </c>
      <c r="AJ38" s="9">
        <f t="shared" si="12"/>
        <v>18.273318872017352</v>
      </c>
      <c r="AK38" s="9">
        <f t="shared" si="13"/>
        <v>0.51388780466426331</v>
      </c>
      <c r="AM38" s="10">
        <f t="shared" si="14"/>
        <v>173.84711781065195</v>
      </c>
      <c r="AN38" s="9">
        <f t="shared" si="15"/>
        <v>37.052882189348054</v>
      </c>
      <c r="AO38" s="9">
        <f t="shared" si="16"/>
        <v>0.19260901758116938</v>
      </c>
      <c r="AP38">
        <f t="shared" si="37"/>
        <v>1372.9160785377062</v>
      </c>
      <c r="AQ38" s="9">
        <f t="shared" si="17"/>
        <v>1.65234092443418</v>
      </c>
      <c r="AR38" s="9">
        <f t="shared" si="18"/>
        <v>0.72</v>
      </c>
      <c r="AS38" s="9">
        <f t="shared" si="19"/>
        <v>18.273318872017352</v>
      </c>
      <c r="AT38" s="9">
        <f t="shared" si="20"/>
        <v>648.68633599999998</v>
      </c>
      <c r="AV38" s="10">
        <f t="shared" si="21"/>
        <v>131.05979882929381</v>
      </c>
      <c r="AW38" s="9">
        <f t="shared" si="22"/>
        <v>79.840201170706194</v>
      </c>
      <c r="AX38" s="9">
        <f t="shared" si="23"/>
        <v>0.46695665071766157</v>
      </c>
      <c r="AY38">
        <f t="shared" si="38"/>
        <v>6374.4577229788347</v>
      </c>
      <c r="AZ38" s="9">
        <f t="shared" si="24"/>
        <v>118572.84580112554</v>
      </c>
      <c r="BA38" s="9">
        <f t="shared" si="25"/>
        <v>6.2673171908498473</v>
      </c>
      <c r="BB38" s="9">
        <f t="shared" si="26"/>
        <v>12486.953028168249</v>
      </c>
      <c r="BC38" s="9">
        <f t="shared" si="27"/>
        <v>2.8153818095921119</v>
      </c>
      <c r="BD38" s="9">
        <f t="shared" si="28"/>
        <v>1.8000000000000003</v>
      </c>
      <c r="BE38" s="9">
        <f t="shared" si="29"/>
        <v>0.5</v>
      </c>
      <c r="BF38" s="9">
        <f t="shared" si="30"/>
        <v>9.6549444773392015</v>
      </c>
      <c r="BG38" s="9">
        <f t="shared" si="31"/>
        <v>3.8619777909356805</v>
      </c>
      <c r="BY38" s="3">
        <v>1.1000000000000001</v>
      </c>
      <c r="BZ38" s="3">
        <v>1.1399999999999999</v>
      </c>
      <c r="CA38" s="2">
        <v>1.31</v>
      </c>
    </row>
    <row r="39" spans="1:79" ht="15.6" thickTop="1" thickBot="1" x14ac:dyDescent="0.35">
      <c r="A39" s="13">
        <v>47</v>
      </c>
      <c r="B39" s="13" t="s">
        <v>27</v>
      </c>
      <c r="C39" s="13">
        <v>125</v>
      </c>
      <c r="D39" s="13">
        <v>150</v>
      </c>
      <c r="E39" s="13">
        <v>100</v>
      </c>
      <c r="F39" s="13">
        <v>39</v>
      </c>
      <c r="G39" s="13">
        <v>0.56000000000000005</v>
      </c>
      <c r="H39" s="13">
        <v>0.6</v>
      </c>
      <c r="I39" s="13">
        <v>460</v>
      </c>
      <c r="J39" s="13">
        <v>100</v>
      </c>
      <c r="K39" s="13">
        <v>0.75</v>
      </c>
      <c r="L39" s="15">
        <v>243.6</v>
      </c>
      <c r="M39" s="13" t="s">
        <v>278</v>
      </c>
      <c r="N39" s="13" t="s">
        <v>250</v>
      </c>
      <c r="O39" s="9" t="s">
        <v>4</v>
      </c>
      <c r="P39" s="12"/>
      <c r="Q39" s="10">
        <f t="shared" si="32"/>
        <v>252.88858112841274</v>
      </c>
      <c r="R39" s="10">
        <f t="shared" si="0"/>
        <v>255.16496421436943</v>
      </c>
      <c r="S39" s="9">
        <f t="shared" si="33"/>
        <v>9.2885811284127442</v>
      </c>
      <c r="T39" s="9">
        <f t="shared" si="34"/>
        <v>3.7417098726829842E-2</v>
      </c>
      <c r="U39" s="9">
        <f t="shared" si="35"/>
        <v>86.27773937910537</v>
      </c>
      <c r="V39" s="12"/>
      <c r="W39" s="10">
        <f t="shared" si="1"/>
        <v>248.02515546685206</v>
      </c>
      <c r="X39" s="9">
        <f t="shared" si="2"/>
        <v>4.4251554668520612</v>
      </c>
      <c r="Y39" s="9">
        <f t="shared" si="3"/>
        <v>1.8002152321314357E-2</v>
      </c>
      <c r="Z39" s="9">
        <f t="shared" si="4"/>
        <v>19.582000905810684</v>
      </c>
      <c r="AA39" s="12"/>
      <c r="AB39" s="10">
        <f t="shared" si="5"/>
        <v>83.617838581979385</v>
      </c>
      <c r="AC39" s="9">
        <f t="shared" si="6"/>
        <v>159.98216141802061</v>
      </c>
      <c r="AD39" s="9">
        <f t="shared" si="7"/>
        <v>0.97783276187700596</v>
      </c>
      <c r="AE39" s="9">
        <f t="shared" si="36"/>
        <v>25594.291971981602</v>
      </c>
      <c r="AF39" s="9">
        <f t="shared" si="8"/>
        <v>1.8235394155323321</v>
      </c>
      <c r="AG39" s="9">
        <f t="shared" si="9"/>
        <v>39.854999999999997</v>
      </c>
      <c r="AH39" s="9">
        <f t="shared" si="10"/>
        <v>6624.880586982249</v>
      </c>
      <c r="AI39" s="9">
        <f t="shared" si="11"/>
        <v>58244.676923076921</v>
      </c>
      <c r="AJ39" s="9">
        <f t="shared" si="12"/>
        <v>9.907692307692308</v>
      </c>
      <c r="AK39" s="9">
        <f t="shared" si="13"/>
        <v>0.39388451375498373</v>
      </c>
      <c r="AM39" s="10">
        <f t="shared" si="14"/>
        <v>207.0728194161039</v>
      </c>
      <c r="AN39" s="9">
        <f t="shared" si="15"/>
        <v>36.527180583896097</v>
      </c>
      <c r="AO39" s="9">
        <f t="shared" si="16"/>
        <v>0.16210065932629827</v>
      </c>
      <c r="AP39">
        <f t="shared" si="37"/>
        <v>1334.2349214085559</v>
      </c>
      <c r="AQ39" s="9">
        <f t="shared" si="17"/>
        <v>0.94986419555639634</v>
      </c>
      <c r="AR39" s="9">
        <f t="shared" si="18"/>
        <v>0.44999999999999996</v>
      </c>
      <c r="AS39" s="9">
        <f t="shared" si="19"/>
        <v>9.907692307692308</v>
      </c>
      <c r="AT39" s="9">
        <f t="shared" si="20"/>
        <v>1160.7161999999998</v>
      </c>
      <c r="AV39" s="10">
        <f t="shared" si="21"/>
        <v>213.27579835413053</v>
      </c>
      <c r="AW39" s="9">
        <f t="shared" si="22"/>
        <v>30.324201645869465</v>
      </c>
      <c r="AX39" s="9">
        <f t="shared" si="23"/>
        <v>0.13274593119228772</v>
      </c>
      <c r="AY39">
        <f t="shared" si="38"/>
        <v>919.55720545935242</v>
      </c>
      <c r="AZ39" s="9">
        <f t="shared" si="24"/>
        <v>192437.86250995271</v>
      </c>
      <c r="BA39" s="9">
        <f t="shared" si="25"/>
        <v>6.813963991705835</v>
      </c>
      <c r="BB39" s="9">
        <f t="shared" si="26"/>
        <v>20837.935844177809</v>
      </c>
      <c r="BC39" s="9">
        <f t="shared" si="27"/>
        <v>1.2590961044558824</v>
      </c>
      <c r="BD39" s="9">
        <f t="shared" si="28"/>
        <v>0.89999999999999991</v>
      </c>
      <c r="BE39" s="9">
        <f t="shared" si="29"/>
        <v>0.625</v>
      </c>
      <c r="BF39" s="9">
        <f t="shared" si="30"/>
        <v>5.1814654504357298</v>
      </c>
      <c r="BG39" s="9">
        <f t="shared" si="31"/>
        <v>3.4543103002904867</v>
      </c>
      <c r="BY39" s="3">
        <v>0.94</v>
      </c>
      <c r="BZ39" s="3">
        <v>1.02</v>
      </c>
      <c r="CA39" s="2">
        <v>1.18</v>
      </c>
    </row>
    <row r="40" spans="1:79" ht="15.6" thickTop="1" thickBot="1" x14ac:dyDescent="0.35">
      <c r="A40" s="13">
        <v>48</v>
      </c>
      <c r="B40" s="13" t="s">
        <v>28</v>
      </c>
      <c r="C40" s="13">
        <v>125</v>
      </c>
      <c r="D40" s="13">
        <v>150</v>
      </c>
      <c r="E40" s="13">
        <v>100</v>
      </c>
      <c r="F40" s="13">
        <v>37.799999999999997</v>
      </c>
      <c r="G40" s="13">
        <v>0.56000000000000005</v>
      </c>
      <c r="H40" s="13">
        <v>0.9</v>
      </c>
      <c r="I40" s="13">
        <v>460</v>
      </c>
      <c r="J40" s="13">
        <v>100</v>
      </c>
      <c r="K40" s="13">
        <v>0.75</v>
      </c>
      <c r="L40" s="15">
        <v>262.89999999999998</v>
      </c>
      <c r="M40" s="13" t="s">
        <v>278</v>
      </c>
      <c r="N40" s="13" t="s">
        <v>250</v>
      </c>
      <c r="O40" s="9" t="s">
        <v>4</v>
      </c>
      <c r="P40" s="12"/>
      <c r="Q40" s="10">
        <f t="shared" si="32"/>
        <v>260.04957117170045</v>
      </c>
      <c r="R40" s="10">
        <f t="shared" si="0"/>
        <v>262.36993252556408</v>
      </c>
      <c r="S40" s="9">
        <f t="shared" si="33"/>
        <v>2.8504288282995276</v>
      </c>
      <c r="T40" s="9">
        <f t="shared" si="34"/>
        <v>1.0901352579419724E-2</v>
      </c>
      <c r="U40" s="9">
        <f t="shared" si="35"/>
        <v>8.1249445052010181</v>
      </c>
      <c r="V40" s="12"/>
      <c r="W40" s="10">
        <f t="shared" si="1"/>
        <v>251.60940833930141</v>
      </c>
      <c r="X40" s="9">
        <f t="shared" si="2"/>
        <v>11.290591660698567</v>
      </c>
      <c r="Y40" s="9">
        <f t="shared" si="3"/>
        <v>4.3888766571408569E-2</v>
      </c>
      <c r="Z40" s="9">
        <f t="shared" si="4"/>
        <v>127.47746004863602</v>
      </c>
      <c r="AA40" s="12"/>
      <c r="AB40" s="10">
        <f t="shared" si="5"/>
        <v>94.081564150656035</v>
      </c>
      <c r="AC40" s="9">
        <f t="shared" si="6"/>
        <v>168.81843584934393</v>
      </c>
      <c r="AD40" s="9">
        <f t="shared" si="7"/>
        <v>0.94581038800142581</v>
      </c>
      <c r="AE40" s="9">
        <f t="shared" si="36"/>
        <v>28499.664282619051</v>
      </c>
      <c r="AF40" s="9">
        <f t="shared" si="8"/>
        <v>1.7952657741961215</v>
      </c>
      <c r="AG40" s="9">
        <f t="shared" si="9"/>
        <v>39.082499999999996</v>
      </c>
      <c r="AH40" s="9">
        <f t="shared" si="10"/>
        <v>6857.4755555555575</v>
      </c>
      <c r="AI40" s="9">
        <f t="shared" si="11"/>
        <v>58041.333333333328</v>
      </c>
      <c r="AJ40" s="9">
        <f t="shared" si="12"/>
        <v>10.222222222222225</v>
      </c>
      <c r="AK40" s="9">
        <f t="shared" si="13"/>
        <v>0.58166611083954345</v>
      </c>
      <c r="AM40" s="10">
        <f t="shared" si="14"/>
        <v>228.98796123046421</v>
      </c>
      <c r="AN40" s="9">
        <f t="shared" si="15"/>
        <v>33.912038769535769</v>
      </c>
      <c r="AO40" s="9">
        <f t="shared" si="16"/>
        <v>0.13788521550600411</v>
      </c>
      <c r="AP40">
        <f t="shared" si="37"/>
        <v>1150.0263735064971</v>
      </c>
      <c r="AQ40" s="9">
        <f t="shared" si="17"/>
        <v>1.4027050903522094</v>
      </c>
      <c r="AR40" s="9">
        <f t="shared" si="18"/>
        <v>0.67500000000000004</v>
      </c>
      <c r="AS40" s="9">
        <f t="shared" si="19"/>
        <v>10.222222222222225</v>
      </c>
      <c r="AT40" s="9">
        <f t="shared" si="20"/>
        <v>969.83429999999987</v>
      </c>
      <c r="AV40" s="10">
        <f t="shared" si="21"/>
        <v>213.59207452570337</v>
      </c>
      <c r="AW40" s="9">
        <f t="shared" si="22"/>
        <v>49.30792547429661</v>
      </c>
      <c r="AX40" s="9">
        <f t="shared" si="23"/>
        <v>0.20696220613271418</v>
      </c>
      <c r="AY40">
        <f t="shared" si="38"/>
        <v>2431.2715145787884</v>
      </c>
      <c r="AZ40" s="9">
        <f t="shared" si="24"/>
        <v>188865.94653345822</v>
      </c>
      <c r="BA40" s="9">
        <f t="shared" si="25"/>
        <v>6.9212771131101638</v>
      </c>
      <c r="BB40" s="9">
        <f t="shared" si="26"/>
        <v>24726.127992245125</v>
      </c>
      <c r="BC40" s="9">
        <f t="shared" si="27"/>
        <v>1.8496820282572286</v>
      </c>
      <c r="BD40" s="9">
        <f t="shared" si="28"/>
        <v>1.3499999999999999</v>
      </c>
      <c r="BE40" s="9">
        <f t="shared" si="29"/>
        <v>0.625</v>
      </c>
      <c r="BF40" s="9">
        <f t="shared" si="30"/>
        <v>5.0745734657262789</v>
      </c>
      <c r="BG40" s="9">
        <f t="shared" si="31"/>
        <v>3.3830489771508527</v>
      </c>
      <c r="BY40" s="3">
        <v>0.89</v>
      </c>
      <c r="BZ40" s="3">
        <v>1</v>
      </c>
      <c r="CA40" s="2">
        <v>1.1599999999999999</v>
      </c>
    </row>
    <row r="41" spans="1:79" ht="15.6" thickTop="1" thickBot="1" x14ac:dyDescent="0.35">
      <c r="A41" s="13">
        <v>49</v>
      </c>
      <c r="B41" s="13" t="s">
        <v>29</v>
      </c>
      <c r="C41" s="13">
        <v>125</v>
      </c>
      <c r="D41" s="13">
        <v>150</v>
      </c>
      <c r="E41" s="13">
        <v>100</v>
      </c>
      <c r="F41" s="13">
        <v>36.9</v>
      </c>
      <c r="G41" s="13">
        <v>0.56000000000000005</v>
      </c>
      <c r="H41" s="13">
        <v>1.2</v>
      </c>
      <c r="I41" s="13">
        <v>460</v>
      </c>
      <c r="J41" s="13">
        <v>100</v>
      </c>
      <c r="K41" s="13">
        <v>0.75</v>
      </c>
      <c r="L41" s="15">
        <v>281</v>
      </c>
      <c r="M41" s="13" t="s">
        <v>278</v>
      </c>
      <c r="N41" s="13" t="s">
        <v>250</v>
      </c>
      <c r="O41" s="9" t="s">
        <v>4</v>
      </c>
      <c r="P41" s="12"/>
      <c r="Q41" s="10">
        <f t="shared" si="32"/>
        <v>267.38615857535115</v>
      </c>
      <c r="R41" s="10">
        <f t="shared" si="0"/>
        <v>269.73785765509899</v>
      </c>
      <c r="S41" s="9">
        <f t="shared" si="33"/>
        <v>13.613841424648854</v>
      </c>
      <c r="T41" s="9">
        <f t="shared" si="34"/>
        <v>4.9650565433730726E-2</v>
      </c>
      <c r="U41" s="9">
        <f t="shared" si="35"/>
        <v>185.33667833548512</v>
      </c>
      <c r="V41" s="12"/>
      <c r="W41" s="10">
        <f t="shared" si="1"/>
        <v>254.78114033955273</v>
      </c>
      <c r="X41" s="9">
        <f t="shared" si="2"/>
        <v>26.218859660447265</v>
      </c>
      <c r="Y41" s="9">
        <f t="shared" si="3"/>
        <v>9.7871528825486442E-2</v>
      </c>
      <c r="Z41" s="9">
        <f t="shared" si="4"/>
        <v>687.4286018942289</v>
      </c>
      <c r="AA41" s="12"/>
      <c r="AB41" s="10">
        <f t="shared" si="5"/>
        <v>104.20482429360057</v>
      </c>
      <c r="AC41" s="9">
        <f t="shared" si="6"/>
        <v>176.79517570639945</v>
      </c>
      <c r="AD41" s="9">
        <f t="shared" si="7"/>
        <v>0.91792814916381915</v>
      </c>
      <c r="AE41" s="9">
        <f t="shared" si="36"/>
        <v>31256.534153056655</v>
      </c>
      <c r="AF41" s="9">
        <f t="shared" si="8"/>
        <v>1.7737648096633327</v>
      </c>
      <c r="AG41" s="9">
        <f t="shared" si="9"/>
        <v>38.61</v>
      </c>
      <c r="AH41" s="9">
        <f t="shared" si="10"/>
        <v>7042.8238429506255</v>
      </c>
      <c r="AI41" s="9">
        <f t="shared" si="11"/>
        <v>57880.146341463413</v>
      </c>
      <c r="AJ41" s="9">
        <f t="shared" si="12"/>
        <v>10.471544715447155</v>
      </c>
      <c r="AK41" s="9">
        <f t="shared" si="13"/>
        <v>0.76626639777455963</v>
      </c>
      <c r="AM41" s="10">
        <f t="shared" si="14"/>
        <v>227.92409457284415</v>
      </c>
      <c r="AN41" s="9">
        <f t="shared" si="15"/>
        <v>53.075905427155845</v>
      </c>
      <c r="AO41" s="9">
        <f t="shared" si="16"/>
        <v>0.20858083157451646</v>
      </c>
      <c r="AP41">
        <f t="shared" si="37"/>
        <v>2817.0517369123913</v>
      </c>
      <c r="AQ41" s="9">
        <f t="shared" si="17"/>
        <v>1.8478741612999516</v>
      </c>
      <c r="AR41" s="9">
        <f t="shared" si="18"/>
        <v>0.89999999999999991</v>
      </c>
      <c r="AS41" s="9">
        <f t="shared" si="19"/>
        <v>10.471544715447155</v>
      </c>
      <c r="AT41" s="9">
        <f t="shared" si="20"/>
        <v>778.95240000000001</v>
      </c>
      <c r="AV41" s="10">
        <f t="shared" si="21"/>
        <v>213.35240274308151</v>
      </c>
      <c r="AW41" s="9">
        <f t="shared" si="22"/>
        <v>67.647597256918488</v>
      </c>
      <c r="AX41" s="9">
        <f t="shared" si="23"/>
        <v>0.27368167680202593</v>
      </c>
      <c r="AY41">
        <f t="shared" si="38"/>
        <v>4576.1974146342454</v>
      </c>
      <c r="AZ41" s="9">
        <f t="shared" si="24"/>
        <v>186157.95267469672</v>
      </c>
      <c r="BA41" s="9">
        <f t="shared" si="25"/>
        <v>7.0051744443233304</v>
      </c>
      <c r="BB41" s="9">
        <f t="shared" si="26"/>
        <v>27194.450068384795</v>
      </c>
      <c r="BC41" s="9">
        <f t="shared" si="27"/>
        <v>2.426919489260928</v>
      </c>
      <c r="BD41" s="9">
        <f t="shared" si="28"/>
        <v>1.8</v>
      </c>
      <c r="BE41" s="9">
        <f t="shared" si="29"/>
        <v>0.625</v>
      </c>
      <c r="BF41" s="9">
        <f t="shared" si="30"/>
        <v>4.9936615005368887</v>
      </c>
      <c r="BG41" s="9">
        <f t="shared" si="31"/>
        <v>3.3291076670245925</v>
      </c>
      <c r="BY41" s="3">
        <v>1.06</v>
      </c>
      <c r="BZ41" s="3">
        <v>1.1299999999999999</v>
      </c>
      <c r="CA41" s="2">
        <v>1.31</v>
      </c>
    </row>
    <row r="42" spans="1:79" ht="15.6" thickTop="1" thickBot="1" x14ac:dyDescent="0.35">
      <c r="A42" s="13">
        <v>50</v>
      </c>
      <c r="B42" s="13" t="s">
        <v>30</v>
      </c>
      <c r="C42" s="13">
        <v>125</v>
      </c>
      <c r="D42" s="13">
        <v>150</v>
      </c>
      <c r="E42" s="13">
        <v>100</v>
      </c>
      <c r="F42" s="13">
        <v>37.799999999999997</v>
      </c>
      <c r="G42" s="13">
        <v>0.56000000000000005</v>
      </c>
      <c r="H42" s="13">
        <v>0.9</v>
      </c>
      <c r="I42" s="13">
        <v>460</v>
      </c>
      <c r="J42" s="13">
        <v>100</v>
      </c>
      <c r="K42" s="13">
        <v>0.75</v>
      </c>
      <c r="L42" s="15">
        <v>267.2</v>
      </c>
      <c r="M42" s="13" t="s">
        <v>278</v>
      </c>
      <c r="N42" s="13" t="s">
        <v>250</v>
      </c>
      <c r="O42" s="9" t="s">
        <v>4</v>
      </c>
      <c r="P42" s="12"/>
      <c r="Q42" s="10">
        <f t="shared" si="32"/>
        <v>260.04957117170045</v>
      </c>
      <c r="R42" s="10">
        <f t="shared" si="0"/>
        <v>262.36993252556408</v>
      </c>
      <c r="S42" s="9">
        <f t="shared" si="33"/>
        <v>7.150428828299539</v>
      </c>
      <c r="T42" s="9">
        <f t="shared" si="34"/>
        <v>2.7123507421387662E-2</v>
      </c>
      <c r="U42" s="9">
        <f t="shared" si="35"/>
        <v>51.12863242857712</v>
      </c>
      <c r="V42" s="12"/>
      <c r="W42" s="10">
        <f t="shared" si="1"/>
        <v>251.60940833930141</v>
      </c>
      <c r="X42" s="9">
        <f t="shared" si="2"/>
        <v>15.590591660698578</v>
      </c>
      <c r="Y42" s="9">
        <f t="shared" si="3"/>
        <v>6.0101422256792728E-2</v>
      </c>
      <c r="Z42" s="9">
        <f t="shared" si="4"/>
        <v>243.06654833064405</v>
      </c>
      <c r="AA42" s="12"/>
      <c r="AB42" s="10">
        <f t="shared" si="5"/>
        <v>94.081564150656035</v>
      </c>
      <c r="AC42" s="9">
        <f t="shared" si="6"/>
        <v>173.11843584934394</v>
      </c>
      <c r="AD42" s="9">
        <f t="shared" si="7"/>
        <v>0.95835743103211746</v>
      </c>
      <c r="AE42" s="9">
        <f t="shared" si="36"/>
        <v>29969.992830923413</v>
      </c>
      <c r="AF42" s="9">
        <f t="shared" si="8"/>
        <v>1.7952657741961215</v>
      </c>
      <c r="AG42" s="9">
        <f t="shared" si="9"/>
        <v>39.082499999999996</v>
      </c>
      <c r="AH42" s="9">
        <f t="shared" si="10"/>
        <v>6857.4755555555575</v>
      </c>
      <c r="AI42" s="9">
        <f t="shared" si="11"/>
        <v>58041.333333333328</v>
      </c>
      <c r="AJ42" s="9">
        <f t="shared" si="12"/>
        <v>10.222222222222225</v>
      </c>
      <c r="AK42" s="9">
        <f t="shared" si="13"/>
        <v>0.58166611083954345</v>
      </c>
      <c r="AM42" s="10">
        <f t="shared" si="14"/>
        <v>228.98796123046421</v>
      </c>
      <c r="AN42" s="9">
        <f t="shared" si="15"/>
        <v>38.212038769535781</v>
      </c>
      <c r="AO42" s="9">
        <f t="shared" si="16"/>
        <v>0.15402243405815907</v>
      </c>
      <c r="AP42">
        <f t="shared" si="37"/>
        <v>1460.1599069245055</v>
      </c>
      <c r="AQ42" s="9">
        <f t="shared" si="17"/>
        <v>1.4027050903522094</v>
      </c>
      <c r="AR42" s="9">
        <f t="shared" si="18"/>
        <v>0.67500000000000004</v>
      </c>
      <c r="AS42" s="9">
        <f t="shared" si="19"/>
        <v>10.222222222222225</v>
      </c>
      <c r="AT42" s="9">
        <f t="shared" si="20"/>
        <v>969.83429999999987</v>
      </c>
      <c r="AV42" s="10">
        <f t="shared" si="21"/>
        <v>213.59207452570337</v>
      </c>
      <c r="AW42" s="9">
        <f t="shared" si="22"/>
        <v>53.607925474296621</v>
      </c>
      <c r="AX42" s="9">
        <f t="shared" si="23"/>
        <v>0.22299837420232149</v>
      </c>
      <c r="AY42">
        <f t="shared" si="38"/>
        <v>2873.8096736577409</v>
      </c>
      <c r="AZ42" s="9">
        <f t="shared" si="24"/>
        <v>188865.94653345822</v>
      </c>
      <c r="BA42" s="9">
        <f t="shared" si="25"/>
        <v>6.9212771131101638</v>
      </c>
      <c r="BB42" s="9">
        <f t="shared" si="26"/>
        <v>24726.127992245125</v>
      </c>
      <c r="BC42" s="9">
        <f t="shared" si="27"/>
        <v>1.8496820282572286</v>
      </c>
      <c r="BD42" s="9">
        <f t="shared" si="28"/>
        <v>1.3499999999999999</v>
      </c>
      <c r="BE42" s="9">
        <f t="shared" si="29"/>
        <v>0.625</v>
      </c>
      <c r="BF42" s="9">
        <f t="shared" si="30"/>
        <v>5.0745734657262789</v>
      </c>
      <c r="BG42" s="9">
        <f t="shared" si="31"/>
        <v>3.3830489771508527</v>
      </c>
      <c r="BY42" s="3">
        <v>0.98</v>
      </c>
      <c r="BZ42" s="3">
        <v>1.07</v>
      </c>
      <c r="CA42" s="2">
        <v>1.24</v>
      </c>
    </row>
    <row r="43" spans="1:79" ht="15.6" thickTop="1" thickBot="1" x14ac:dyDescent="0.35">
      <c r="A43" s="13">
        <v>52</v>
      </c>
      <c r="B43" s="13" t="s">
        <v>122</v>
      </c>
      <c r="C43" s="13">
        <v>125</v>
      </c>
      <c r="D43" s="13">
        <v>150</v>
      </c>
      <c r="E43" s="13">
        <v>100</v>
      </c>
      <c r="F43" s="13">
        <v>38.9</v>
      </c>
      <c r="G43" s="13">
        <v>0.74</v>
      </c>
      <c r="H43" s="13">
        <v>0</v>
      </c>
      <c r="I43" s="13">
        <v>460</v>
      </c>
      <c r="J43" s="13">
        <v>0</v>
      </c>
      <c r="K43" s="13">
        <v>0</v>
      </c>
      <c r="L43" s="15">
        <v>221.7</v>
      </c>
      <c r="M43" s="13" t="s">
        <v>278</v>
      </c>
      <c r="N43" s="13" t="s">
        <v>250</v>
      </c>
      <c r="O43" s="9">
        <v>0</v>
      </c>
      <c r="P43" s="12"/>
      <c r="Q43" s="10">
        <f t="shared" si="32"/>
        <v>223.96890052730288</v>
      </c>
      <c r="R43" s="10">
        <f t="shared" si="0"/>
        <v>226.09743456212615</v>
      </c>
      <c r="S43" s="9">
        <f t="shared" si="33"/>
        <v>2.2689005273028897</v>
      </c>
      <c r="T43" s="9">
        <f t="shared" si="34"/>
        <v>1.018200069431989E-2</v>
      </c>
      <c r="U43" s="9">
        <f t="shared" si="35"/>
        <v>5.1479096027953313</v>
      </c>
      <c r="V43" s="12"/>
      <c r="W43" s="10">
        <f t="shared" si="1"/>
        <v>259.54061102985929</v>
      </c>
      <c r="X43" s="9">
        <f t="shared" si="2"/>
        <v>37.840611029859303</v>
      </c>
      <c r="Y43" s="9">
        <f t="shared" si="3"/>
        <v>0.15726275032724296</v>
      </c>
      <c r="Z43" s="9">
        <f t="shared" si="4"/>
        <v>1431.9118431131096</v>
      </c>
      <c r="AA43" s="12"/>
      <c r="AB43" s="10">
        <f t="shared" si="5"/>
        <v>86.226037131163423</v>
      </c>
      <c r="AC43" s="9">
        <f t="shared" si="6"/>
        <v>135.47396286883657</v>
      </c>
      <c r="AD43" s="9">
        <f t="shared" si="7"/>
        <v>0.87991235902620613</v>
      </c>
      <c r="AE43" s="9">
        <f t="shared" si="36"/>
        <v>18353.19461538691</v>
      </c>
      <c r="AF43" s="9">
        <f t="shared" si="8"/>
        <v>1.8212000439270803</v>
      </c>
      <c r="AG43" s="9">
        <f t="shared" si="9"/>
        <v>38.9</v>
      </c>
      <c r="AH43" s="9">
        <f t="shared" si="10"/>
        <v>9069.5545593803927</v>
      </c>
      <c r="AI43" s="9">
        <f t="shared" si="11"/>
        <v>56164.06426735218</v>
      </c>
      <c r="AJ43" s="9">
        <f t="shared" si="12"/>
        <v>13.125964010282779</v>
      </c>
      <c r="AK43" s="9">
        <f t="shared" si="13"/>
        <v>0</v>
      </c>
      <c r="AM43" s="10">
        <f t="shared" si="14"/>
        <v>114.20059176000001</v>
      </c>
      <c r="AN43" s="9">
        <f t="shared" si="15"/>
        <v>107.49940823999998</v>
      </c>
      <c r="AO43" s="9">
        <f t="shared" si="16"/>
        <v>0.64006679879151862</v>
      </c>
      <c r="AP43">
        <f t="shared" si="37"/>
        <v>11556.122771950175</v>
      </c>
      <c r="AQ43" s="9">
        <f t="shared" si="17"/>
        <v>0</v>
      </c>
      <c r="AR43" s="9">
        <f t="shared" si="18"/>
        <v>0</v>
      </c>
      <c r="AS43" s="9">
        <f t="shared" si="19"/>
        <v>13.125964010282779</v>
      </c>
      <c r="AT43" s="9">
        <f t="shared" si="20"/>
        <v>1542.48</v>
      </c>
      <c r="AV43" s="10">
        <f t="shared" si="21"/>
        <v>199.67098477345212</v>
      </c>
      <c r="AW43" s="9">
        <f t="shared" si="22"/>
        <v>22.02901522654787</v>
      </c>
      <c r="AX43" s="9">
        <f t="shared" si="23"/>
        <v>0.10455876660986353</v>
      </c>
      <c r="AY43">
        <f t="shared" si="38"/>
        <v>485.27751185147787</v>
      </c>
      <c r="AZ43" s="9">
        <f t="shared" si="24"/>
        <v>199670.9847734521</v>
      </c>
      <c r="BA43" s="9">
        <f t="shared" si="25"/>
        <v>6.8227166786687858</v>
      </c>
      <c r="BB43" s="9">
        <f t="shared" si="26"/>
        <v>0</v>
      </c>
      <c r="BC43" s="9">
        <f t="shared" si="27"/>
        <v>0</v>
      </c>
      <c r="BD43" s="9">
        <f t="shared" si="28"/>
        <v>0</v>
      </c>
      <c r="BE43" s="9">
        <f t="shared" si="29"/>
        <v>0.625</v>
      </c>
      <c r="BF43" s="9">
        <f t="shared" si="30"/>
        <v>5.1726000283815718</v>
      </c>
      <c r="BG43" s="9">
        <f t="shared" si="31"/>
        <v>3.4484000189210482</v>
      </c>
      <c r="BY43" s="3">
        <v>0.97</v>
      </c>
      <c r="BZ43" s="3">
        <v>1.08</v>
      </c>
      <c r="CA43" s="2">
        <v>1.25</v>
      </c>
    </row>
    <row r="44" spans="1:79" ht="15.6" thickTop="1" thickBot="1" x14ac:dyDescent="0.35">
      <c r="A44" s="13">
        <v>53</v>
      </c>
      <c r="B44" s="13" t="s">
        <v>32</v>
      </c>
      <c r="C44" s="13">
        <v>125</v>
      </c>
      <c r="D44" s="13">
        <v>150</v>
      </c>
      <c r="E44" s="13">
        <v>100</v>
      </c>
      <c r="F44" s="13">
        <v>39.299999999999997</v>
      </c>
      <c r="G44" s="13">
        <v>0.74</v>
      </c>
      <c r="H44" s="13">
        <v>0.9</v>
      </c>
      <c r="I44" s="13">
        <v>460</v>
      </c>
      <c r="J44" s="13">
        <v>83</v>
      </c>
      <c r="K44" s="13">
        <v>0.5</v>
      </c>
      <c r="L44" s="15">
        <v>236.7</v>
      </c>
      <c r="M44" s="13" t="s">
        <v>278</v>
      </c>
      <c r="N44" s="13" t="s">
        <v>250</v>
      </c>
      <c r="O44" s="9" t="s">
        <v>33</v>
      </c>
      <c r="P44" s="12"/>
      <c r="Q44" s="10">
        <f t="shared" si="32"/>
        <v>264.22282171589507</v>
      </c>
      <c r="R44" s="10">
        <f t="shared" si="0"/>
        <v>266.41886155655436</v>
      </c>
      <c r="S44" s="9">
        <f t="shared" si="33"/>
        <v>27.522821715895077</v>
      </c>
      <c r="T44" s="9">
        <f t="shared" si="34"/>
        <v>0.10988847192713853</v>
      </c>
      <c r="U44" s="9">
        <f t="shared" si="35"/>
        <v>757.50571520494566</v>
      </c>
      <c r="V44" s="12"/>
      <c r="W44" s="10">
        <f t="shared" si="1"/>
        <v>292.27796530873752</v>
      </c>
      <c r="X44" s="9">
        <f t="shared" si="2"/>
        <v>55.577965308737532</v>
      </c>
      <c r="Y44" s="9">
        <f t="shared" si="3"/>
        <v>0.21013338533411122</v>
      </c>
      <c r="Z44" s="9">
        <f t="shared" si="4"/>
        <v>3088.9102278592327</v>
      </c>
      <c r="AA44" s="12"/>
      <c r="AB44" s="10">
        <f t="shared" si="5"/>
        <v>110.58376114495196</v>
      </c>
      <c r="AC44" s="9">
        <f t="shared" si="6"/>
        <v>126.11623885504802</v>
      </c>
      <c r="AD44" s="9">
        <f t="shared" si="7"/>
        <v>0.72630081198877983</v>
      </c>
      <c r="AE44" s="9">
        <f t="shared" si="36"/>
        <v>15905.305702943526</v>
      </c>
      <c r="AF44" s="9">
        <f t="shared" si="8"/>
        <v>1.8305395925791934</v>
      </c>
      <c r="AG44" s="9">
        <f t="shared" si="9"/>
        <v>40.009650000000001</v>
      </c>
      <c r="AH44" s="9">
        <f t="shared" si="10"/>
        <v>8965.2148313035395</v>
      </c>
      <c r="AI44" s="9">
        <f t="shared" si="11"/>
        <v>56250.435114503816</v>
      </c>
      <c r="AJ44" s="9">
        <f t="shared" si="12"/>
        <v>12.992366412213745</v>
      </c>
      <c r="AK44" s="9">
        <f t="shared" si="13"/>
        <v>0.49226870723639665</v>
      </c>
      <c r="AM44" s="10">
        <f t="shared" si="14"/>
        <v>211.42541262767614</v>
      </c>
      <c r="AN44" s="9">
        <f t="shared" si="15"/>
        <v>25.27458737232385</v>
      </c>
      <c r="AO44" s="9">
        <f t="shared" si="16"/>
        <v>0.11280140184026197</v>
      </c>
      <c r="AP44">
        <f t="shared" si="37"/>
        <v>638.80476684123221</v>
      </c>
      <c r="AQ44" s="9">
        <f t="shared" si="17"/>
        <v>0.79141373214375055</v>
      </c>
      <c r="AR44" s="9">
        <f t="shared" si="18"/>
        <v>0.3735</v>
      </c>
      <c r="AS44" s="9">
        <f t="shared" si="19"/>
        <v>12.992366412213745</v>
      </c>
      <c r="AT44" s="9">
        <f t="shared" si="20"/>
        <v>1225.6160460000001</v>
      </c>
      <c r="AV44" s="10">
        <f t="shared" si="21"/>
        <v>224.24703612632905</v>
      </c>
      <c r="AW44" s="9">
        <f t="shared" si="22"/>
        <v>12.452963873670939</v>
      </c>
      <c r="AX44" s="9">
        <f t="shared" si="23"/>
        <v>5.4032081335513904E-2</v>
      </c>
      <c r="AY44">
        <f t="shared" si="38"/>
        <v>155.07630923895351</v>
      </c>
      <c r="AZ44" s="9">
        <f t="shared" si="24"/>
        <v>200891.86712367181</v>
      </c>
      <c r="BA44" s="9">
        <f t="shared" si="25"/>
        <v>6.7879066725818769</v>
      </c>
      <c r="BB44" s="9">
        <f t="shared" si="26"/>
        <v>23355.169002657247</v>
      </c>
      <c r="BC44" s="9">
        <f t="shared" si="27"/>
        <v>1.5756072478278236</v>
      </c>
      <c r="BD44" s="9">
        <f t="shared" si="28"/>
        <v>1.1205000000000001</v>
      </c>
      <c r="BE44" s="9">
        <f t="shared" si="29"/>
        <v>0.625</v>
      </c>
      <c r="BF44" s="9">
        <f t="shared" si="30"/>
        <v>5.2080164206714041</v>
      </c>
      <c r="BG44" s="9">
        <f t="shared" si="31"/>
        <v>3.4720109471142697</v>
      </c>
      <c r="BY44" s="3">
        <v>1.08</v>
      </c>
      <c r="BZ44" s="3">
        <v>1.1399999999999999</v>
      </c>
      <c r="CA44" s="2">
        <v>1.32</v>
      </c>
    </row>
    <row r="45" spans="1:79" ht="15.6" thickTop="1" thickBot="1" x14ac:dyDescent="0.35">
      <c r="A45" s="13">
        <v>54</v>
      </c>
      <c r="B45" s="13" t="s">
        <v>34</v>
      </c>
      <c r="C45" s="13">
        <v>125</v>
      </c>
      <c r="D45" s="13">
        <v>150</v>
      </c>
      <c r="E45" s="13">
        <v>100</v>
      </c>
      <c r="F45" s="13">
        <v>36.799999999999997</v>
      </c>
      <c r="G45" s="13">
        <v>0.74</v>
      </c>
      <c r="H45" s="13">
        <v>0.9</v>
      </c>
      <c r="I45" s="13">
        <v>460</v>
      </c>
      <c r="J45" s="13">
        <v>100</v>
      </c>
      <c r="K45" s="13">
        <v>1</v>
      </c>
      <c r="L45" s="15">
        <v>249</v>
      </c>
      <c r="M45" s="13" t="s">
        <v>278</v>
      </c>
      <c r="N45" s="13" t="s">
        <v>250</v>
      </c>
      <c r="O45" s="9" t="s">
        <v>1</v>
      </c>
      <c r="P45" s="12"/>
      <c r="Q45" s="10">
        <f t="shared" si="32"/>
        <v>268.74631784245582</v>
      </c>
      <c r="R45" s="10">
        <f t="shared" si="0"/>
        <v>271.16182093420173</v>
      </c>
      <c r="S45" s="9">
        <f t="shared" si="33"/>
        <v>19.746317842455824</v>
      </c>
      <c r="T45" s="9">
        <f t="shared" si="34"/>
        <v>7.6277965335388054E-2</v>
      </c>
      <c r="U45" s="9">
        <f t="shared" si="35"/>
        <v>389.91706833528923</v>
      </c>
      <c r="V45" s="12"/>
      <c r="W45" s="10">
        <f t="shared" si="1"/>
        <v>286.29848884057725</v>
      </c>
      <c r="X45" s="9">
        <f t="shared" si="2"/>
        <v>37.298488840577249</v>
      </c>
      <c r="Y45" s="9">
        <f t="shared" si="3"/>
        <v>0.13935585329733857</v>
      </c>
      <c r="Z45" s="9">
        <f t="shared" si="4"/>
        <v>1391.1772697906656</v>
      </c>
      <c r="AA45" s="12"/>
      <c r="AB45" s="10">
        <f t="shared" si="5"/>
        <v>117.73764539636805</v>
      </c>
      <c r="AC45" s="9">
        <f t="shared" si="6"/>
        <v>131.26235460363193</v>
      </c>
      <c r="AD45" s="9">
        <f t="shared" si="7"/>
        <v>0.71583790893222476</v>
      </c>
      <c r="AE45" s="9">
        <f t="shared" si="36"/>
        <v>17229.805736089613</v>
      </c>
      <c r="AF45" s="9">
        <f t="shared" si="8"/>
        <v>1.771359703730442</v>
      </c>
      <c r="AG45" s="9">
        <f t="shared" si="9"/>
        <v>38.51</v>
      </c>
      <c r="AH45" s="9">
        <f t="shared" si="10"/>
        <v>9659.1332812500004</v>
      </c>
      <c r="AI45" s="9">
        <f t="shared" si="11"/>
        <v>55679.8125</v>
      </c>
      <c r="AJ45" s="9">
        <f t="shared" si="12"/>
        <v>13.875000000000002</v>
      </c>
      <c r="AK45" s="9">
        <f t="shared" si="13"/>
        <v>0.57392054400866321</v>
      </c>
      <c r="AM45" s="10">
        <f t="shared" si="14"/>
        <v>234.70637052728571</v>
      </c>
      <c r="AN45" s="9">
        <f t="shared" si="15"/>
        <v>14.293629472714287</v>
      </c>
      <c r="AO45" s="9">
        <f t="shared" si="16"/>
        <v>5.9100439207087054E-2</v>
      </c>
      <c r="AP45">
        <f t="shared" si="37"/>
        <v>204.30784350324649</v>
      </c>
      <c r="AQ45" s="9">
        <f t="shared" si="17"/>
        <v>1.8453685680643854</v>
      </c>
      <c r="AR45" s="9">
        <f t="shared" si="18"/>
        <v>0.9</v>
      </c>
      <c r="AS45" s="9">
        <f t="shared" si="19"/>
        <v>13.875000000000002</v>
      </c>
      <c r="AT45" s="9">
        <f t="shared" si="20"/>
        <v>778.9523999999999</v>
      </c>
      <c r="AV45" s="10">
        <f t="shared" si="21"/>
        <v>222.37590872363805</v>
      </c>
      <c r="AW45" s="9">
        <f t="shared" si="22"/>
        <v>26.624091276361952</v>
      </c>
      <c r="AX45" s="9">
        <f t="shared" si="23"/>
        <v>0.11296330925546444</v>
      </c>
      <c r="AY45">
        <f t="shared" si="38"/>
        <v>708.84223629205258</v>
      </c>
      <c r="AZ45" s="9">
        <f t="shared" si="24"/>
        <v>193178.56852641018</v>
      </c>
      <c r="BA45" s="9">
        <f t="shared" si="25"/>
        <v>7.0146858871892235</v>
      </c>
      <c r="BB45" s="9">
        <f t="shared" si="26"/>
        <v>29197.340197227863</v>
      </c>
      <c r="BC45" s="9">
        <f t="shared" si="27"/>
        <v>3.0281632958775213</v>
      </c>
      <c r="BD45" s="9">
        <f t="shared" si="28"/>
        <v>2.25</v>
      </c>
      <c r="BE45" s="9">
        <f t="shared" si="29"/>
        <v>0.625</v>
      </c>
      <c r="BF45" s="9">
        <f t="shared" si="30"/>
        <v>8.3077182328601396</v>
      </c>
      <c r="BG45" s="9">
        <f t="shared" si="31"/>
        <v>3.3230872931440558</v>
      </c>
      <c r="BY45" s="3">
        <v>1.1200000000000001</v>
      </c>
      <c r="BZ45" s="3">
        <v>1.2</v>
      </c>
      <c r="CA45" s="2">
        <v>1.38</v>
      </c>
    </row>
    <row r="46" spans="1:79" ht="15.6" thickTop="1" thickBot="1" x14ac:dyDescent="0.35">
      <c r="A46" s="13">
        <v>55</v>
      </c>
      <c r="B46" s="13" t="s">
        <v>35</v>
      </c>
      <c r="C46" s="13">
        <v>125</v>
      </c>
      <c r="D46" s="13">
        <v>150</v>
      </c>
      <c r="E46" s="13">
        <v>100</v>
      </c>
      <c r="F46" s="13">
        <v>37.1</v>
      </c>
      <c r="G46" s="13">
        <v>0.74</v>
      </c>
      <c r="H46" s="13">
        <v>0.9</v>
      </c>
      <c r="I46" s="13">
        <v>460</v>
      </c>
      <c r="J46" s="13">
        <v>100</v>
      </c>
      <c r="K46" s="13">
        <v>0.75</v>
      </c>
      <c r="L46" s="15">
        <v>262</v>
      </c>
      <c r="M46" s="13" t="s">
        <v>278</v>
      </c>
      <c r="N46" s="13" t="s">
        <v>250</v>
      </c>
      <c r="O46" s="9" t="s">
        <v>4</v>
      </c>
      <c r="P46" s="12"/>
      <c r="Q46" s="10">
        <f t="shared" si="32"/>
        <v>264.08990375740797</v>
      </c>
      <c r="R46" s="10">
        <f t="shared" si="0"/>
        <v>266.43603404497117</v>
      </c>
      <c r="S46" s="9">
        <f t="shared" si="33"/>
        <v>2.0899037574079671</v>
      </c>
      <c r="T46" s="9">
        <f t="shared" si="34"/>
        <v>7.9450441549308633E-3</v>
      </c>
      <c r="U46" s="9">
        <f t="shared" si="35"/>
        <v>4.3676977152279388</v>
      </c>
      <c r="V46" s="12"/>
      <c r="W46" s="10">
        <f t="shared" si="1"/>
        <v>287.01602601675643</v>
      </c>
      <c r="X46" s="9">
        <f t="shared" si="2"/>
        <v>25.016026016756427</v>
      </c>
      <c r="Y46" s="9">
        <f t="shared" si="3"/>
        <v>9.1130403599522306E-2</v>
      </c>
      <c r="Z46" s="9">
        <f t="shared" si="4"/>
        <v>625.8015576710344</v>
      </c>
      <c r="AA46" s="12"/>
      <c r="AB46" s="10">
        <f t="shared" si="5"/>
        <v>117.11084244351414</v>
      </c>
      <c r="AC46" s="9">
        <f t="shared" si="6"/>
        <v>144.88915755648586</v>
      </c>
      <c r="AD46" s="9">
        <f t="shared" si="7"/>
        <v>0.76436303758879554</v>
      </c>
      <c r="AE46" s="9">
        <f t="shared" si="36"/>
        <v>20992.867977428181</v>
      </c>
      <c r="AF46" s="9">
        <f t="shared" si="8"/>
        <v>1.7785652644758358</v>
      </c>
      <c r="AG46" s="9">
        <f t="shared" si="9"/>
        <v>38.3825</v>
      </c>
      <c r="AH46" s="9">
        <f t="shared" si="10"/>
        <v>9570.3261781010024</v>
      </c>
      <c r="AI46" s="9">
        <f t="shared" si="11"/>
        <v>55752.347708894878</v>
      </c>
      <c r="AJ46" s="9">
        <f t="shared" si="12"/>
        <v>13.762803234501348</v>
      </c>
      <c r="AK46" s="9">
        <f t="shared" si="13"/>
        <v>0.57625514569017078</v>
      </c>
      <c r="AM46" s="10">
        <f t="shared" si="14"/>
        <v>238.00538875513195</v>
      </c>
      <c r="AN46" s="9">
        <f t="shared" si="15"/>
        <v>23.994611244868054</v>
      </c>
      <c r="AO46" s="9">
        <f t="shared" si="16"/>
        <v>9.5977410581944561E-2</v>
      </c>
      <c r="AP46">
        <f t="shared" si="37"/>
        <v>575.74136879234845</v>
      </c>
      <c r="AQ46" s="9">
        <f t="shared" si="17"/>
        <v>1.3896563872950756</v>
      </c>
      <c r="AR46" s="9">
        <f t="shared" si="18"/>
        <v>0.67500000000000004</v>
      </c>
      <c r="AS46" s="9">
        <f t="shared" si="19"/>
        <v>13.762803234501348</v>
      </c>
      <c r="AT46" s="9">
        <f t="shared" si="20"/>
        <v>969.83429999999987</v>
      </c>
      <c r="AV46" s="10">
        <f t="shared" si="21"/>
        <v>218.53457060566876</v>
      </c>
      <c r="AW46" s="9">
        <f t="shared" si="22"/>
        <v>43.465429394331238</v>
      </c>
      <c r="AX46" s="9">
        <f t="shared" si="23"/>
        <v>0.1809044845183444</v>
      </c>
      <c r="AY46">
        <f t="shared" si="38"/>
        <v>1889.243552433594</v>
      </c>
      <c r="AZ46" s="9">
        <f t="shared" si="24"/>
        <v>194114.80560813501</v>
      </c>
      <c r="BA46" s="9">
        <f t="shared" si="25"/>
        <v>6.9862670564161542</v>
      </c>
      <c r="BB46" s="9">
        <f t="shared" si="26"/>
        <v>24419.764997533755</v>
      </c>
      <c r="BC46" s="9">
        <f t="shared" si="27"/>
        <v>1.8267639989718345</v>
      </c>
      <c r="BD46" s="9">
        <f t="shared" si="28"/>
        <v>1.35</v>
      </c>
      <c r="BE46" s="9">
        <f t="shared" si="29"/>
        <v>0.625</v>
      </c>
      <c r="BF46" s="9">
        <f t="shared" si="30"/>
        <v>5.0116982139144977</v>
      </c>
      <c r="BG46" s="9">
        <f t="shared" si="31"/>
        <v>3.341132142609665</v>
      </c>
      <c r="BY46" s="3">
        <v>1.08</v>
      </c>
      <c r="BZ46" s="3">
        <v>1.19</v>
      </c>
      <c r="CA46" s="2">
        <v>1.38</v>
      </c>
    </row>
    <row r="47" spans="1:79" ht="15.6" thickTop="1" thickBot="1" x14ac:dyDescent="0.35">
      <c r="A47" s="13">
        <v>56</v>
      </c>
      <c r="B47" s="13" t="s">
        <v>36</v>
      </c>
      <c r="C47" s="13">
        <v>125</v>
      </c>
      <c r="D47" s="13">
        <v>150</v>
      </c>
      <c r="E47" s="13">
        <v>100</v>
      </c>
      <c r="F47" s="13">
        <v>41.1</v>
      </c>
      <c r="G47" s="13">
        <v>0.74</v>
      </c>
      <c r="H47" s="13">
        <v>0.9</v>
      </c>
      <c r="I47" s="13">
        <v>460</v>
      </c>
      <c r="J47" s="13">
        <v>100</v>
      </c>
      <c r="K47" s="13">
        <v>0.75</v>
      </c>
      <c r="L47" s="15">
        <v>255.7</v>
      </c>
      <c r="M47" s="13" t="s">
        <v>278</v>
      </c>
      <c r="N47" s="13" t="s">
        <v>250</v>
      </c>
      <c r="O47" s="9" t="s">
        <v>4</v>
      </c>
      <c r="P47" s="12"/>
      <c r="Q47" s="10">
        <f t="shared" si="32"/>
        <v>274.451854249684</v>
      </c>
      <c r="R47" s="10">
        <f t="shared" si="0"/>
        <v>276.62272251335389</v>
      </c>
      <c r="S47" s="9">
        <f t="shared" si="33"/>
        <v>18.751854249684015</v>
      </c>
      <c r="T47" s="9">
        <f t="shared" si="34"/>
        <v>7.0741445491021571E-2</v>
      </c>
      <c r="U47" s="9">
        <f t="shared" si="35"/>
        <v>351.63203780139247</v>
      </c>
      <c r="V47" s="12"/>
      <c r="W47" s="10">
        <f t="shared" si="1"/>
        <v>296.58318836581293</v>
      </c>
      <c r="X47" s="9">
        <f t="shared" si="2"/>
        <v>40.883188365812941</v>
      </c>
      <c r="Y47" s="9">
        <f t="shared" si="3"/>
        <v>0.1480515403222209</v>
      </c>
      <c r="Z47" s="9">
        <f t="shared" si="4"/>
        <v>1671.4350909545426</v>
      </c>
      <c r="AA47" s="12"/>
      <c r="AB47" s="10">
        <f t="shared" si="5"/>
        <v>115.35088317059834</v>
      </c>
      <c r="AC47" s="9">
        <f t="shared" si="6"/>
        <v>140.34911682940165</v>
      </c>
      <c r="AD47" s="9">
        <f t="shared" si="7"/>
        <v>0.7564952581712262</v>
      </c>
      <c r="AE47" s="9">
        <f t="shared" si="36"/>
        <v>19697.874594793033</v>
      </c>
      <c r="AF47" s="9">
        <f t="shared" si="8"/>
        <v>1.871991025619514</v>
      </c>
      <c r="AG47" s="9">
        <f t="shared" si="9"/>
        <v>42.3825</v>
      </c>
      <c r="AH47" s="9">
        <f t="shared" si="10"/>
        <v>8523.5895210187027</v>
      </c>
      <c r="AI47" s="9">
        <f t="shared" si="11"/>
        <v>56618.299270072996</v>
      </c>
      <c r="AJ47" s="9">
        <f t="shared" si="12"/>
        <v>12.423357664233578</v>
      </c>
      <c r="AK47" s="9">
        <f t="shared" si="13"/>
        <v>0.60652509230072249</v>
      </c>
      <c r="AM47" s="10">
        <f t="shared" si="14"/>
        <v>249.45282024992224</v>
      </c>
      <c r="AN47" s="9">
        <f t="shared" si="15"/>
        <v>6.2471797500777484</v>
      </c>
      <c r="AO47" s="9">
        <f t="shared" si="16"/>
        <v>2.4733821131541867E-2</v>
      </c>
      <c r="AP47">
        <f t="shared" si="37"/>
        <v>39.027254829781477</v>
      </c>
      <c r="AQ47" s="9">
        <f t="shared" si="17"/>
        <v>1.4626532619694939</v>
      </c>
      <c r="AR47" s="9">
        <f t="shared" si="18"/>
        <v>0.67500000000000004</v>
      </c>
      <c r="AS47" s="9">
        <f t="shared" si="19"/>
        <v>12.423357664233578</v>
      </c>
      <c r="AT47" s="9">
        <f t="shared" si="20"/>
        <v>969.83429999999987</v>
      </c>
      <c r="AV47" s="10">
        <f t="shared" si="21"/>
        <v>232.47232738427442</v>
      </c>
      <c r="AW47" s="9">
        <f t="shared" si="22"/>
        <v>23.227672615725567</v>
      </c>
      <c r="AX47" s="9">
        <f t="shared" si="23"/>
        <v>9.5161775105869317E-2</v>
      </c>
      <c r="AY47">
        <f t="shared" si="38"/>
        <v>539.52477514332736</v>
      </c>
      <c r="AZ47" s="9">
        <f t="shared" si="24"/>
        <v>206326.54888059237</v>
      </c>
      <c r="BA47" s="9">
        <f t="shared" si="25"/>
        <v>6.6376022880673418</v>
      </c>
      <c r="BB47" s="9">
        <f t="shared" si="26"/>
        <v>26145.778503682053</v>
      </c>
      <c r="BC47" s="9">
        <f t="shared" si="27"/>
        <v>1.9558815123913655</v>
      </c>
      <c r="BD47" s="9">
        <f t="shared" si="28"/>
        <v>1.3499999999999999</v>
      </c>
      <c r="BE47" s="9">
        <f t="shared" si="29"/>
        <v>0.625</v>
      </c>
      <c r="BF47" s="9">
        <f t="shared" si="30"/>
        <v>5.3659300751477792</v>
      </c>
      <c r="BG47" s="9">
        <f t="shared" si="31"/>
        <v>3.5772867167651863</v>
      </c>
      <c r="BY47" s="3">
        <v>1.1299999999999999</v>
      </c>
      <c r="BZ47" s="3">
        <v>1.19</v>
      </c>
      <c r="CA47" s="2">
        <v>1.38</v>
      </c>
    </row>
    <row r="48" spans="1:79" ht="15.6" thickTop="1" thickBot="1" x14ac:dyDescent="0.35">
      <c r="A48" s="13">
        <v>57</v>
      </c>
      <c r="B48" s="13" t="s">
        <v>123</v>
      </c>
      <c r="C48" s="13">
        <v>125</v>
      </c>
      <c r="D48" s="13">
        <v>150</v>
      </c>
      <c r="E48" s="13">
        <v>100</v>
      </c>
      <c r="F48" s="13">
        <v>38.9</v>
      </c>
      <c r="G48" s="13">
        <v>0.56000000000000005</v>
      </c>
      <c r="H48" s="13">
        <v>0.9</v>
      </c>
      <c r="I48" s="13">
        <v>460</v>
      </c>
      <c r="J48" s="13">
        <v>100</v>
      </c>
      <c r="K48" s="13">
        <v>1</v>
      </c>
      <c r="L48" s="15">
        <v>213</v>
      </c>
      <c r="M48" s="13" t="s">
        <v>278</v>
      </c>
      <c r="N48" s="13" t="s">
        <v>250</v>
      </c>
      <c r="O48" s="9" t="s">
        <v>1</v>
      </c>
      <c r="P48" s="12"/>
      <c r="Q48" s="10">
        <f t="shared" si="32"/>
        <v>268.17013038080478</v>
      </c>
      <c r="R48" s="10">
        <f t="shared" si="0"/>
        <v>270.49662445618293</v>
      </c>
      <c r="S48" s="9">
        <f t="shared" si="33"/>
        <v>55.170130380804778</v>
      </c>
      <c r="T48" s="9">
        <f t="shared" si="34"/>
        <v>0.22931652194263333</v>
      </c>
      <c r="U48" s="9">
        <f t="shared" si="35"/>
        <v>3043.7432862349983</v>
      </c>
      <c r="V48" s="12"/>
      <c r="W48" s="10">
        <f t="shared" si="1"/>
        <v>254.24037798529196</v>
      </c>
      <c r="X48" s="9">
        <f t="shared" si="2"/>
        <v>41.240377985291957</v>
      </c>
      <c r="Y48" s="9">
        <f t="shared" si="3"/>
        <v>0.17652745750749368</v>
      </c>
      <c r="Z48" s="9">
        <f t="shared" si="4"/>
        <v>1700.7687763697536</v>
      </c>
      <c r="AA48" s="12"/>
      <c r="AB48" s="10">
        <f t="shared" si="5"/>
        <v>94.209740381554454</v>
      </c>
      <c r="AC48" s="9">
        <f t="shared" si="6"/>
        <v>118.79025961844555</v>
      </c>
      <c r="AD48" s="9">
        <f t="shared" si="7"/>
        <v>0.77334956548518319</v>
      </c>
      <c r="AE48" s="9">
        <f t="shared" si="36"/>
        <v>14111.125780217695</v>
      </c>
      <c r="AF48" s="9">
        <f t="shared" si="8"/>
        <v>1.8212000439270803</v>
      </c>
      <c r="AG48" s="9">
        <f t="shared" si="9"/>
        <v>40.61</v>
      </c>
      <c r="AH48" s="9">
        <f t="shared" si="10"/>
        <v>6643.6643775814337</v>
      </c>
      <c r="AI48" s="9">
        <f t="shared" si="11"/>
        <v>58228.210796915169</v>
      </c>
      <c r="AJ48" s="9">
        <f t="shared" si="12"/>
        <v>9.9331619537275078</v>
      </c>
      <c r="AK48" s="9">
        <f t="shared" si="13"/>
        <v>0.59006881423237401</v>
      </c>
      <c r="AM48" s="10">
        <f t="shared" si="14"/>
        <v>233.99007823082462</v>
      </c>
      <c r="AN48" s="9">
        <f t="shared" si="15"/>
        <v>20.990078230824622</v>
      </c>
      <c r="AO48" s="9">
        <f t="shared" si="16"/>
        <v>9.3917423464533342E-2</v>
      </c>
      <c r="AP48">
        <f t="shared" si="37"/>
        <v>440.58338413613768</v>
      </c>
      <c r="AQ48" s="9">
        <f t="shared" si="17"/>
        <v>1.8972912786391027</v>
      </c>
      <c r="AR48" s="9">
        <f t="shared" si="18"/>
        <v>0.9</v>
      </c>
      <c r="AS48" s="9">
        <f t="shared" si="19"/>
        <v>9.9331619537275078</v>
      </c>
      <c r="AT48" s="9">
        <f t="shared" si="20"/>
        <v>778.9523999999999</v>
      </c>
      <c r="AV48" s="10">
        <f t="shared" si="21"/>
        <v>222.44021685233767</v>
      </c>
      <c r="AW48" s="9">
        <f t="shared" si="22"/>
        <v>9.4402168523376702</v>
      </c>
      <c r="AX48" s="9">
        <f t="shared" si="23"/>
        <v>4.3359416457111243E-2</v>
      </c>
      <c r="AY48">
        <f t="shared" si="38"/>
        <v>89.117694219160143</v>
      </c>
      <c r="AZ48" s="9">
        <f t="shared" si="24"/>
        <v>192141.8528291329</v>
      </c>
      <c r="BA48" s="9">
        <f t="shared" si="25"/>
        <v>6.8227166786687858</v>
      </c>
      <c r="BB48" s="9">
        <f t="shared" si="26"/>
        <v>30298.364023204784</v>
      </c>
      <c r="BC48" s="9">
        <f t="shared" si="27"/>
        <v>3.1423545172418055</v>
      </c>
      <c r="BD48" s="9">
        <f t="shared" si="28"/>
        <v>2.25</v>
      </c>
      <c r="BE48" s="9">
        <f t="shared" si="29"/>
        <v>0.625</v>
      </c>
      <c r="BF48" s="9">
        <f t="shared" si="30"/>
        <v>8.6210000473026209</v>
      </c>
      <c r="BG48" s="9">
        <f t="shared" si="31"/>
        <v>3.4484000189210482</v>
      </c>
      <c r="BY48" s="3">
        <v>1.08</v>
      </c>
      <c r="BZ48" s="3">
        <v>1.08</v>
      </c>
      <c r="CA48" s="2">
        <v>1.21</v>
      </c>
    </row>
    <row r="49" spans="1:79" ht="15.6" thickTop="1" thickBot="1" x14ac:dyDescent="0.35">
      <c r="A49" s="13">
        <v>58</v>
      </c>
      <c r="B49" s="13" t="s">
        <v>124</v>
      </c>
      <c r="C49" s="13">
        <v>125</v>
      </c>
      <c r="D49" s="13">
        <v>150</v>
      </c>
      <c r="E49" s="13">
        <v>100</v>
      </c>
      <c r="F49" s="13">
        <v>38.9</v>
      </c>
      <c r="G49" s="13">
        <v>0.46</v>
      </c>
      <c r="H49" s="13">
        <v>0.9</v>
      </c>
      <c r="I49" s="13">
        <v>460</v>
      </c>
      <c r="J49" s="13">
        <v>100</v>
      </c>
      <c r="K49" s="13">
        <v>0.75</v>
      </c>
      <c r="L49" s="15">
        <v>203</v>
      </c>
      <c r="M49" s="13" t="s">
        <v>278</v>
      </c>
      <c r="N49" s="13" t="s">
        <v>250</v>
      </c>
      <c r="O49" s="9" t="s">
        <v>4</v>
      </c>
      <c r="P49" s="12"/>
      <c r="Q49" s="10">
        <f t="shared" si="32"/>
        <v>259.38360455024764</v>
      </c>
      <c r="R49" s="10">
        <f t="shared" si="0"/>
        <v>261.65871271952346</v>
      </c>
      <c r="S49" s="9">
        <f t="shared" si="33"/>
        <v>56.38360455024764</v>
      </c>
      <c r="T49" s="9">
        <f t="shared" si="34"/>
        <v>0.24388236951044567</v>
      </c>
      <c r="U49" s="9">
        <f t="shared" si="35"/>
        <v>3179.1108620787063</v>
      </c>
      <c r="V49" s="12"/>
      <c r="W49" s="10">
        <f t="shared" si="1"/>
        <v>215.94696269641994</v>
      </c>
      <c r="X49" s="9">
        <f t="shared" si="2"/>
        <v>12.946962696419945</v>
      </c>
      <c r="Y49" s="9">
        <f t="shared" si="3"/>
        <v>6.1807168206165781E-2</v>
      </c>
      <c r="Z49" s="9">
        <f t="shared" si="4"/>
        <v>167.62384306248961</v>
      </c>
      <c r="AA49" s="12"/>
      <c r="AB49" s="10">
        <f t="shared" si="5"/>
        <v>82.054237441713141</v>
      </c>
      <c r="AC49" s="9">
        <f t="shared" si="6"/>
        <v>120.94576255828686</v>
      </c>
      <c r="AD49" s="9">
        <f t="shared" si="7"/>
        <v>0.84858070270235786</v>
      </c>
      <c r="AE49" s="9">
        <f t="shared" si="36"/>
        <v>14627.877480805504</v>
      </c>
      <c r="AF49" s="9">
        <f t="shared" si="8"/>
        <v>1.8212000439270803</v>
      </c>
      <c r="AG49" s="9">
        <f t="shared" si="9"/>
        <v>40.182499999999997</v>
      </c>
      <c r="AH49" s="9">
        <f t="shared" si="10"/>
        <v>5356.998253249717</v>
      </c>
      <c r="AI49" s="9">
        <f t="shared" si="11"/>
        <v>59374.958868894595</v>
      </c>
      <c r="AJ49" s="9">
        <f t="shared" si="12"/>
        <v>8.1593830334190258</v>
      </c>
      <c r="AK49" s="9">
        <f t="shared" si="13"/>
        <v>0.59006881423237401</v>
      </c>
      <c r="AM49" s="10">
        <f t="shared" si="14"/>
        <v>225.87868612901332</v>
      </c>
      <c r="AN49" s="9">
        <f t="shared" si="15"/>
        <v>22.878686129013317</v>
      </c>
      <c r="AO49" s="9">
        <f t="shared" si="16"/>
        <v>0.10669071170457306</v>
      </c>
      <c r="AP49">
        <f t="shared" si="37"/>
        <v>523.43427898990637</v>
      </c>
      <c r="AQ49" s="9">
        <f t="shared" si="17"/>
        <v>1.4229684589793272</v>
      </c>
      <c r="AR49" s="9">
        <f t="shared" si="18"/>
        <v>0.67500000000000004</v>
      </c>
      <c r="AS49" s="9">
        <f t="shared" si="19"/>
        <v>8.1593830334190258</v>
      </c>
      <c r="AT49" s="9">
        <f t="shared" si="20"/>
        <v>969.83429999999987</v>
      </c>
      <c r="AV49" s="10">
        <f t="shared" si="21"/>
        <v>212.43740688930166</v>
      </c>
      <c r="AW49" s="9">
        <f t="shared" si="22"/>
        <v>9.4374068893016556</v>
      </c>
      <c r="AX49" s="9">
        <f t="shared" si="23"/>
        <v>4.5433592318836938E-2</v>
      </c>
      <c r="AY49">
        <f t="shared" si="38"/>
        <v>89.064648794238352</v>
      </c>
      <c r="AZ49" s="9">
        <f t="shared" si="24"/>
        <v>187233.63927843139</v>
      </c>
      <c r="BA49" s="9">
        <f t="shared" si="25"/>
        <v>6.8227166786687858</v>
      </c>
      <c r="BB49" s="9">
        <f t="shared" si="26"/>
        <v>25203.76761087024</v>
      </c>
      <c r="BC49" s="9">
        <f t="shared" si="27"/>
        <v>1.8854127103450833</v>
      </c>
      <c r="BD49" s="9">
        <f t="shared" si="28"/>
        <v>1.35</v>
      </c>
      <c r="BE49" s="9">
        <f t="shared" si="29"/>
        <v>0.625</v>
      </c>
      <c r="BF49" s="9">
        <f t="shared" si="30"/>
        <v>5.1726000283815718</v>
      </c>
      <c r="BG49" s="9">
        <f t="shared" si="31"/>
        <v>3.4484000189210482</v>
      </c>
      <c r="BY49" s="3">
        <v>1.06</v>
      </c>
      <c r="BZ49" s="3">
        <v>1.08</v>
      </c>
      <c r="CA49" s="2">
        <v>1.1499999999999999</v>
      </c>
    </row>
    <row r="50" spans="1:79" ht="15.6" thickTop="1" thickBot="1" x14ac:dyDescent="0.35">
      <c r="A50" s="13">
        <v>60</v>
      </c>
      <c r="B50" s="13" t="s">
        <v>126</v>
      </c>
      <c r="C50" s="13">
        <v>125</v>
      </c>
      <c r="D50" s="13">
        <v>150</v>
      </c>
      <c r="E50" s="13">
        <v>100</v>
      </c>
      <c r="F50" s="13">
        <v>38.9</v>
      </c>
      <c r="G50" s="13">
        <v>0.37</v>
      </c>
      <c r="H50" s="13">
        <v>0</v>
      </c>
      <c r="I50" s="13">
        <v>460</v>
      </c>
      <c r="J50" s="13">
        <v>0</v>
      </c>
      <c r="K50" s="13">
        <v>0</v>
      </c>
      <c r="L50" s="15">
        <v>130.69999999999999</v>
      </c>
      <c r="M50" s="13" t="s">
        <v>278</v>
      </c>
      <c r="N50" s="13" t="s">
        <v>250</v>
      </c>
      <c r="O50" s="9">
        <v>0</v>
      </c>
      <c r="P50" s="12"/>
      <c r="Q50" s="10">
        <f t="shared" si="32"/>
        <v>212.41657609495687</v>
      </c>
      <c r="R50" s="10">
        <f t="shared" si="0"/>
        <v>214.5547850935414</v>
      </c>
      <c r="S50" s="9">
        <f t="shared" si="33"/>
        <v>81.716576094956878</v>
      </c>
      <c r="T50" s="9">
        <f t="shared" si="34"/>
        <v>0.47631960556951919</v>
      </c>
      <c r="U50" s="9">
        <f t="shared" si="35"/>
        <v>6677.5988086828775</v>
      </c>
      <c r="V50" s="12"/>
      <c r="W50" s="10">
        <f t="shared" si="1"/>
        <v>123.06876564857282</v>
      </c>
      <c r="X50" s="9">
        <f t="shared" si="2"/>
        <v>7.6312343514271674</v>
      </c>
      <c r="Y50" s="9">
        <f t="shared" si="3"/>
        <v>6.0143212124025916E-2</v>
      </c>
      <c r="Z50" s="9">
        <f t="shared" si="4"/>
        <v>58.235737726402022</v>
      </c>
      <c r="AA50" s="12"/>
      <c r="AB50" s="10">
        <f t="shared" si="5"/>
        <v>40.275177097006186</v>
      </c>
      <c r="AC50" s="9">
        <f t="shared" si="6"/>
        <v>90.42482290299381</v>
      </c>
      <c r="AD50" s="9">
        <f t="shared" si="7"/>
        <v>1.0577538147738192</v>
      </c>
      <c r="AE50" s="9">
        <f t="shared" si="36"/>
        <v>8176.6485970377935</v>
      </c>
      <c r="AF50" s="9">
        <f t="shared" si="8"/>
        <v>1.8212000439270803</v>
      </c>
      <c r="AG50" s="9">
        <f t="shared" si="9"/>
        <v>38.9</v>
      </c>
      <c r="AH50" s="9">
        <f t="shared" si="10"/>
        <v>4236.2832413875149</v>
      </c>
      <c r="AI50" s="9">
        <f t="shared" si="11"/>
        <v>60407.03213367609</v>
      </c>
      <c r="AJ50" s="9">
        <f t="shared" si="12"/>
        <v>6.5629820051413894</v>
      </c>
      <c r="AK50" s="9">
        <f t="shared" si="13"/>
        <v>0</v>
      </c>
      <c r="AM50" s="10">
        <f t="shared" si="14"/>
        <v>57.100295880000004</v>
      </c>
      <c r="AN50" s="9">
        <f t="shared" si="15"/>
        <v>73.599704119999984</v>
      </c>
      <c r="AO50" s="9">
        <f t="shared" si="16"/>
        <v>0.78380818065407609</v>
      </c>
      <c r="AP50">
        <f t="shared" si="37"/>
        <v>5416.9164465515423</v>
      </c>
      <c r="AQ50" s="9">
        <f t="shared" si="17"/>
        <v>0</v>
      </c>
      <c r="AR50" s="9">
        <f t="shared" si="18"/>
        <v>0</v>
      </c>
      <c r="AS50" s="9">
        <f t="shared" si="19"/>
        <v>6.5629820051413894</v>
      </c>
      <c r="AT50" s="9">
        <f t="shared" si="20"/>
        <v>1542.48</v>
      </c>
      <c r="AV50" s="10">
        <f t="shared" si="21"/>
        <v>182.16348203955144</v>
      </c>
      <c r="AW50" s="9">
        <f t="shared" si="22"/>
        <v>51.463482039551451</v>
      </c>
      <c r="AX50" s="9">
        <f t="shared" si="23"/>
        <v>0.32898363020229743</v>
      </c>
      <c r="AY50">
        <f t="shared" si="38"/>
        <v>2648.4899836352347</v>
      </c>
      <c r="AZ50" s="9">
        <f t="shared" si="24"/>
        <v>182163.48203955143</v>
      </c>
      <c r="BA50" s="9">
        <f t="shared" si="25"/>
        <v>6.8227166786687858</v>
      </c>
      <c r="BB50" s="9">
        <f t="shared" si="26"/>
        <v>0</v>
      </c>
      <c r="BC50" s="9">
        <f t="shared" si="27"/>
        <v>0</v>
      </c>
      <c r="BD50" s="9">
        <f t="shared" si="28"/>
        <v>0</v>
      </c>
      <c r="BE50" s="9">
        <f t="shared" si="29"/>
        <v>0.625</v>
      </c>
      <c r="BF50" s="9">
        <f t="shared" si="30"/>
        <v>5.1726000283815718</v>
      </c>
      <c r="BG50" s="9">
        <f t="shared" si="31"/>
        <v>3.4484000189210482</v>
      </c>
      <c r="BY50" s="3">
        <v>1.05</v>
      </c>
      <c r="BZ50" s="3">
        <v>1.07</v>
      </c>
      <c r="CA50" s="2">
        <v>1.0900000000000001</v>
      </c>
    </row>
    <row r="51" spans="1:79" ht="15.6" thickTop="1" thickBot="1" x14ac:dyDescent="0.35">
      <c r="A51" s="13">
        <v>61</v>
      </c>
      <c r="B51" s="13" t="s">
        <v>127</v>
      </c>
      <c r="C51" s="13">
        <v>150</v>
      </c>
      <c r="D51" s="13">
        <v>225</v>
      </c>
      <c r="E51" s="13">
        <v>109</v>
      </c>
      <c r="F51" s="13">
        <v>30</v>
      </c>
      <c r="G51" s="13">
        <v>1.1200000000000001</v>
      </c>
      <c r="H51" s="13">
        <v>0</v>
      </c>
      <c r="I51" s="13">
        <v>434</v>
      </c>
      <c r="J51" s="13">
        <v>0</v>
      </c>
      <c r="K51" s="13">
        <v>0</v>
      </c>
      <c r="L51" s="15">
        <v>306</v>
      </c>
      <c r="M51" s="13" t="s">
        <v>278</v>
      </c>
      <c r="N51" s="13" t="s">
        <v>251</v>
      </c>
      <c r="O51" s="9">
        <v>0</v>
      </c>
      <c r="P51" s="12"/>
      <c r="Q51" s="10">
        <f t="shared" si="32"/>
        <v>317.71307166863255</v>
      </c>
      <c r="R51" s="10">
        <f t="shared" si="0"/>
        <v>320.71825167878831</v>
      </c>
      <c r="S51" s="9">
        <f t="shared" si="33"/>
        <v>11.713071668632551</v>
      </c>
      <c r="T51" s="9">
        <f t="shared" si="34"/>
        <v>3.7559166869138488E-2</v>
      </c>
      <c r="U51" s="9">
        <f t="shared" si="35"/>
        <v>137.19604791452255</v>
      </c>
      <c r="V51" s="12"/>
      <c r="W51" s="10">
        <f t="shared" si="1"/>
        <v>374.51763137133815</v>
      </c>
      <c r="X51" s="9">
        <f t="shared" si="2"/>
        <v>68.517631371338155</v>
      </c>
      <c r="Y51" s="9">
        <f t="shared" si="3"/>
        <v>0.20136915845447104</v>
      </c>
      <c r="Z51" s="9">
        <f t="shared" si="4"/>
        <v>4694.6658087385822</v>
      </c>
      <c r="AA51" s="12"/>
      <c r="AB51" s="10">
        <f t="shared" si="5"/>
        <v>220.71158049017887</v>
      </c>
      <c r="AC51" s="9">
        <f t="shared" si="6"/>
        <v>85.288419509821125</v>
      </c>
      <c r="AD51" s="9">
        <f t="shared" si="7"/>
        <v>0.32385245614098063</v>
      </c>
      <c r="AE51" s="9">
        <f t="shared" si="36"/>
        <v>7274.1145024832367</v>
      </c>
      <c r="AF51" s="9">
        <f t="shared" si="8"/>
        <v>1.599349867915085</v>
      </c>
      <c r="AG51" s="9">
        <f t="shared" si="9"/>
        <v>30</v>
      </c>
      <c r="AH51" s="9">
        <f t="shared" si="10"/>
        <v>28705.64363172173</v>
      </c>
      <c r="AI51" s="9">
        <f t="shared" si="11"/>
        <v>68291.163698399992</v>
      </c>
      <c r="AJ51" s="9">
        <f t="shared" si="12"/>
        <v>26.491360000000004</v>
      </c>
      <c r="AK51" s="9">
        <f t="shared" si="13"/>
        <v>0</v>
      </c>
      <c r="AM51" s="10">
        <f t="shared" si="14"/>
        <v>222.09744061653123</v>
      </c>
      <c r="AN51" s="9">
        <f t="shared" si="15"/>
        <v>83.90255938346877</v>
      </c>
      <c r="AO51" s="9">
        <f t="shared" si="16"/>
        <v>0.31775408449439224</v>
      </c>
      <c r="AP51">
        <f t="shared" si="37"/>
        <v>7039.6394710965033</v>
      </c>
      <c r="AQ51" s="9">
        <f t="shared" si="17"/>
        <v>0</v>
      </c>
      <c r="AR51" s="9">
        <f t="shared" si="18"/>
        <v>0</v>
      </c>
      <c r="AS51" s="9">
        <f t="shared" si="19"/>
        <v>26.491360000000007</v>
      </c>
      <c r="AT51" s="9">
        <f t="shared" si="20"/>
        <v>1927.3031999999998</v>
      </c>
      <c r="AV51" s="10">
        <f t="shared" si="21"/>
        <v>277.41296749865239</v>
      </c>
      <c r="AW51" s="9">
        <f t="shared" si="22"/>
        <v>28.587032501347608</v>
      </c>
      <c r="AX51" s="9">
        <f t="shared" si="23"/>
        <v>9.7999304416947638E-2</v>
      </c>
      <c r="AY51">
        <f t="shared" si="38"/>
        <v>817.21842723310442</v>
      </c>
      <c r="AZ51" s="9">
        <f t="shared" si="24"/>
        <v>277412.9674986524</v>
      </c>
      <c r="BA51" s="9">
        <f t="shared" si="25"/>
        <v>7.7691142908534196</v>
      </c>
      <c r="BB51" s="9">
        <f t="shared" si="26"/>
        <v>0</v>
      </c>
      <c r="BC51" s="9">
        <f t="shared" si="27"/>
        <v>0</v>
      </c>
      <c r="BD51" s="9">
        <f t="shared" si="28"/>
        <v>0</v>
      </c>
      <c r="BE51" s="9">
        <f t="shared" si="29"/>
        <v>0.75</v>
      </c>
      <c r="BF51" s="9">
        <f t="shared" si="30"/>
        <v>4.3496307539612307</v>
      </c>
      <c r="BG51" s="9">
        <f t="shared" si="31"/>
        <v>2.8997538359741539</v>
      </c>
      <c r="BY51" s="3">
        <v>1.17</v>
      </c>
      <c r="BZ51" s="3">
        <v>1.22</v>
      </c>
      <c r="CA51" s="2">
        <v>1.22</v>
      </c>
    </row>
    <row r="52" spans="1:79" ht="15.6" thickTop="1" thickBot="1" x14ac:dyDescent="0.35">
      <c r="A52" s="13">
        <v>62</v>
      </c>
      <c r="B52" s="13" t="s">
        <v>128</v>
      </c>
      <c r="C52" s="13">
        <v>150</v>
      </c>
      <c r="D52" s="13">
        <v>225</v>
      </c>
      <c r="E52" s="13">
        <v>109</v>
      </c>
      <c r="F52" s="13">
        <v>30</v>
      </c>
      <c r="G52" s="13">
        <v>2.1800000000000002</v>
      </c>
      <c r="H52" s="13">
        <v>0</v>
      </c>
      <c r="I52" s="13">
        <v>434</v>
      </c>
      <c r="J52" s="13">
        <v>0</v>
      </c>
      <c r="K52" s="13">
        <v>0</v>
      </c>
      <c r="L52" s="15">
        <v>349</v>
      </c>
      <c r="M52" s="13" t="s">
        <v>278</v>
      </c>
      <c r="N52" s="13" t="s">
        <v>251</v>
      </c>
      <c r="O52" s="9">
        <v>0</v>
      </c>
      <c r="P52" s="12"/>
      <c r="Q52" s="10">
        <f t="shared" si="32"/>
        <v>348.03788718496929</v>
      </c>
      <c r="R52" s="10">
        <f t="shared" si="0"/>
        <v>351.01767044550036</v>
      </c>
      <c r="S52" s="9">
        <f t="shared" si="33"/>
        <v>0.96211281503070722</v>
      </c>
      <c r="T52" s="9">
        <f t="shared" si="34"/>
        <v>2.7605753796719986E-3</v>
      </c>
      <c r="U52" s="9">
        <f t="shared" si="35"/>
        <v>0.92566106884631183</v>
      </c>
      <c r="V52" s="12"/>
      <c r="W52" s="10">
        <f t="shared" si="1"/>
        <v>429.63337158587865</v>
      </c>
      <c r="X52" s="9">
        <f t="shared" si="2"/>
        <v>80.633371585878649</v>
      </c>
      <c r="Y52" s="9">
        <f t="shared" si="3"/>
        <v>0.20711511868968299</v>
      </c>
      <c r="Z52" s="9">
        <f t="shared" si="4"/>
        <v>6501.7406133063823</v>
      </c>
      <c r="AA52" s="12"/>
      <c r="AB52" s="10">
        <f t="shared" si="5"/>
        <v>498.48452078016243</v>
      </c>
      <c r="AC52" s="9">
        <f t="shared" si="6"/>
        <v>149.48452078016243</v>
      </c>
      <c r="AD52" s="9">
        <f t="shared" si="7"/>
        <v>0.35277227398219047</v>
      </c>
      <c r="AE52" s="9">
        <f t="shared" si="36"/>
        <v>22345.621952874812</v>
      </c>
      <c r="AF52" s="9">
        <f t="shared" si="8"/>
        <v>1.599349867915085</v>
      </c>
      <c r="AG52" s="9">
        <f t="shared" si="9"/>
        <v>30</v>
      </c>
      <c r="AH52" s="9">
        <f t="shared" si="10"/>
        <v>64832.660695308005</v>
      </c>
      <c r="AI52" s="9">
        <f t="shared" si="11"/>
        <v>47539.296395099991</v>
      </c>
      <c r="AJ52" s="9">
        <f t="shared" si="12"/>
        <v>51.56354000000001</v>
      </c>
      <c r="AK52" s="9">
        <f t="shared" si="13"/>
        <v>0</v>
      </c>
      <c r="AM52" s="10">
        <f t="shared" si="14"/>
        <v>432.29680405717681</v>
      </c>
      <c r="AN52" s="9">
        <f t="shared" si="15"/>
        <v>83.296804057176814</v>
      </c>
      <c r="AO52" s="9">
        <f t="shared" si="16"/>
        <v>0.21322704412619353</v>
      </c>
      <c r="AP52">
        <f t="shared" si="37"/>
        <v>6938.3575661397081</v>
      </c>
      <c r="AQ52" s="9">
        <f t="shared" si="17"/>
        <v>0</v>
      </c>
      <c r="AR52" s="9">
        <f t="shared" si="18"/>
        <v>0</v>
      </c>
      <c r="AS52" s="9">
        <f t="shared" si="19"/>
        <v>51.56354000000001</v>
      </c>
      <c r="AT52" s="9">
        <f t="shared" si="20"/>
        <v>1927.3031999999998</v>
      </c>
      <c r="AV52" s="10">
        <f t="shared" si="21"/>
        <v>309.8121467001119</v>
      </c>
      <c r="AW52" s="9">
        <f t="shared" si="22"/>
        <v>39.187853299888104</v>
      </c>
      <c r="AX52" s="9">
        <f t="shared" si="23"/>
        <v>0.11896518148966741</v>
      </c>
      <c r="AY52">
        <f t="shared" si="38"/>
        <v>1535.687846253551</v>
      </c>
      <c r="AZ52" s="9">
        <f t="shared" si="24"/>
        <v>309812.14670011192</v>
      </c>
      <c r="BA52" s="9">
        <f t="shared" si="25"/>
        <v>7.7691142908534196</v>
      </c>
      <c r="BB52" s="9">
        <f t="shared" si="26"/>
        <v>0</v>
      </c>
      <c r="BC52" s="9">
        <f t="shared" si="27"/>
        <v>0</v>
      </c>
      <c r="BD52" s="9">
        <f t="shared" si="28"/>
        <v>0</v>
      </c>
      <c r="BE52" s="9">
        <f t="shared" si="29"/>
        <v>0.75</v>
      </c>
      <c r="BF52" s="9">
        <f t="shared" si="30"/>
        <v>4.3496307539612307</v>
      </c>
      <c r="BG52" s="9">
        <f t="shared" si="31"/>
        <v>2.8997538359741539</v>
      </c>
      <c r="BY52" s="3">
        <v>1.05</v>
      </c>
      <c r="BZ52" s="3">
        <v>1.0900000000000001</v>
      </c>
      <c r="CA52" s="2">
        <v>1.0900000000000001</v>
      </c>
    </row>
    <row r="53" spans="1:79" ht="15.6" thickTop="1" thickBot="1" x14ac:dyDescent="0.35">
      <c r="A53" s="13">
        <v>63</v>
      </c>
      <c r="B53" s="13" t="s">
        <v>37</v>
      </c>
      <c r="C53" s="13">
        <v>150</v>
      </c>
      <c r="D53" s="13">
        <v>225</v>
      </c>
      <c r="E53" s="13">
        <v>109</v>
      </c>
      <c r="F53" s="13">
        <v>41.5</v>
      </c>
      <c r="G53" s="13">
        <v>1.1200000000000001</v>
      </c>
      <c r="H53" s="13">
        <v>0.5</v>
      </c>
      <c r="I53" s="13">
        <v>434</v>
      </c>
      <c r="J53" s="13">
        <v>60</v>
      </c>
      <c r="K53" s="13">
        <v>1</v>
      </c>
      <c r="L53" s="15">
        <v>422</v>
      </c>
      <c r="M53" s="13" t="s">
        <v>278</v>
      </c>
      <c r="N53" s="13" t="s">
        <v>251</v>
      </c>
      <c r="O53" s="9" t="s">
        <v>1</v>
      </c>
      <c r="P53" s="12"/>
      <c r="Q53" s="10">
        <f t="shared" si="32"/>
        <v>397.55708267946284</v>
      </c>
      <c r="R53" s="10">
        <f t="shared" si="0"/>
        <v>400.27976745876924</v>
      </c>
      <c r="S53" s="9">
        <f t="shared" si="33"/>
        <v>24.442917320537163</v>
      </c>
      <c r="T53" s="9">
        <f t="shared" si="34"/>
        <v>5.9649090556629446E-2</v>
      </c>
      <c r="U53" s="9">
        <f t="shared" si="35"/>
        <v>597.45620713861558</v>
      </c>
      <c r="V53" s="12"/>
      <c r="W53" s="10">
        <f t="shared" si="1"/>
        <v>422.15896715654151</v>
      </c>
      <c r="X53" s="9">
        <f t="shared" si="2"/>
        <v>0.15896715654150739</v>
      </c>
      <c r="Y53" s="9">
        <f t="shared" si="3"/>
        <v>3.7662848521759147E-4</v>
      </c>
      <c r="Z53" s="9">
        <f t="shared" si="4"/>
        <v>2.5270556858892117E-2</v>
      </c>
      <c r="AA53" s="12"/>
      <c r="AB53" s="10">
        <f t="shared" si="5"/>
        <v>207.30978582978656</v>
      </c>
      <c r="AC53" s="9">
        <f t="shared" si="6"/>
        <v>214.69021417021344</v>
      </c>
      <c r="AD53" s="9">
        <f t="shared" si="7"/>
        <v>0.68230375247424513</v>
      </c>
      <c r="AE53" s="9">
        <f t="shared" si="36"/>
        <v>46091.888060452111</v>
      </c>
      <c r="AF53" s="9">
        <f t="shared" si="8"/>
        <v>1.8810784141018684</v>
      </c>
      <c r="AG53" s="9">
        <f t="shared" si="9"/>
        <v>42.07</v>
      </c>
      <c r="AH53" s="9">
        <f t="shared" si="10"/>
        <v>19776.830627696072</v>
      </c>
      <c r="AI53" s="9">
        <f t="shared" si="11"/>
        <v>74367.182131373484</v>
      </c>
      <c r="AJ53" s="9">
        <f t="shared" si="12"/>
        <v>19.150380722891569</v>
      </c>
      <c r="AK53" s="9">
        <f t="shared" si="13"/>
        <v>0.20315646872300178</v>
      </c>
      <c r="AM53" s="10">
        <f t="shared" si="14"/>
        <v>320.51884379372098</v>
      </c>
      <c r="AN53" s="9">
        <f t="shared" si="15"/>
        <v>101.48115620627902</v>
      </c>
      <c r="AO53" s="9">
        <f t="shared" si="16"/>
        <v>0.27334297857758205</v>
      </c>
      <c r="AP53">
        <f t="shared" si="37"/>
        <v>10298.425064963203</v>
      </c>
      <c r="AQ53" s="9">
        <f t="shared" si="17"/>
        <v>0.65322380544496395</v>
      </c>
      <c r="AR53" s="9">
        <f t="shared" si="18"/>
        <v>0.3</v>
      </c>
      <c r="AS53" s="9">
        <f t="shared" si="19"/>
        <v>19.150380722891573</v>
      </c>
      <c r="AT53" s="9">
        <f t="shared" si="20"/>
        <v>1609.2981719999998</v>
      </c>
      <c r="AV53" s="10">
        <f t="shared" si="21"/>
        <v>370.75399018502196</v>
      </c>
      <c r="AW53" s="9">
        <f t="shared" si="22"/>
        <v>51.246009814978038</v>
      </c>
      <c r="AX53" s="9">
        <f t="shared" si="23"/>
        <v>0.12928603438001657</v>
      </c>
      <c r="AY53">
        <f t="shared" si="38"/>
        <v>2626.1535219568254</v>
      </c>
      <c r="AZ53" s="9">
        <f t="shared" si="24"/>
        <v>335892.46799761319</v>
      </c>
      <c r="BA53" s="9">
        <f t="shared" si="25"/>
        <v>6.6055363889900658</v>
      </c>
      <c r="BB53" s="9">
        <f t="shared" si="26"/>
        <v>34861.522187408773</v>
      </c>
      <c r="BC53" s="9">
        <f t="shared" si="27"/>
        <v>1.0936431115305942</v>
      </c>
      <c r="BD53" s="9">
        <f t="shared" si="28"/>
        <v>0.74999999999999989</v>
      </c>
      <c r="BE53" s="9">
        <f t="shared" si="29"/>
        <v>0.75</v>
      </c>
      <c r="BF53" s="9">
        <f t="shared" si="30"/>
        <v>9.0011778726797882</v>
      </c>
      <c r="BG53" s="9">
        <f t="shared" si="31"/>
        <v>3.6004711490719155</v>
      </c>
      <c r="BY53" s="3">
        <v>1.19</v>
      </c>
      <c r="BZ53" s="3">
        <v>1.34</v>
      </c>
      <c r="CA53" s="2">
        <v>1.56</v>
      </c>
    </row>
    <row r="54" spans="1:79" ht="15.6" thickTop="1" thickBot="1" x14ac:dyDescent="0.35">
      <c r="A54" s="13">
        <v>64</v>
      </c>
      <c r="B54" s="13" t="s">
        <v>38</v>
      </c>
      <c r="C54" s="13">
        <v>150</v>
      </c>
      <c r="D54" s="13">
        <v>225</v>
      </c>
      <c r="E54" s="13">
        <v>109</v>
      </c>
      <c r="F54" s="13">
        <v>41.5</v>
      </c>
      <c r="G54" s="13">
        <v>2.1800000000000002</v>
      </c>
      <c r="H54" s="13">
        <v>0.5</v>
      </c>
      <c r="I54" s="13">
        <v>434</v>
      </c>
      <c r="J54" s="13">
        <v>60</v>
      </c>
      <c r="K54" s="13">
        <v>1</v>
      </c>
      <c r="L54" s="15">
        <v>438</v>
      </c>
      <c r="M54" s="13" t="s">
        <v>278</v>
      </c>
      <c r="N54" s="13" t="s">
        <v>251</v>
      </c>
      <c r="O54" s="9" t="s">
        <v>1</v>
      </c>
      <c r="P54" s="12"/>
      <c r="Q54" s="10">
        <f t="shared" si="32"/>
        <v>443.52442772351276</v>
      </c>
      <c r="R54" s="10">
        <f t="shared" si="0"/>
        <v>446.20861528088676</v>
      </c>
      <c r="S54" s="9">
        <f t="shared" si="33"/>
        <v>5.5244277235127583</v>
      </c>
      <c r="T54" s="9">
        <f t="shared" si="34"/>
        <v>1.2533805189674169E-2</v>
      </c>
      <c r="U54" s="9">
        <f t="shared" si="35"/>
        <v>30.519301672316356</v>
      </c>
      <c r="V54" s="12"/>
      <c r="W54" s="10">
        <f t="shared" si="1"/>
        <v>477.28321880603824</v>
      </c>
      <c r="X54" s="9">
        <f t="shared" si="2"/>
        <v>39.283218806038235</v>
      </c>
      <c r="Y54" s="9">
        <f t="shared" si="3"/>
        <v>8.5838389689438674E-2</v>
      </c>
      <c r="Z54" s="9">
        <f t="shared" si="4"/>
        <v>1543.171279763076</v>
      </c>
      <c r="AA54" s="12"/>
      <c r="AB54" s="10">
        <f t="shared" si="5"/>
        <v>434.47129296823277</v>
      </c>
      <c r="AC54" s="9">
        <f t="shared" si="6"/>
        <v>3.528707031767226</v>
      </c>
      <c r="AD54" s="9">
        <f t="shared" si="7"/>
        <v>8.0889928647674327E-3</v>
      </c>
      <c r="AE54" s="9">
        <f t="shared" si="36"/>
        <v>12.451773316043466</v>
      </c>
      <c r="AF54" s="9">
        <f t="shared" si="8"/>
        <v>1.8810784141018684</v>
      </c>
      <c r="AG54" s="9">
        <f t="shared" si="9"/>
        <v>42.07</v>
      </c>
      <c r="AH54" s="9">
        <f t="shared" si="10"/>
        <v>43176.004526507313</v>
      </c>
      <c r="AI54" s="9">
        <f t="shared" si="11"/>
        <v>59365.832273566259</v>
      </c>
      <c r="AJ54" s="9">
        <f t="shared" si="12"/>
        <v>37.274848192771096</v>
      </c>
      <c r="AK54" s="9">
        <f t="shared" si="13"/>
        <v>0.20315646872300178</v>
      </c>
      <c r="AM54" s="10">
        <f t="shared" si="14"/>
        <v>468.7894966124116</v>
      </c>
      <c r="AN54" s="9">
        <f t="shared" si="15"/>
        <v>30.789496612411597</v>
      </c>
      <c r="AO54" s="9">
        <f t="shared" si="16"/>
        <v>6.7908807341582902E-2</v>
      </c>
      <c r="AP54">
        <f t="shared" si="37"/>
        <v>947.99310164570522</v>
      </c>
      <c r="AQ54" s="9">
        <f t="shared" si="17"/>
        <v>0.65322380544496395</v>
      </c>
      <c r="AR54" s="9">
        <f t="shared" si="18"/>
        <v>0.3</v>
      </c>
      <c r="AS54" s="9">
        <f t="shared" si="19"/>
        <v>37.274848192771096</v>
      </c>
      <c r="AT54" s="9">
        <f t="shared" si="20"/>
        <v>1609.2981719999998</v>
      </c>
      <c r="AV54" s="10">
        <f t="shared" si="21"/>
        <v>408.86034693229965</v>
      </c>
      <c r="AW54" s="9">
        <f t="shared" si="22"/>
        <v>29.139653067700351</v>
      </c>
      <c r="AX54" s="9">
        <f t="shared" si="23"/>
        <v>6.8818083579558265E-2</v>
      </c>
      <c r="AY54">
        <f t="shared" si="38"/>
        <v>849.11938090593844</v>
      </c>
      <c r="AZ54" s="9">
        <f t="shared" si="24"/>
        <v>373998.82474489091</v>
      </c>
      <c r="BA54" s="9">
        <f t="shared" si="25"/>
        <v>6.6055363889900658</v>
      </c>
      <c r="BB54" s="9">
        <f t="shared" si="26"/>
        <v>34861.522187408773</v>
      </c>
      <c r="BC54" s="9">
        <f t="shared" si="27"/>
        <v>1.0936431115305942</v>
      </c>
      <c r="BD54" s="9">
        <f t="shared" si="28"/>
        <v>0.74999999999999989</v>
      </c>
      <c r="BE54" s="9">
        <f t="shared" si="29"/>
        <v>0.75</v>
      </c>
      <c r="BF54" s="9">
        <f t="shared" si="30"/>
        <v>9.0011778726797882</v>
      </c>
      <c r="BG54" s="9">
        <f t="shared" si="31"/>
        <v>3.6004711490719155</v>
      </c>
      <c r="BY54" s="3">
        <v>1.0900000000000001</v>
      </c>
      <c r="BZ54" s="3">
        <v>1.1399999999999999</v>
      </c>
      <c r="CA54" s="2">
        <v>1.31</v>
      </c>
    </row>
    <row r="55" spans="1:79" ht="15.6" thickTop="1" thickBot="1" x14ac:dyDescent="0.35">
      <c r="A55" s="13">
        <v>65</v>
      </c>
      <c r="B55" s="13" t="s">
        <v>84</v>
      </c>
      <c r="C55" s="13">
        <v>120</v>
      </c>
      <c r="D55" s="13">
        <v>60</v>
      </c>
      <c r="E55" s="13">
        <v>90</v>
      </c>
      <c r="F55" s="13">
        <v>99</v>
      </c>
      <c r="G55" s="13">
        <v>0.87</v>
      </c>
      <c r="H55" s="13">
        <v>0</v>
      </c>
      <c r="I55" s="13">
        <v>400</v>
      </c>
      <c r="J55" s="13">
        <v>0</v>
      </c>
      <c r="K55" s="13">
        <v>0.5</v>
      </c>
      <c r="L55" s="15">
        <v>262</v>
      </c>
      <c r="M55" s="13" t="s">
        <v>278</v>
      </c>
      <c r="N55" s="13" t="s">
        <v>252</v>
      </c>
      <c r="O55" s="9" t="s">
        <v>136</v>
      </c>
      <c r="P55" s="12"/>
      <c r="Q55" s="10">
        <f t="shared" si="32"/>
        <v>229.78515760137313</v>
      </c>
      <c r="R55" s="10">
        <f t="shared" si="0"/>
        <v>229.22246085451678</v>
      </c>
      <c r="S55" s="9">
        <f t="shared" si="33"/>
        <v>32.214842398626871</v>
      </c>
      <c r="T55" s="9">
        <f t="shared" si="34"/>
        <v>0.13101185304473661</v>
      </c>
      <c r="U55" s="9">
        <f t="shared" si="35"/>
        <v>1037.7960707683676</v>
      </c>
      <c r="V55" s="12"/>
      <c r="W55" s="10">
        <f t="shared" si="1"/>
        <v>256.52194016806175</v>
      </c>
      <c r="X55" s="9">
        <f t="shared" si="2"/>
        <v>5.4780598319382534</v>
      </c>
      <c r="Y55" s="9">
        <f t="shared" si="3"/>
        <v>2.1129519920266907E-2</v>
      </c>
      <c r="Z55" s="9">
        <f t="shared" si="4"/>
        <v>30.009139522295364</v>
      </c>
      <c r="AA55" s="12"/>
      <c r="AB55" s="10">
        <f t="shared" si="5"/>
        <v>25.185113310058473</v>
      </c>
      <c r="AC55" s="9">
        <f t="shared" si="6"/>
        <v>236.81488668994152</v>
      </c>
      <c r="AD55" s="9">
        <f t="shared" si="7"/>
        <v>1.6492142225649775</v>
      </c>
      <c r="AE55" s="9">
        <f t="shared" si="36"/>
        <v>56081.290557969842</v>
      </c>
      <c r="AF55" s="9">
        <f t="shared" si="8"/>
        <v>2.9053633163513299</v>
      </c>
      <c r="AG55" s="9">
        <f t="shared" si="9"/>
        <v>99</v>
      </c>
      <c r="AH55" s="9">
        <f t="shared" si="10"/>
        <v>1294.9681090909089</v>
      </c>
      <c r="AI55" s="9">
        <f t="shared" si="11"/>
        <v>36817.175454545453</v>
      </c>
      <c r="AJ55" s="9">
        <f t="shared" si="12"/>
        <v>4.7454545454545451</v>
      </c>
      <c r="AK55" s="9">
        <f t="shared" si="13"/>
        <v>0</v>
      </c>
      <c r="AM55" s="10">
        <f t="shared" si="14"/>
        <v>74.131452071999973</v>
      </c>
      <c r="AN55" s="9">
        <f t="shared" si="15"/>
        <v>187.86854792800003</v>
      </c>
      <c r="AO55" s="9">
        <f t="shared" si="16"/>
        <v>1.1178278424701431</v>
      </c>
      <c r="AP55">
        <f t="shared" si="37"/>
        <v>35294.591300575245</v>
      </c>
      <c r="AQ55" s="9">
        <f t="shared" si="17"/>
        <v>0</v>
      </c>
      <c r="AR55" s="9">
        <f t="shared" si="18"/>
        <v>0</v>
      </c>
      <c r="AS55" s="9">
        <f t="shared" si="19"/>
        <v>4.7454545454545443</v>
      </c>
      <c r="AT55" s="9">
        <f t="shared" si="20"/>
        <v>1088.232</v>
      </c>
      <c r="AV55" s="10">
        <f t="shared" si="21"/>
        <v>168.63219343279826</v>
      </c>
      <c r="AW55" s="9">
        <f t="shared" si="22"/>
        <v>93.36780656720174</v>
      </c>
      <c r="AX55" s="9">
        <f t="shared" si="23"/>
        <v>0.43363133546945154</v>
      </c>
      <c r="AY55">
        <f t="shared" si="38"/>
        <v>8717.5473031704005</v>
      </c>
      <c r="AZ55" s="9">
        <f t="shared" si="24"/>
        <v>168632.19343279826</v>
      </c>
      <c r="BA55" s="9">
        <f t="shared" si="25"/>
        <v>4.2767566606774983</v>
      </c>
      <c r="BB55" s="9">
        <f t="shared" si="26"/>
        <v>0</v>
      </c>
      <c r="BC55" s="9">
        <f t="shared" si="27"/>
        <v>0</v>
      </c>
      <c r="BD55" s="9">
        <f t="shared" si="28"/>
        <v>0</v>
      </c>
      <c r="BE55" s="9">
        <f t="shared" si="29"/>
        <v>0.6</v>
      </c>
      <c r="BF55" s="9">
        <f t="shared" si="30"/>
        <v>9.6449768275710817</v>
      </c>
      <c r="BG55" s="9">
        <f t="shared" si="31"/>
        <v>6.4299845517140541</v>
      </c>
      <c r="BY55" s="3">
        <v>1</v>
      </c>
      <c r="BZ55" s="3">
        <v>1.05</v>
      </c>
      <c r="CA55" s="2">
        <v>1.05</v>
      </c>
    </row>
    <row r="56" spans="1:79" ht="15.6" thickTop="1" thickBot="1" x14ac:dyDescent="0.35">
      <c r="A56" s="13">
        <v>67</v>
      </c>
      <c r="B56" s="13" t="s">
        <v>86</v>
      </c>
      <c r="C56" s="13">
        <v>120</v>
      </c>
      <c r="D56" s="13">
        <v>60</v>
      </c>
      <c r="E56" s="13">
        <v>90</v>
      </c>
      <c r="F56" s="13">
        <v>108</v>
      </c>
      <c r="G56" s="13">
        <v>0.87</v>
      </c>
      <c r="H56" s="13">
        <v>0.51</v>
      </c>
      <c r="I56" s="13">
        <v>400</v>
      </c>
      <c r="J56" s="13">
        <v>65</v>
      </c>
      <c r="K56" s="13">
        <v>0.5</v>
      </c>
      <c r="L56" s="15">
        <v>343</v>
      </c>
      <c r="M56" s="13" t="s">
        <v>278</v>
      </c>
      <c r="N56" s="13" t="s">
        <v>252</v>
      </c>
      <c r="O56" s="9" t="s">
        <v>136</v>
      </c>
      <c r="P56" s="12"/>
      <c r="Q56" s="10">
        <f t="shared" si="32"/>
        <v>278.14545398813311</v>
      </c>
      <c r="R56" s="10">
        <f t="shared" si="0"/>
        <v>277.21203205342329</v>
      </c>
      <c r="S56" s="9">
        <f t="shared" si="33"/>
        <v>64.854546011866887</v>
      </c>
      <c r="T56" s="9">
        <f t="shared" si="34"/>
        <v>0.20882241219173736</v>
      </c>
      <c r="U56" s="9">
        <f t="shared" si="35"/>
        <v>4206.1121384053595</v>
      </c>
      <c r="V56" s="12"/>
      <c r="W56" s="10">
        <f t="shared" si="1"/>
        <v>334.98288440830964</v>
      </c>
      <c r="X56" s="9">
        <f t="shared" si="2"/>
        <v>8.0171155916903558</v>
      </c>
      <c r="Y56" s="9">
        <f t="shared" si="3"/>
        <v>2.3649905553846145E-2</v>
      </c>
      <c r="Z56" s="9">
        <f t="shared" si="4"/>
        <v>64.274142410524604</v>
      </c>
      <c r="AA56" s="12"/>
      <c r="AB56" s="10">
        <f t="shared" si="5"/>
        <v>36.010142752319105</v>
      </c>
      <c r="AC56" s="9">
        <f t="shared" si="6"/>
        <v>306.9898572476809</v>
      </c>
      <c r="AD56" s="9">
        <f t="shared" si="7"/>
        <v>1.6199558936252372</v>
      </c>
      <c r="AE56" s="9">
        <f t="shared" si="36"/>
        <v>94242.772452951496</v>
      </c>
      <c r="AF56" s="9">
        <f t="shared" si="8"/>
        <v>3.034553014860673</v>
      </c>
      <c r="AG56" s="9">
        <f t="shared" si="9"/>
        <v>108.314925</v>
      </c>
      <c r="AH56" s="9">
        <f t="shared" si="10"/>
        <v>1175.1329249999999</v>
      </c>
      <c r="AI56" s="9">
        <f t="shared" si="11"/>
        <v>36987.952499999999</v>
      </c>
      <c r="AJ56" s="9">
        <f t="shared" si="12"/>
        <v>4.3499999999999996</v>
      </c>
      <c r="AK56" s="9">
        <f t="shared" si="13"/>
        <v>0.36214355679347271</v>
      </c>
      <c r="AM56" s="10">
        <f t="shared" si="14"/>
        <v>137.9000927931414</v>
      </c>
      <c r="AN56" s="9">
        <f t="shared" si="15"/>
        <v>205.0999072068586</v>
      </c>
      <c r="AO56" s="9">
        <f t="shared" si="16"/>
        <v>0.85298343785132968</v>
      </c>
      <c r="AP56">
        <f t="shared" si="37"/>
        <v>42065.971936262009</v>
      </c>
      <c r="AQ56" s="9">
        <f t="shared" si="17"/>
        <v>0.58221329050701009</v>
      </c>
      <c r="AR56" s="9">
        <f t="shared" si="18"/>
        <v>0.16575000000000001</v>
      </c>
      <c r="AS56" s="9">
        <f t="shared" si="19"/>
        <v>4.3499999999999988</v>
      </c>
      <c r="AT56" s="9">
        <f t="shared" si="20"/>
        <v>989.02605029999995</v>
      </c>
      <c r="AV56" s="10">
        <f t="shared" si="21"/>
        <v>192.15615963133328</v>
      </c>
      <c r="AW56" s="9">
        <f t="shared" si="22"/>
        <v>150.84384036866672</v>
      </c>
      <c r="AX56" s="9">
        <f t="shared" si="23"/>
        <v>0.56373765920056829</v>
      </c>
      <c r="AY56">
        <f t="shared" si="38"/>
        <v>22753.864177167809</v>
      </c>
      <c r="AZ56" s="9">
        <f t="shared" si="24"/>
        <v>177673.33755157987</v>
      </c>
      <c r="BA56" s="9">
        <f t="shared" si="25"/>
        <v>4.0946827602101115</v>
      </c>
      <c r="BB56" s="9">
        <f t="shared" si="26"/>
        <v>14482.822079753405</v>
      </c>
      <c r="BC56" s="9">
        <f t="shared" si="27"/>
        <v>1.3722862588841955</v>
      </c>
      <c r="BD56" s="9">
        <f t="shared" si="28"/>
        <v>0.49724999999999997</v>
      </c>
      <c r="BE56" s="9">
        <f t="shared" si="29"/>
        <v>0.6</v>
      </c>
      <c r="BF56" s="9">
        <f t="shared" si="30"/>
        <v>10.221300552179175</v>
      </c>
      <c r="BG56" s="9">
        <f t="shared" si="31"/>
        <v>6.8142003681194501</v>
      </c>
      <c r="BY56" s="3">
        <v>1.1100000000000001</v>
      </c>
      <c r="BZ56" s="3">
        <v>1.1499999999999999</v>
      </c>
      <c r="CA56" s="2">
        <v>1.22</v>
      </c>
    </row>
    <row r="57" spans="1:79" ht="15.6" thickTop="1" thickBot="1" x14ac:dyDescent="0.35">
      <c r="A57" s="13">
        <v>68</v>
      </c>
      <c r="B57" s="13" t="s">
        <v>87</v>
      </c>
      <c r="C57" s="13">
        <v>120</v>
      </c>
      <c r="D57" s="13">
        <v>60</v>
      </c>
      <c r="E57" s="13">
        <v>90</v>
      </c>
      <c r="F57" s="13">
        <v>106</v>
      </c>
      <c r="G57" s="13">
        <v>0.87</v>
      </c>
      <c r="H57" s="13">
        <v>0.76</v>
      </c>
      <c r="I57" s="13">
        <v>400</v>
      </c>
      <c r="J57" s="13">
        <v>65</v>
      </c>
      <c r="K57" s="13">
        <v>0.5</v>
      </c>
      <c r="L57" s="15">
        <v>337</v>
      </c>
      <c r="M57" s="13" t="s">
        <v>278</v>
      </c>
      <c r="N57" s="13" t="s">
        <v>252</v>
      </c>
      <c r="O57" s="9" t="s">
        <v>136</v>
      </c>
      <c r="P57" s="12"/>
      <c r="Q57" s="10">
        <f t="shared" si="32"/>
        <v>293.23274050429666</v>
      </c>
      <c r="R57" s="10">
        <f t="shared" si="0"/>
        <v>292.36006567821278</v>
      </c>
      <c r="S57" s="9">
        <f t="shared" si="33"/>
        <v>43.767259495703343</v>
      </c>
      <c r="T57" s="9">
        <f t="shared" si="34"/>
        <v>0.1388923700177235</v>
      </c>
      <c r="U57" s="9">
        <f t="shared" si="35"/>
        <v>1915.5730037642345</v>
      </c>
      <c r="V57" s="12"/>
      <c r="W57" s="10">
        <f t="shared" si="1"/>
        <v>345.45189185884379</v>
      </c>
      <c r="X57" s="9">
        <f t="shared" si="2"/>
        <v>8.4518918588437941</v>
      </c>
      <c r="Y57" s="9">
        <f t="shared" si="3"/>
        <v>2.4769194604539121E-2</v>
      </c>
      <c r="Z57" s="9">
        <f t="shared" si="4"/>
        <v>71.434475993589999</v>
      </c>
      <c r="AA57" s="12"/>
      <c r="AB57" s="10">
        <f t="shared" si="5"/>
        <v>41.707222497852271</v>
      </c>
      <c r="AC57" s="9">
        <f t="shared" si="6"/>
        <v>295.29277750214771</v>
      </c>
      <c r="AD57" s="9">
        <f t="shared" si="7"/>
        <v>1.5594779289102276</v>
      </c>
      <c r="AE57" s="9">
        <f t="shared" si="36"/>
        <v>87197.824444932921</v>
      </c>
      <c r="AF57" s="9">
        <f t="shared" si="8"/>
        <v>3.006324001168204</v>
      </c>
      <c r="AG57" s="9">
        <f t="shared" si="9"/>
        <v>106.4693</v>
      </c>
      <c r="AH57" s="9">
        <f t="shared" si="10"/>
        <v>1199.8261336062658</v>
      </c>
      <c r="AI57" s="9">
        <f t="shared" si="11"/>
        <v>36952.508207547166</v>
      </c>
      <c r="AJ57" s="9">
        <f t="shared" si="12"/>
        <v>4.4320754716981137</v>
      </c>
      <c r="AK57" s="9">
        <f t="shared" si="13"/>
        <v>0.53464466036775349</v>
      </c>
      <c r="AM57" s="10">
        <f t="shared" si="14"/>
        <v>162.96706102018166</v>
      </c>
      <c r="AN57" s="9">
        <f t="shared" si="15"/>
        <v>174.03293897981834</v>
      </c>
      <c r="AO57" s="9">
        <f t="shared" si="16"/>
        <v>0.69617761868033678</v>
      </c>
      <c r="AP57">
        <f t="shared" si="37"/>
        <v>30287.463849953172</v>
      </c>
      <c r="AQ57" s="9">
        <f t="shared" si="17"/>
        <v>0.85954097795044082</v>
      </c>
      <c r="AR57" s="9">
        <f t="shared" si="18"/>
        <v>0.247</v>
      </c>
      <c r="AS57" s="9">
        <f t="shared" si="19"/>
        <v>4.4320754716981128</v>
      </c>
      <c r="AT57" s="9">
        <f t="shared" si="20"/>
        <v>940.39568279999992</v>
      </c>
      <c r="AV57" s="10">
        <f t="shared" si="21"/>
        <v>193.83577116442811</v>
      </c>
      <c r="AW57" s="9">
        <f t="shared" si="22"/>
        <v>143.16422883557189</v>
      </c>
      <c r="AX57" s="9">
        <f t="shared" si="23"/>
        <v>0.53939179163276962</v>
      </c>
      <c r="AY57">
        <f t="shared" si="38"/>
        <v>20495.996418083992</v>
      </c>
      <c r="AZ57" s="9">
        <f t="shared" si="24"/>
        <v>175690.31656163241</v>
      </c>
      <c r="BA57" s="9">
        <f t="shared" si="25"/>
        <v>4.1331313291798475</v>
      </c>
      <c r="BB57" s="9">
        <f t="shared" si="26"/>
        <v>18145.454602795668</v>
      </c>
      <c r="BC57" s="9">
        <f t="shared" si="27"/>
        <v>2.01963783530358</v>
      </c>
      <c r="BD57" s="9">
        <f t="shared" si="28"/>
        <v>0.7410000000000001</v>
      </c>
      <c r="BE57" s="9">
        <f t="shared" si="29"/>
        <v>0.6</v>
      </c>
      <c r="BF57" s="9">
        <f t="shared" si="30"/>
        <v>10.094656046901484</v>
      </c>
      <c r="BG57" s="9">
        <f t="shared" si="31"/>
        <v>6.7297706979343221</v>
      </c>
      <c r="BY57" s="3">
        <v>1.07</v>
      </c>
      <c r="BZ57" s="3">
        <v>1.1100000000000001</v>
      </c>
      <c r="CA57" s="2">
        <v>1.1399999999999999</v>
      </c>
    </row>
    <row r="58" spans="1:79" ht="15.6" thickTop="1" thickBot="1" x14ac:dyDescent="0.35">
      <c r="A58" s="13">
        <v>69</v>
      </c>
      <c r="B58" s="13" t="s">
        <v>88</v>
      </c>
      <c r="C58" s="13">
        <v>120</v>
      </c>
      <c r="D58" s="13">
        <v>60</v>
      </c>
      <c r="E58" s="13">
        <v>90</v>
      </c>
      <c r="F58" s="13">
        <v>107</v>
      </c>
      <c r="G58" s="13">
        <v>0.87</v>
      </c>
      <c r="H58" s="13">
        <v>1.02</v>
      </c>
      <c r="I58" s="13">
        <v>400</v>
      </c>
      <c r="J58" s="13">
        <v>65</v>
      </c>
      <c r="K58" s="13">
        <v>0.5</v>
      </c>
      <c r="L58" s="15">
        <v>369</v>
      </c>
      <c r="M58" s="13" t="s">
        <v>278</v>
      </c>
      <c r="N58" s="13" t="s">
        <v>252</v>
      </c>
      <c r="O58" s="9" t="s">
        <v>136</v>
      </c>
      <c r="P58" s="12"/>
      <c r="Q58" s="10">
        <f t="shared" si="32"/>
        <v>313.96974912300243</v>
      </c>
      <c r="R58" s="10">
        <f t="shared" si="0"/>
        <v>313.04301592539844</v>
      </c>
      <c r="S58" s="9">
        <f t="shared" si="33"/>
        <v>55.03025087699757</v>
      </c>
      <c r="T58" s="9">
        <f t="shared" si="34"/>
        <v>0.1611498926494522</v>
      </c>
      <c r="U58" s="9">
        <f t="shared" si="35"/>
        <v>3028.3285115852918</v>
      </c>
      <c r="V58" s="12"/>
      <c r="W58" s="10">
        <f t="shared" si="1"/>
        <v>361.03737199984698</v>
      </c>
      <c r="X58" s="9">
        <f t="shared" si="2"/>
        <v>7.9626280001530176</v>
      </c>
      <c r="Y58" s="9">
        <f t="shared" si="3"/>
        <v>2.1814302405753241E-2</v>
      </c>
      <c r="Z58" s="9">
        <f t="shared" si="4"/>
        <v>63.403444668820846</v>
      </c>
      <c r="AA58" s="12"/>
      <c r="AB58" s="10">
        <f t="shared" si="5"/>
        <v>47.61090283803626</v>
      </c>
      <c r="AC58" s="9">
        <f t="shared" si="6"/>
        <v>321.38909716196372</v>
      </c>
      <c r="AD58" s="9">
        <f t="shared" si="7"/>
        <v>1.542874154145258</v>
      </c>
      <c r="AE58" s="9">
        <f t="shared" si="36"/>
        <v>103290.95177458215</v>
      </c>
      <c r="AF58" s="9">
        <f t="shared" si="8"/>
        <v>3.0204714863742712</v>
      </c>
      <c r="AG58" s="9">
        <f t="shared" si="9"/>
        <v>107.62985</v>
      </c>
      <c r="AH58" s="9">
        <f t="shared" si="10"/>
        <v>1187.3524707135994</v>
      </c>
      <c r="AI58" s="9">
        <f t="shared" si="11"/>
        <v>36970.395981308407</v>
      </c>
      <c r="AJ58" s="9">
        <f t="shared" si="12"/>
        <v>4.3906542056074764</v>
      </c>
      <c r="AK58" s="9">
        <f t="shared" si="13"/>
        <v>0.72092613436781094</v>
      </c>
      <c r="AM58" s="10">
        <f t="shared" si="14"/>
        <v>186.87129657686776</v>
      </c>
      <c r="AN58" s="9">
        <f t="shared" si="15"/>
        <v>182.12870342313224</v>
      </c>
      <c r="AO58" s="9">
        <f t="shared" si="16"/>
        <v>0.65529090832610337</v>
      </c>
      <c r="AP58">
        <f t="shared" si="37"/>
        <v>33170.864610591263</v>
      </c>
      <c r="AQ58" s="9">
        <f t="shared" si="17"/>
        <v>1.1590231802526647</v>
      </c>
      <c r="AR58" s="9">
        <f t="shared" si="18"/>
        <v>0.33150000000000002</v>
      </c>
      <c r="AS58" s="9">
        <f t="shared" si="19"/>
        <v>4.3906542056074755</v>
      </c>
      <c r="AT58" s="9">
        <f t="shared" si="20"/>
        <v>889.82010059999993</v>
      </c>
      <c r="AV58" s="10">
        <f t="shared" si="21"/>
        <v>197.88101097417166</v>
      </c>
      <c r="AW58" s="9">
        <f t="shared" si="22"/>
        <v>171.11898902582834</v>
      </c>
      <c r="AX58" s="9">
        <f t="shared" si="23"/>
        <v>0.60372101274574141</v>
      </c>
      <c r="AY58">
        <f t="shared" si="38"/>
        <v>29281.708405221561</v>
      </c>
      <c r="AZ58" s="9">
        <f t="shared" si="24"/>
        <v>176683.62694133271</v>
      </c>
      <c r="BA58" s="9">
        <f t="shared" si="25"/>
        <v>4.1137722938113335</v>
      </c>
      <c r="BB58" s="9">
        <f t="shared" si="26"/>
        <v>21197.384032838952</v>
      </c>
      <c r="BC58" s="9">
        <f t="shared" si="27"/>
        <v>2.7275960014288501</v>
      </c>
      <c r="BD58" s="9">
        <f t="shared" si="28"/>
        <v>0.99449999999999994</v>
      </c>
      <c r="BE58" s="9">
        <f t="shared" si="29"/>
        <v>0.6</v>
      </c>
      <c r="BF58" s="9">
        <f t="shared" si="30"/>
        <v>10.15807683529356</v>
      </c>
      <c r="BG58" s="9">
        <f t="shared" si="31"/>
        <v>6.77205122352904</v>
      </c>
      <c r="BY58" s="3">
        <v>1.1399999999999999</v>
      </c>
      <c r="BZ58" s="3">
        <v>1.25</v>
      </c>
      <c r="CA58" s="2">
        <v>1.25</v>
      </c>
    </row>
    <row r="59" spans="1:79" ht="15.6" thickTop="1" thickBot="1" x14ac:dyDescent="0.35">
      <c r="A59" s="13">
        <v>70</v>
      </c>
      <c r="B59" s="13" t="s">
        <v>89</v>
      </c>
      <c r="C59" s="13">
        <v>120</v>
      </c>
      <c r="D59" s="13">
        <v>60</v>
      </c>
      <c r="E59" s="13">
        <v>92</v>
      </c>
      <c r="F59" s="13">
        <v>99</v>
      </c>
      <c r="G59" s="13">
        <v>0.55000000000000004</v>
      </c>
      <c r="H59" s="13">
        <v>0</v>
      </c>
      <c r="I59" s="13">
        <v>400</v>
      </c>
      <c r="J59" s="13">
        <v>0</v>
      </c>
      <c r="K59" s="13">
        <v>0.5</v>
      </c>
      <c r="L59" s="15">
        <v>201</v>
      </c>
      <c r="M59" s="13" t="s">
        <v>278</v>
      </c>
      <c r="N59" s="13" t="s">
        <v>252</v>
      </c>
      <c r="O59" s="9" t="s">
        <v>136</v>
      </c>
      <c r="P59" s="12"/>
      <c r="Q59" s="10">
        <f t="shared" si="32"/>
        <v>215.55216404531311</v>
      </c>
      <c r="R59" s="10">
        <f t="shared" si="0"/>
        <v>215.06895882301544</v>
      </c>
      <c r="S59" s="9">
        <f t="shared" si="33"/>
        <v>14.552164045313106</v>
      </c>
      <c r="T59" s="9">
        <f t="shared" si="34"/>
        <v>6.9869588019857709E-2</v>
      </c>
      <c r="U59" s="9">
        <f t="shared" si="35"/>
        <v>211.76547840170349</v>
      </c>
      <c r="V59" s="12"/>
      <c r="W59" s="10">
        <f t="shared" si="1"/>
        <v>210.74125958390329</v>
      </c>
      <c r="X59" s="9">
        <f t="shared" si="2"/>
        <v>9.7412595839032861</v>
      </c>
      <c r="Y59" s="9">
        <f t="shared" si="3"/>
        <v>4.7317383707173727E-2</v>
      </c>
      <c r="Z59" s="9">
        <f t="shared" si="4"/>
        <v>94.892138280987623</v>
      </c>
      <c r="AA59" s="12"/>
      <c r="AB59" s="10">
        <f t="shared" si="5"/>
        <v>15.496181800219789</v>
      </c>
      <c r="AC59" s="9">
        <f t="shared" si="6"/>
        <v>185.5038181997802</v>
      </c>
      <c r="AD59" s="9">
        <f t="shared" si="7"/>
        <v>1.7136913608107971</v>
      </c>
      <c r="AE59" s="9">
        <f t="shared" si="36"/>
        <v>34411.666566697102</v>
      </c>
      <c r="AF59" s="9">
        <f t="shared" si="8"/>
        <v>2.9053633163513299</v>
      </c>
      <c r="AG59" s="9">
        <f t="shared" si="9"/>
        <v>99</v>
      </c>
      <c r="AH59" s="9">
        <f t="shared" si="10"/>
        <v>801.17280000000017</v>
      </c>
      <c r="AI59" s="9">
        <f t="shared" si="11"/>
        <v>39022.167999999998</v>
      </c>
      <c r="AJ59" s="9">
        <f t="shared" si="12"/>
        <v>3.0666666666666673</v>
      </c>
      <c r="AK59" s="9">
        <f t="shared" si="13"/>
        <v>0</v>
      </c>
      <c r="AM59" s="10">
        <f t="shared" si="14"/>
        <v>48.7359461952</v>
      </c>
      <c r="AN59" s="9">
        <f t="shared" si="15"/>
        <v>152.2640538048</v>
      </c>
      <c r="AO59" s="9">
        <f t="shared" si="16"/>
        <v>1.2194003796777138</v>
      </c>
      <c r="AP59">
        <f t="shared" si="37"/>
        <v>23184.34208107103</v>
      </c>
      <c r="AQ59" s="9">
        <f t="shared" si="17"/>
        <v>0</v>
      </c>
      <c r="AR59" s="9">
        <f t="shared" si="18"/>
        <v>0</v>
      </c>
      <c r="AS59" s="9">
        <f t="shared" si="19"/>
        <v>3.0666666666666669</v>
      </c>
      <c r="AT59" s="9">
        <f t="shared" si="20"/>
        <v>1107.0816</v>
      </c>
      <c r="AV59" s="10">
        <f t="shared" si="21"/>
        <v>164.14529252825682</v>
      </c>
      <c r="AW59" s="9">
        <f t="shared" si="22"/>
        <v>36.854707471743183</v>
      </c>
      <c r="AX59" s="9">
        <f t="shared" si="23"/>
        <v>0.20186324855271781</v>
      </c>
      <c r="AY59">
        <f t="shared" si="38"/>
        <v>1358.2694628277627</v>
      </c>
      <c r="AZ59" s="9">
        <f t="shared" si="24"/>
        <v>164145.2925282568</v>
      </c>
      <c r="BA59" s="9">
        <f t="shared" si="25"/>
        <v>4.2767566606774983</v>
      </c>
      <c r="BB59" s="9">
        <f t="shared" si="26"/>
        <v>0</v>
      </c>
      <c r="BC59" s="9">
        <f t="shared" si="27"/>
        <v>0</v>
      </c>
      <c r="BD59" s="9">
        <f t="shared" si="28"/>
        <v>0</v>
      </c>
      <c r="BE59" s="9">
        <f t="shared" si="29"/>
        <v>0.6</v>
      </c>
      <c r="BF59" s="9">
        <f t="shared" si="30"/>
        <v>9.6449768275710817</v>
      </c>
      <c r="BG59" s="9">
        <f t="shared" si="31"/>
        <v>6.4299845517140541</v>
      </c>
      <c r="BY59" s="3">
        <v>1.18</v>
      </c>
      <c r="BZ59" s="3">
        <v>1.32</v>
      </c>
      <c r="CA59" s="2">
        <v>1.32</v>
      </c>
    </row>
    <row r="60" spans="1:79" ht="15.6" thickTop="1" thickBot="1" x14ac:dyDescent="0.35">
      <c r="A60" s="13">
        <v>71</v>
      </c>
      <c r="B60" s="13" t="s">
        <v>90</v>
      </c>
      <c r="C60" s="13">
        <v>120</v>
      </c>
      <c r="D60" s="13">
        <v>60</v>
      </c>
      <c r="E60" s="13">
        <v>92</v>
      </c>
      <c r="F60" s="13">
        <v>108</v>
      </c>
      <c r="G60" s="13">
        <v>0.55000000000000004</v>
      </c>
      <c r="H60" s="13">
        <v>0.51</v>
      </c>
      <c r="I60" s="13">
        <v>400</v>
      </c>
      <c r="J60" s="13">
        <v>65</v>
      </c>
      <c r="K60" s="13">
        <v>0.5</v>
      </c>
      <c r="L60" s="15">
        <v>286</v>
      </c>
      <c r="M60" s="13" t="s">
        <v>278</v>
      </c>
      <c r="N60" s="13" t="s">
        <v>252</v>
      </c>
      <c r="O60" s="9" t="s">
        <v>136</v>
      </c>
      <c r="P60" s="12"/>
      <c r="Q60" s="10">
        <f t="shared" si="32"/>
        <v>263.99201730913103</v>
      </c>
      <c r="R60" s="10">
        <f t="shared" si="0"/>
        <v>263.13086351124201</v>
      </c>
      <c r="S60" s="9">
        <f t="shared" si="33"/>
        <v>22.007982690868971</v>
      </c>
      <c r="T60" s="9">
        <f t="shared" si="34"/>
        <v>8.0030189523638356E-2</v>
      </c>
      <c r="U60" s="9">
        <f t="shared" si="35"/>
        <v>484.35130212158822</v>
      </c>
      <c r="V60" s="12"/>
      <c r="W60" s="10">
        <f t="shared" si="1"/>
        <v>290.60623340505225</v>
      </c>
      <c r="X60" s="9">
        <f t="shared" si="2"/>
        <v>4.6062334050522509</v>
      </c>
      <c r="Y60" s="9">
        <f t="shared" si="3"/>
        <v>1.5977050327225583E-2</v>
      </c>
      <c r="Z60" s="9">
        <f t="shared" si="4"/>
        <v>21.217386181819254</v>
      </c>
      <c r="AA60" s="12"/>
      <c r="AB60" s="10">
        <f t="shared" si="5"/>
        <v>27.342005556837172</v>
      </c>
      <c r="AC60" s="9">
        <f t="shared" si="6"/>
        <v>258.65799444316281</v>
      </c>
      <c r="AD60" s="9">
        <f t="shared" si="7"/>
        <v>1.6509627809619976</v>
      </c>
      <c r="AE60" s="9">
        <f t="shared" si="36"/>
        <v>66903.958089359236</v>
      </c>
      <c r="AF60" s="9">
        <f t="shared" si="8"/>
        <v>3.034553014860673</v>
      </c>
      <c r="AG60" s="9">
        <f t="shared" si="9"/>
        <v>108.314925</v>
      </c>
      <c r="AH60" s="9">
        <f t="shared" si="10"/>
        <v>729.42992222222233</v>
      </c>
      <c r="AI60" s="9">
        <f t="shared" si="11"/>
        <v>39134.300666666662</v>
      </c>
      <c r="AJ60" s="9">
        <f t="shared" si="12"/>
        <v>2.8111111111111118</v>
      </c>
      <c r="AK60" s="9">
        <f t="shared" si="13"/>
        <v>0.36214355679347271</v>
      </c>
      <c r="AM60" s="10">
        <f t="shared" si="14"/>
        <v>119.0058149886662</v>
      </c>
      <c r="AN60" s="9">
        <f t="shared" si="15"/>
        <v>166.9941850113338</v>
      </c>
      <c r="AO60" s="9">
        <f t="shared" si="16"/>
        <v>0.82465080169778304</v>
      </c>
      <c r="AP60">
        <f t="shared" si="37"/>
        <v>27887.057827599583</v>
      </c>
      <c r="AQ60" s="9">
        <f t="shared" si="17"/>
        <v>0.58221329050701009</v>
      </c>
      <c r="AR60" s="9">
        <f t="shared" si="18"/>
        <v>0.16575000000000001</v>
      </c>
      <c r="AS60" s="9">
        <f t="shared" si="19"/>
        <v>2.8111111111111113</v>
      </c>
      <c r="AT60" s="9">
        <f t="shared" si="20"/>
        <v>1006.15727364</v>
      </c>
      <c r="AV60" s="10">
        <f t="shared" si="21"/>
        <v>188.02587943207152</v>
      </c>
      <c r="AW60" s="9">
        <f t="shared" si="22"/>
        <v>97.97412056792848</v>
      </c>
      <c r="AX60" s="9">
        <f t="shared" si="23"/>
        <v>0.41337034461203204</v>
      </c>
      <c r="AY60">
        <f t="shared" si="38"/>
        <v>9598.9283010589861</v>
      </c>
      <c r="AZ60" s="9">
        <f t="shared" si="24"/>
        <v>173036.2252849091</v>
      </c>
      <c r="BA60" s="9">
        <f t="shared" si="25"/>
        <v>4.0946827602101115</v>
      </c>
      <c r="BB60" s="9">
        <f t="shared" si="26"/>
        <v>14989.65414716243</v>
      </c>
      <c r="BC60" s="9">
        <f t="shared" si="27"/>
        <v>1.3722862588841955</v>
      </c>
      <c r="BD60" s="9">
        <f t="shared" si="28"/>
        <v>0.49724999999999997</v>
      </c>
      <c r="BE60" s="9">
        <f t="shared" si="29"/>
        <v>0.6</v>
      </c>
      <c r="BF60" s="9">
        <f t="shared" si="30"/>
        <v>10.221300552179175</v>
      </c>
      <c r="BG60" s="9">
        <f t="shared" si="31"/>
        <v>6.8142003681194501</v>
      </c>
      <c r="BY60" s="3">
        <v>1.1499999999999999</v>
      </c>
      <c r="BZ60" s="3">
        <v>1.31</v>
      </c>
      <c r="CA60" s="2">
        <v>1.31</v>
      </c>
    </row>
    <row r="61" spans="1:79" ht="15.6" thickTop="1" thickBot="1" x14ac:dyDescent="0.35">
      <c r="A61" s="13">
        <v>72</v>
      </c>
      <c r="B61" s="13" t="s">
        <v>91</v>
      </c>
      <c r="C61" s="13">
        <v>120</v>
      </c>
      <c r="D61" s="13">
        <v>60</v>
      </c>
      <c r="E61" s="13">
        <v>92</v>
      </c>
      <c r="F61" s="13">
        <v>107</v>
      </c>
      <c r="G61" s="13">
        <v>0.55000000000000004</v>
      </c>
      <c r="H61" s="13">
        <v>1.02</v>
      </c>
      <c r="I61" s="13">
        <v>400</v>
      </c>
      <c r="J61" s="13">
        <v>65</v>
      </c>
      <c r="K61" s="13">
        <v>0.5</v>
      </c>
      <c r="L61" s="15">
        <v>327</v>
      </c>
      <c r="M61" s="13" t="s">
        <v>278</v>
      </c>
      <c r="N61" s="13" t="s">
        <v>252</v>
      </c>
      <c r="O61" s="9" t="s">
        <v>136</v>
      </c>
      <c r="P61" s="12"/>
      <c r="Q61" s="10">
        <f t="shared" si="32"/>
        <v>301.63526871532952</v>
      </c>
      <c r="R61" s="10">
        <f t="shared" si="0"/>
        <v>300.78007547813434</v>
      </c>
      <c r="S61" s="9">
        <f t="shared" si="33"/>
        <v>25.364731284670484</v>
      </c>
      <c r="T61" s="9">
        <f t="shared" si="34"/>
        <v>8.0697767201339185E-2</v>
      </c>
      <c r="U61" s="9">
        <f t="shared" si="35"/>
        <v>643.36959314354158</v>
      </c>
      <c r="V61" s="12"/>
      <c r="W61" s="10">
        <f t="shared" si="1"/>
        <v>317.23131373259474</v>
      </c>
      <c r="X61" s="9">
        <f t="shared" si="2"/>
        <v>9.7686862674052577</v>
      </c>
      <c r="Y61" s="9">
        <f t="shared" si="3"/>
        <v>3.0326642183245406E-2</v>
      </c>
      <c r="Z61" s="9">
        <f t="shared" si="4"/>
        <v>95.427231390992063</v>
      </c>
      <c r="AA61" s="12"/>
      <c r="AB61" s="10">
        <f t="shared" si="5"/>
        <v>39.562576341774218</v>
      </c>
      <c r="AC61" s="9">
        <f t="shared" si="6"/>
        <v>287.43742365822578</v>
      </c>
      <c r="AD61" s="9">
        <f t="shared" si="7"/>
        <v>1.5682857018673175</v>
      </c>
      <c r="AE61" s="9">
        <f t="shared" si="36"/>
        <v>82620.272519278369</v>
      </c>
      <c r="AF61" s="9">
        <f t="shared" si="8"/>
        <v>3.0204714863742712</v>
      </c>
      <c r="AG61" s="9">
        <f t="shared" si="9"/>
        <v>107.62985</v>
      </c>
      <c r="AH61" s="9">
        <f t="shared" si="10"/>
        <v>736.763613660582</v>
      </c>
      <c r="AI61" s="9">
        <f t="shared" si="11"/>
        <v>39122.773009345794</v>
      </c>
      <c r="AJ61" s="9">
        <f t="shared" si="12"/>
        <v>2.8373831775700942</v>
      </c>
      <c r="AK61" s="9">
        <f t="shared" si="13"/>
        <v>0.72092613436781094</v>
      </c>
      <c r="AM61" s="10">
        <f t="shared" si="14"/>
        <v>173.62404299653701</v>
      </c>
      <c r="AN61" s="9">
        <f t="shared" si="15"/>
        <v>153.37595700346299</v>
      </c>
      <c r="AO61" s="9">
        <f t="shared" si="16"/>
        <v>0.61273907695449592</v>
      </c>
      <c r="AP61">
        <f t="shared" si="37"/>
        <v>23524.184186728125</v>
      </c>
      <c r="AQ61" s="9">
        <f t="shared" si="17"/>
        <v>1.1590231802526647</v>
      </c>
      <c r="AR61" s="9">
        <f t="shared" si="18"/>
        <v>0.33150000000000002</v>
      </c>
      <c r="AS61" s="9">
        <f t="shared" si="19"/>
        <v>2.8373831775700937</v>
      </c>
      <c r="AT61" s="9">
        <f t="shared" si="20"/>
        <v>905.23294727999996</v>
      </c>
      <c r="AV61" s="10">
        <f t="shared" si="21"/>
        <v>193.9903382804265</v>
      </c>
      <c r="AW61" s="9">
        <f t="shared" si="22"/>
        <v>133.0096617195735</v>
      </c>
      <c r="AX61" s="9">
        <f t="shared" si="23"/>
        <v>0.51060317993068105</v>
      </c>
      <c r="AY61">
        <f t="shared" si="38"/>
        <v>17691.570110755376</v>
      </c>
      <c r="AZ61" s="9">
        <f t="shared" si="24"/>
        <v>172062.75215786751</v>
      </c>
      <c r="BA61" s="9">
        <f t="shared" si="25"/>
        <v>4.1137722938113335</v>
      </c>
      <c r="BB61" s="9">
        <f t="shared" si="26"/>
        <v>21927.586122558983</v>
      </c>
      <c r="BC61" s="9">
        <f t="shared" si="27"/>
        <v>2.7275960014288501</v>
      </c>
      <c r="BD61" s="9">
        <f t="shared" si="28"/>
        <v>0.99449999999999994</v>
      </c>
      <c r="BE61" s="9">
        <f t="shared" si="29"/>
        <v>0.6</v>
      </c>
      <c r="BF61" s="9">
        <f t="shared" si="30"/>
        <v>10.15807683529356</v>
      </c>
      <c r="BG61" s="9">
        <f t="shared" si="31"/>
        <v>6.77205122352904</v>
      </c>
      <c r="BY61" s="3">
        <v>1.23</v>
      </c>
      <c r="BZ61" s="3">
        <v>1.32</v>
      </c>
      <c r="CA61" s="2">
        <v>1.32</v>
      </c>
    </row>
    <row r="62" spans="1:79" ht="15.6" thickTop="1" thickBot="1" x14ac:dyDescent="0.35">
      <c r="A62" s="13">
        <v>73</v>
      </c>
      <c r="B62" s="13" t="s">
        <v>92</v>
      </c>
      <c r="C62" s="13">
        <v>120</v>
      </c>
      <c r="D62" s="13">
        <v>60</v>
      </c>
      <c r="E62" s="13">
        <v>88</v>
      </c>
      <c r="F62" s="13">
        <v>99</v>
      </c>
      <c r="G62" s="13">
        <v>1.29</v>
      </c>
      <c r="H62" s="13">
        <v>0</v>
      </c>
      <c r="I62" s="13">
        <v>400</v>
      </c>
      <c r="J62" s="13">
        <v>0</v>
      </c>
      <c r="K62" s="13">
        <v>0.5</v>
      </c>
      <c r="L62" s="15">
        <v>252</v>
      </c>
      <c r="M62" s="13" t="s">
        <v>278</v>
      </c>
      <c r="N62" s="13" t="s">
        <v>252</v>
      </c>
      <c r="O62" s="9" t="s">
        <v>136</v>
      </c>
      <c r="P62" s="12"/>
      <c r="Q62" s="10">
        <f t="shared" si="32"/>
        <v>248.76732340598517</v>
      </c>
      <c r="R62" s="10">
        <f t="shared" si="0"/>
        <v>248.12433500216292</v>
      </c>
      <c r="S62" s="9">
        <f t="shared" si="33"/>
        <v>3.2326765940148334</v>
      </c>
      <c r="T62" s="9">
        <f t="shared" si="34"/>
        <v>1.2910892715713473E-2</v>
      </c>
      <c r="U62" s="9">
        <f t="shared" si="35"/>
        <v>10.450197961491345</v>
      </c>
      <c r="V62" s="12"/>
      <c r="W62" s="10">
        <f t="shared" si="1"/>
        <v>273.99026475839685</v>
      </c>
      <c r="X62" s="9">
        <f t="shared" si="2"/>
        <v>21.990264758396847</v>
      </c>
      <c r="Y62" s="9">
        <f t="shared" si="3"/>
        <v>8.3614721532907596E-2</v>
      </c>
      <c r="Z62" s="9">
        <f t="shared" si="4"/>
        <v>483.57174414439038</v>
      </c>
      <c r="AA62" s="12"/>
      <c r="AB62" s="10">
        <f t="shared" si="5"/>
        <v>38.709760831076665</v>
      </c>
      <c r="AC62" s="9">
        <f t="shared" si="6"/>
        <v>213.29023916892334</v>
      </c>
      <c r="AD62" s="9">
        <f t="shared" si="7"/>
        <v>1.4673758360171494</v>
      </c>
      <c r="AE62" s="9">
        <f t="shared" si="36"/>
        <v>45492.726124736517</v>
      </c>
      <c r="AF62" s="9">
        <f t="shared" si="8"/>
        <v>2.9053633163513299</v>
      </c>
      <c r="AG62" s="9">
        <f t="shared" si="9"/>
        <v>99</v>
      </c>
      <c r="AH62" s="9">
        <f t="shared" si="10"/>
        <v>1979.227392</v>
      </c>
      <c r="AI62" s="9">
        <f t="shared" si="11"/>
        <v>34469.510399999999</v>
      </c>
      <c r="AJ62" s="9">
        <f t="shared" si="12"/>
        <v>6.88</v>
      </c>
      <c r="AK62" s="9">
        <f t="shared" si="13"/>
        <v>0</v>
      </c>
      <c r="AM62" s="10">
        <f t="shared" si="14"/>
        <v>105.61477234175999</v>
      </c>
      <c r="AN62" s="9">
        <f t="shared" si="15"/>
        <v>146.38522765824001</v>
      </c>
      <c r="AO62" s="9">
        <f t="shared" si="16"/>
        <v>0.81867550772396358</v>
      </c>
      <c r="AP62">
        <f t="shared" si="37"/>
        <v>21428.634876554755</v>
      </c>
      <c r="AQ62" s="9">
        <f t="shared" si="17"/>
        <v>0</v>
      </c>
      <c r="AR62" s="9">
        <f t="shared" si="18"/>
        <v>0</v>
      </c>
      <c r="AS62" s="9">
        <f t="shared" si="19"/>
        <v>6.8800000000000008</v>
      </c>
      <c r="AT62" s="9">
        <f t="shared" si="20"/>
        <v>1069.3824</v>
      </c>
      <c r="AV62" s="10">
        <f t="shared" si="21"/>
        <v>172.48886967399099</v>
      </c>
      <c r="AW62" s="9">
        <f t="shared" si="22"/>
        <v>79.51113032600901</v>
      </c>
      <c r="AX62" s="9">
        <f t="shared" si="23"/>
        <v>0.37462056608020772</v>
      </c>
      <c r="AY62">
        <f t="shared" si="38"/>
        <v>6322.0198457195893</v>
      </c>
      <c r="AZ62" s="9">
        <f t="shared" si="24"/>
        <v>172488.86967399099</v>
      </c>
      <c r="BA62" s="9">
        <f t="shared" si="25"/>
        <v>4.2767566606774983</v>
      </c>
      <c r="BB62" s="9">
        <f t="shared" si="26"/>
        <v>0</v>
      </c>
      <c r="BC62" s="9">
        <f t="shared" si="27"/>
        <v>0</v>
      </c>
      <c r="BD62" s="9">
        <f t="shared" si="28"/>
        <v>0</v>
      </c>
      <c r="BE62" s="9">
        <f t="shared" si="29"/>
        <v>0.6</v>
      </c>
      <c r="BF62" s="9">
        <f t="shared" si="30"/>
        <v>9.6449768275710817</v>
      </c>
      <c r="BG62" s="9">
        <f t="shared" si="31"/>
        <v>6.4299845517140541</v>
      </c>
      <c r="BY62" s="2">
        <v>1.01</v>
      </c>
      <c r="BZ62" s="2">
        <v>1.07</v>
      </c>
      <c r="CA62" s="2">
        <v>1.24</v>
      </c>
    </row>
    <row r="63" spans="1:79" ht="15.6" thickTop="1" thickBot="1" x14ac:dyDescent="0.35">
      <c r="A63" s="13">
        <v>74</v>
      </c>
      <c r="B63" s="13" t="s">
        <v>93</v>
      </c>
      <c r="C63" s="13">
        <v>120</v>
      </c>
      <c r="D63" s="13">
        <v>60</v>
      </c>
      <c r="E63" s="13">
        <v>88</v>
      </c>
      <c r="F63" s="13">
        <v>108</v>
      </c>
      <c r="G63" s="13">
        <v>1.29</v>
      </c>
      <c r="H63" s="13">
        <v>0.51</v>
      </c>
      <c r="I63" s="13">
        <v>400</v>
      </c>
      <c r="J63" s="13">
        <v>65</v>
      </c>
      <c r="K63" s="13">
        <v>0.5</v>
      </c>
      <c r="L63" s="15">
        <v>361</v>
      </c>
      <c r="M63" s="13" t="s">
        <v>278</v>
      </c>
      <c r="N63" s="13" t="s">
        <v>252</v>
      </c>
      <c r="O63" s="9" t="s">
        <v>136</v>
      </c>
      <c r="P63" s="12"/>
      <c r="Q63" s="10">
        <f t="shared" si="32"/>
        <v>297.51022116723891</v>
      </c>
      <c r="R63" s="10">
        <f t="shared" si="0"/>
        <v>296.50334581748592</v>
      </c>
      <c r="S63" s="9">
        <f t="shared" si="33"/>
        <v>63.48977883276109</v>
      </c>
      <c r="T63" s="9">
        <f t="shared" si="34"/>
        <v>0.1928285295867469</v>
      </c>
      <c r="U63" s="9">
        <f t="shared" si="35"/>
        <v>4030.9520162329181</v>
      </c>
      <c r="V63" s="12"/>
      <c r="W63" s="10">
        <f t="shared" si="1"/>
        <v>351.04919187888305</v>
      </c>
      <c r="X63" s="9">
        <f t="shared" si="2"/>
        <v>9.9508081211169497</v>
      </c>
      <c r="Y63" s="9">
        <f t="shared" si="3"/>
        <v>2.7949777163175395E-2</v>
      </c>
      <c r="Z63" s="9">
        <f t="shared" si="4"/>
        <v>99.018582263287044</v>
      </c>
      <c r="AA63" s="12"/>
      <c r="AB63" s="10">
        <f t="shared" si="5"/>
        <v>48.262361913363662</v>
      </c>
      <c r="AC63" s="9">
        <f t="shared" si="6"/>
        <v>312.73763808663637</v>
      </c>
      <c r="AD63" s="9">
        <f t="shared" si="7"/>
        <v>1.5282990433058172</v>
      </c>
      <c r="AE63" s="9">
        <f t="shared" si="36"/>
        <v>97804.830276007953</v>
      </c>
      <c r="AF63" s="9">
        <f t="shared" si="8"/>
        <v>3.034553014860673</v>
      </c>
      <c r="AG63" s="9">
        <f t="shared" si="9"/>
        <v>108.314925</v>
      </c>
      <c r="AH63" s="9">
        <f t="shared" si="10"/>
        <v>1789.2341279999998</v>
      </c>
      <c r="AI63" s="9">
        <f t="shared" si="11"/>
        <v>34713.131199999996</v>
      </c>
      <c r="AJ63" s="9">
        <f t="shared" si="12"/>
        <v>6.3066666666666666</v>
      </c>
      <c r="AK63" s="9">
        <f t="shared" si="13"/>
        <v>0.36214355679347271</v>
      </c>
      <c r="AM63" s="10">
        <f t="shared" si="14"/>
        <v>162.09010252831237</v>
      </c>
      <c r="AN63" s="9">
        <f t="shared" si="15"/>
        <v>198.90989747168763</v>
      </c>
      <c r="AO63" s="9">
        <f t="shared" si="16"/>
        <v>0.7605186812377952</v>
      </c>
      <c r="AP63">
        <f t="shared" si="37"/>
        <v>39565.147312197281</v>
      </c>
      <c r="AQ63" s="9">
        <f t="shared" si="17"/>
        <v>0.58221329050701009</v>
      </c>
      <c r="AR63" s="9">
        <f t="shared" si="18"/>
        <v>0.16575000000000001</v>
      </c>
      <c r="AS63" s="9">
        <f t="shared" si="19"/>
        <v>6.3066666666666675</v>
      </c>
      <c r="AT63" s="9">
        <f t="shared" si="20"/>
        <v>971.89482695999993</v>
      </c>
      <c r="AV63" s="10">
        <f t="shared" si="21"/>
        <v>195.63688776824651</v>
      </c>
      <c r="AW63" s="9">
        <f t="shared" si="22"/>
        <v>165.36311223175349</v>
      </c>
      <c r="AX63" s="9">
        <f t="shared" si="23"/>
        <v>0.59415075021259367</v>
      </c>
      <c r="AY63">
        <f t="shared" si="38"/>
        <v>27344.958886971501</v>
      </c>
      <c r="AZ63" s="9">
        <f t="shared" si="24"/>
        <v>181652.85464386959</v>
      </c>
      <c r="BA63" s="9">
        <f t="shared" si="25"/>
        <v>4.0946827602101115</v>
      </c>
      <c r="BB63" s="9">
        <f t="shared" si="26"/>
        <v>13984.033124376891</v>
      </c>
      <c r="BC63" s="9">
        <f t="shared" si="27"/>
        <v>1.3722862588841955</v>
      </c>
      <c r="BD63" s="9">
        <f t="shared" si="28"/>
        <v>0.49724999999999997</v>
      </c>
      <c r="BE63" s="9">
        <f t="shared" si="29"/>
        <v>0.6</v>
      </c>
      <c r="BF63" s="9">
        <f t="shared" si="30"/>
        <v>10.221300552179175</v>
      </c>
      <c r="BG63" s="9">
        <f t="shared" si="31"/>
        <v>6.8142003681194501</v>
      </c>
      <c r="BY63" s="2">
        <v>1.08</v>
      </c>
      <c r="BZ63" s="2">
        <v>1.24</v>
      </c>
      <c r="CA63" s="2">
        <v>1.44</v>
      </c>
    </row>
    <row r="64" spans="1:79" ht="15.6" thickTop="1" thickBot="1" x14ac:dyDescent="0.35">
      <c r="A64" s="13">
        <v>75</v>
      </c>
      <c r="B64" s="13" t="s">
        <v>94</v>
      </c>
      <c r="C64" s="13">
        <v>120</v>
      </c>
      <c r="D64" s="13">
        <v>60</v>
      </c>
      <c r="E64" s="13">
        <v>88</v>
      </c>
      <c r="F64" s="13">
        <v>107</v>
      </c>
      <c r="G64" s="13">
        <v>1.29</v>
      </c>
      <c r="H64" s="13">
        <v>1.02</v>
      </c>
      <c r="I64" s="13">
        <v>400</v>
      </c>
      <c r="J64" s="13">
        <v>65</v>
      </c>
      <c r="K64" s="13">
        <v>0.5</v>
      </c>
      <c r="L64" s="15">
        <v>402</v>
      </c>
      <c r="M64" s="13" t="s">
        <v>278</v>
      </c>
      <c r="N64" s="13" t="s">
        <v>252</v>
      </c>
      <c r="O64" s="9" t="s">
        <v>136</v>
      </c>
      <c r="P64" s="12"/>
      <c r="Q64" s="10">
        <f t="shared" si="32"/>
        <v>331.50362497662104</v>
      </c>
      <c r="R64" s="10">
        <f t="shared" si="0"/>
        <v>330.50417632366782</v>
      </c>
      <c r="S64" s="9">
        <f t="shared" si="33"/>
        <v>70.49637502337896</v>
      </c>
      <c r="T64" s="9">
        <f t="shared" si="34"/>
        <v>0.19221820485379576</v>
      </c>
      <c r="U64" s="9">
        <f t="shared" si="35"/>
        <v>4969.7388914368885</v>
      </c>
      <c r="V64" s="12"/>
      <c r="W64" s="10">
        <f t="shared" si="1"/>
        <v>376.53475231527494</v>
      </c>
      <c r="X64" s="9">
        <f t="shared" si="2"/>
        <v>25.465247684725057</v>
      </c>
      <c r="Y64" s="9">
        <f t="shared" si="3"/>
        <v>6.5418396825560499E-2</v>
      </c>
      <c r="Z64" s="9">
        <f t="shared" si="4"/>
        <v>648.47883964439484</v>
      </c>
      <c r="AA64" s="12"/>
      <c r="AB64" s="10">
        <f t="shared" si="5"/>
        <v>59.22993110543328</v>
      </c>
      <c r="AC64" s="9">
        <f t="shared" si="6"/>
        <v>342.77006889456675</v>
      </c>
      <c r="AD64" s="9">
        <f t="shared" si="7"/>
        <v>1.4863305513284757</v>
      </c>
      <c r="AE64" s="9">
        <f t="shared" si="36"/>
        <v>117491.32012998604</v>
      </c>
      <c r="AF64" s="9">
        <f t="shared" si="8"/>
        <v>3.0204714863742712</v>
      </c>
      <c r="AG64" s="9">
        <f t="shared" si="9"/>
        <v>107.62985</v>
      </c>
      <c r="AH64" s="9">
        <f t="shared" si="10"/>
        <v>1808.5560371204472</v>
      </c>
      <c r="AI64" s="9">
        <f t="shared" si="11"/>
        <v>34688.086071028032</v>
      </c>
      <c r="AJ64" s="9">
        <f t="shared" si="12"/>
        <v>6.365607476635514</v>
      </c>
      <c r="AK64" s="9">
        <f t="shared" si="13"/>
        <v>0.72092613436781094</v>
      </c>
      <c r="AM64" s="10">
        <f t="shared" si="14"/>
        <v>204.66682152049816</v>
      </c>
      <c r="AN64" s="9">
        <f t="shared" si="15"/>
        <v>197.33317847950184</v>
      </c>
      <c r="AO64" s="9">
        <f t="shared" si="16"/>
        <v>0.65054877398741773</v>
      </c>
      <c r="AP64">
        <f t="shared" si="37"/>
        <v>38940.383328822929</v>
      </c>
      <c r="AQ64" s="9">
        <f t="shared" si="17"/>
        <v>1.1590231802526647</v>
      </c>
      <c r="AR64" s="9">
        <f t="shared" si="18"/>
        <v>0.33150000000000002</v>
      </c>
      <c r="AS64" s="9">
        <f t="shared" si="19"/>
        <v>6.3656074766355148</v>
      </c>
      <c r="AT64" s="9">
        <f t="shared" si="20"/>
        <v>874.4072539199999</v>
      </c>
      <c r="AV64" s="10">
        <f t="shared" si="21"/>
        <v>201.1283374072614</v>
      </c>
      <c r="AW64" s="9">
        <f t="shared" si="22"/>
        <v>200.8716625927386</v>
      </c>
      <c r="AX64" s="9">
        <f t="shared" si="23"/>
        <v>0.66609923671054561</v>
      </c>
      <c r="AY64">
        <f t="shared" si="38"/>
        <v>40349.424832771023</v>
      </c>
      <c r="AZ64" s="9">
        <f t="shared" si="24"/>
        <v>180649.88811148104</v>
      </c>
      <c r="BA64" s="9">
        <f t="shared" si="25"/>
        <v>4.1137722938113335</v>
      </c>
      <c r="BB64" s="9">
        <f t="shared" si="26"/>
        <v>20478.449295780352</v>
      </c>
      <c r="BC64" s="9">
        <f t="shared" si="27"/>
        <v>2.7275960014288501</v>
      </c>
      <c r="BD64" s="9">
        <f t="shared" si="28"/>
        <v>0.99449999999999994</v>
      </c>
      <c r="BE64" s="9">
        <f t="shared" si="29"/>
        <v>0.6</v>
      </c>
      <c r="BF64" s="9">
        <f t="shared" si="30"/>
        <v>10.15807683529356</v>
      </c>
      <c r="BG64" s="9">
        <f t="shared" si="31"/>
        <v>6.77205122352904</v>
      </c>
      <c r="BY64" s="2">
        <v>1.1200000000000001</v>
      </c>
      <c r="BZ64" s="2">
        <v>1.1499999999999999</v>
      </c>
      <c r="CA64" s="2">
        <v>1.32</v>
      </c>
    </row>
    <row r="65" spans="1:79" ht="15.6" thickTop="1" thickBot="1" x14ac:dyDescent="0.35">
      <c r="A65" s="13">
        <v>77</v>
      </c>
      <c r="B65" s="13" t="s">
        <v>39</v>
      </c>
      <c r="C65" s="13">
        <v>125</v>
      </c>
      <c r="D65" s="13">
        <v>200</v>
      </c>
      <c r="E65" s="13">
        <v>105</v>
      </c>
      <c r="F65" s="13">
        <v>22.3</v>
      </c>
      <c r="G65" s="13">
        <v>0.66</v>
      </c>
      <c r="H65" s="13">
        <v>0.4</v>
      </c>
      <c r="I65" s="13">
        <v>492</v>
      </c>
      <c r="J65" s="13">
        <v>80</v>
      </c>
      <c r="K65" s="13">
        <v>1</v>
      </c>
      <c r="L65" s="15">
        <v>330</v>
      </c>
      <c r="M65" s="13" t="s">
        <v>278</v>
      </c>
      <c r="N65" s="13" t="s">
        <v>253</v>
      </c>
      <c r="O65" s="9" t="s">
        <v>1</v>
      </c>
      <c r="P65" s="12"/>
      <c r="Q65" s="10">
        <f t="shared" si="32"/>
        <v>279.85587729696306</v>
      </c>
      <c r="R65" s="10">
        <f t="shared" si="0"/>
        <v>283.25208023207222</v>
      </c>
      <c r="S65" s="9">
        <f t="shared" si="33"/>
        <v>50.144122703036942</v>
      </c>
      <c r="T65" s="9">
        <f t="shared" si="34"/>
        <v>0.1644458127559203</v>
      </c>
      <c r="U65" s="9">
        <f t="shared" si="35"/>
        <v>2514.4330416572247</v>
      </c>
      <c r="V65" s="12"/>
      <c r="W65" s="10">
        <f t="shared" si="1"/>
        <v>290.49531938134959</v>
      </c>
      <c r="X65" s="9">
        <f t="shared" si="2"/>
        <v>39.504680618650411</v>
      </c>
      <c r="Y65" s="9">
        <f t="shared" si="3"/>
        <v>0.12733272720908717</v>
      </c>
      <c r="Z65" s="9">
        <f t="shared" si="4"/>
        <v>1560.6197907815736</v>
      </c>
      <c r="AA65" s="12"/>
      <c r="AB65" s="10">
        <f t="shared" si="5"/>
        <v>147.71226596376113</v>
      </c>
      <c r="AC65" s="9">
        <f t="shared" si="6"/>
        <v>182.28773403623887</v>
      </c>
      <c r="AD65" s="9">
        <f t="shared" si="7"/>
        <v>0.76316957727046131</v>
      </c>
      <c r="AE65" s="9">
        <f t="shared" si="36"/>
        <v>33228.81798006656</v>
      </c>
      <c r="AF65" s="9">
        <f t="shared" si="8"/>
        <v>1.378907973724135</v>
      </c>
      <c r="AG65" s="9">
        <f t="shared" si="9"/>
        <v>22.908000000000001</v>
      </c>
      <c r="AH65" s="9">
        <f t="shared" si="10"/>
        <v>21992.451452768168</v>
      </c>
      <c r="AI65" s="9">
        <f t="shared" si="11"/>
        <v>62683.863786995513</v>
      </c>
      <c r="AJ65" s="9">
        <f t="shared" si="12"/>
        <v>22.934260089686102</v>
      </c>
      <c r="AK65" s="9">
        <f t="shared" si="13"/>
        <v>0.15885019857302035</v>
      </c>
      <c r="AM65" s="10">
        <f t="shared" si="14"/>
        <v>197.74538688507994</v>
      </c>
      <c r="AN65" s="9">
        <f t="shared" si="15"/>
        <v>132.25461311492006</v>
      </c>
      <c r="AO65" s="9">
        <f t="shared" si="16"/>
        <v>0.50120613614655574</v>
      </c>
      <c r="AP65">
        <f t="shared" si="37"/>
        <v>17491.282690177184</v>
      </c>
      <c r="AQ65" s="9">
        <f t="shared" si="17"/>
        <v>0.51076262478767975</v>
      </c>
      <c r="AR65" s="9">
        <f t="shared" si="18"/>
        <v>0.32</v>
      </c>
      <c r="AS65" s="9">
        <f t="shared" si="19"/>
        <v>22.934260089686099</v>
      </c>
      <c r="AT65" s="9">
        <f t="shared" si="20"/>
        <v>1474.6336959999999</v>
      </c>
      <c r="AV65" s="10">
        <f t="shared" si="21"/>
        <v>204.4725393002557</v>
      </c>
      <c r="AW65" s="9">
        <f t="shared" si="22"/>
        <v>125.5274606997443</v>
      </c>
      <c r="AX65" s="9">
        <f t="shared" si="23"/>
        <v>0.46972464053658536</v>
      </c>
      <c r="AY65">
        <f t="shared" si="38"/>
        <v>15757.143389725848</v>
      </c>
      <c r="AZ65" s="9">
        <f t="shared" si="24"/>
        <v>187014.66646892228</v>
      </c>
      <c r="BA65" s="9">
        <f t="shared" si="25"/>
        <v>9.0111393593112084</v>
      </c>
      <c r="BB65" s="9">
        <f t="shared" si="26"/>
        <v>17457.872831333436</v>
      </c>
      <c r="BC65" s="9">
        <f t="shared" si="27"/>
        <v>0.77087792369668695</v>
      </c>
      <c r="BD65" s="9">
        <f t="shared" si="28"/>
        <v>0.79999999999999993</v>
      </c>
      <c r="BE65" s="9">
        <f t="shared" si="29"/>
        <v>0.625</v>
      </c>
      <c r="BF65" s="9">
        <f t="shared" si="30"/>
        <v>5.9481321272892504</v>
      </c>
      <c r="BG65" s="9">
        <f t="shared" si="31"/>
        <v>2.3792528509157003</v>
      </c>
      <c r="BY65" s="2">
        <v>1.1200000000000001</v>
      </c>
      <c r="BZ65" s="2">
        <v>1.22</v>
      </c>
      <c r="CA65" s="2">
        <v>1.39</v>
      </c>
    </row>
    <row r="66" spans="1:79" ht="15.6" thickTop="1" thickBot="1" x14ac:dyDescent="0.35">
      <c r="A66" s="13">
        <v>78</v>
      </c>
      <c r="B66" s="13" t="s">
        <v>40</v>
      </c>
      <c r="C66" s="13">
        <v>125</v>
      </c>
      <c r="D66" s="13">
        <v>200</v>
      </c>
      <c r="E66" s="13">
        <v>105</v>
      </c>
      <c r="F66" s="13">
        <v>23.4</v>
      </c>
      <c r="G66" s="13">
        <v>0.66</v>
      </c>
      <c r="H66" s="13">
        <v>0.6</v>
      </c>
      <c r="I66" s="13">
        <v>492</v>
      </c>
      <c r="J66" s="13">
        <v>80</v>
      </c>
      <c r="K66" s="13">
        <v>1</v>
      </c>
      <c r="L66" s="15">
        <v>345</v>
      </c>
      <c r="M66" s="13" t="s">
        <v>278</v>
      </c>
      <c r="N66" s="13" t="s">
        <v>253</v>
      </c>
      <c r="O66" s="9" t="s">
        <v>1</v>
      </c>
      <c r="P66" s="12"/>
      <c r="Q66" s="10">
        <f t="shared" si="32"/>
        <v>287.41899009636199</v>
      </c>
      <c r="R66" s="10">
        <f t="shared" ref="R66:R129" si="39">28.6947 + 0.00623882 * ((-10 + (0.491652 * (D66 + (((SQRT(E66) * K66) + E66) * (-1 + (0.571484 * ((0.469256 * ((0.470557 * ((SQRT(F66) * E66) + E66)) + (0.529443 * (SQRT(D66) * D66)))) + (0.530744 * (((SQRT(F66) * E66) + E66) + (0.0861995 * ((((((((F66 + G66) + H66) - F66) * E66) * F66) + 10) - D66) - K66))))))))))))</f>
        <v>290.759733113663</v>
      </c>
      <c r="S66" s="9">
        <f t="shared" si="33"/>
        <v>57.581009903638005</v>
      </c>
      <c r="T66" s="9">
        <f t="shared" si="34"/>
        <v>0.18209766248437403</v>
      </c>
      <c r="U66" s="9">
        <f t="shared" si="35"/>
        <v>3315.5727015228581</v>
      </c>
      <c r="V66" s="12"/>
      <c r="W66" s="10">
        <f t="shared" ref="W66:W129" si="40" xml:space="preserve"> (1.1049660687466 + ((-7.99480820283913/G66) - 4.39629877303807)*2.59426598417925)/G66
+ (SQRT(H66) + 1.0946713503148 + (1.0946713503148/3.14167176260403))*(2*-54.9321063309507 + F66 + E66)
+ E66 + H66
- (D66*(3.69460597924016 - 8.23017098423974 - G66))/6.16556235659943
+ SQRT(((E66 - G66 - (-18.840734962932*H66))*(6.02536861692576 + 10.7913213894182)) - (-18.840734962932))</f>
        <v>296.33400996656871</v>
      </c>
      <c r="X66" s="9">
        <f t="shared" ref="X66:X129" si="41">ABS(L66-W66)</f>
        <v>48.665990033431285</v>
      </c>
      <c r="Y66" s="9">
        <f t="shared" ref="Y66:Y129" si="42">(ABS(L66-W66))/(0.5*(ABS(L66)+ABS(W66)))</f>
        <v>0.15176488156605988</v>
      </c>
      <c r="Z66" s="9">
        <f t="shared" ref="Z66:Z129" si="43">X66^2</f>
        <v>2368.3785859340333</v>
      </c>
      <c r="AA66" s="12"/>
      <c r="AB66" s="10">
        <f t="shared" ref="AB66:AB129" si="44">(AK66*0.866*AI66+SQRT(SQRT(400/E66))*SQRT(0.9*AF66*(0.9*AF66+(2/3)*AG66))*AH66)/1000</f>
        <v>150.37366209780319</v>
      </c>
      <c r="AC66" s="9">
        <f t="shared" ref="AC66:AC129" si="45">ABS(L66-AB66)</f>
        <v>194.62633790219681</v>
      </c>
      <c r="AD66" s="9">
        <f t="shared" ref="AD66:AD129" si="46">(ABS(L66-AB66))/(0.5*(ABS(L66)+ABS(AB66)))</f>
        <v>0.78577588109143814</v>
      </c>
      <c r="AE66" s="9">
        <f t="shared" ref="AE66:AE129" si="47">AC66^2</f>
        <v>37879.411405220089</v>
      </c>
      <c r="AF66" s="9">
        <f t="shared" ref="AF66:AF129" si="48">0.292*SQRT(F66)</f>
        <v>1.4125075575019057</v>
      </c>
      <c r="AG66" s="9">
        <f t="shared" ref="AG66:AG129" si="49">1.9*H66*0.01*J66*K66+F66</f>
        <v>24.311999999999998</v>
      </c>
      <c r="AH66" s="9">
        <f t="shared" ref="AH66:AH129" si="50">(4*D66+6.93*AJ66)*AJ66</f>
        <v>20795.324901284035</v>
      </c>
      <c r="AI66" s="9">
        <f t="shared" ref="AI66:AI129" si="51">(4*D66+6.93*E66)*(E66-AJ66)*0.5</f>
        <v>63507.34828846153</v>
      </c>
      <c r="AJ66" s="9">
        <f t="shared" ref="AJ66:AJ129" si="52">(G66*I66*E66*0.01)/((2/3)*F66)</f>
        <v>21.856153846153855</v>
      </c>
      <c r="AK66" s="9">
        <f t="shared" ref="AK66:AK129" si="53">0.36*AF66*H66*J66*0.01</f>
        <v>0.24408130593632929</v>
      </c>
      <c r="AM66" s="10">
        <f t="shared" ref="AM66:AM129" si="54">(0.145*F66*AS66+1.43*AQ66*(E66-AS66))*AT66*0.001</f>
        <v>220.58122264703678</v>
      </c>
      <c r="AN66" s="9">
        <f t="shared" ref="AN66:AN129" si="55">ABS(L66-AM66)</f>
        <v>124.41877735296322</v>
      </c>
      <c r="AO66" s="9">
        <f t="shared" ref="AO66:AO129" si="56">(ABS(L66-AM66))/(0.5*(ABS(L66)+ABS(AM66)))</f>
        <v>0.43996785031390423</v>
      </c>
      <c r="AP66">
        <f t="shared" si="37"/>
        <v>15480.032158006234</v>
      </c>
      <c r="AQ66" s="9">
        <f t="shared" ref="AQ66:AQ129" si="57">0.338*SQRT(F66)*H66*K66*J66*0.01</f>
        <v>0.78481241825037407</v>
      </c>
      <c r="AR66" s="9">
        <f t="shared" ref="AR66:AR129" si="58">MIN(H66*K66*J66*0.01,1)</f>
        <v>0.48</v>
      </c>
      <c r="AS66" s="9">
        <f t="shared" ref="AS66:AS129" si="59">(G66*0.01*I66*E66)/((2/3)*F66)</f>
        <v>21.856153846153852</v>
      </c>
      <c r="AT66" s="9">
        <f t="shared" ref="AT66:AT129" si="60">(4*D66+3*3.1416*E66)*(1-0.55*AR66)</f>
        <v>1317.1485439999999</v>
      </c>
      <c r="AV66" s="10">
        <f t="shared" ref="AV66:AV129" si="61">(AZ66+BB66)*0.001</f>
        <v>214.6210183458146</v>
      </c>
      <c r="AW66" s="9">
        <f t="shared" ref="AW66:AW129" si="62">ABS(L66-AV66)</f>
        <v>130.3789816541854</v>
      </c>
      <c r="AX66" s="9">
        <f t="shared" ref="AX66:AX129" si="63">(ABS(L66-AV66))/(0.5*(ABS(L66)+ABS(AV66)))</f>
        <v>0.46595455631589039</v>
      </c>
      <c r="AY66">
        <f t="shared" si="38"/>
        <v>16998.678857182411</v>
      </c>
      <c r="AZ66" s="9">
        <f t="shared" ref="AZ66:AZ129" si="64">0.125*1*(1+2*((BA66*0.01*G66)^(1/3)))*(F66^(2/3))*(4*(D66+0.5*E66))*E66</f>
        <v>192438.43673939622</v>
      </c>
      <c r="BA66" s="9">
        <f t="shared" ref="BA66:BA129" si="65">200000/(4700*SQRT(F66))</f>
        <v>8.7967896871779061</v>
      </c>
      <c r="BB66" s="9">
        <f t="shared" ref="BB66:BB129" si="66">BC66*(((D66+0.5*E66+(E66/(1+((2*BC66)/BG66))))^2)-((D66+0.5*E66)^2))*BE66</f>
        <v>22182.581606418389</v>
      </c>
      <c r="BC66" s="9">
        <f t="shared" ref="BC66:BC129" si="67">0.405*BD66*BG66</f>
        <v>1.1940554656193008</v>
      </c>
      <c r="BD66" s="9">
        <f t="shared" ref="BD66:BD129" si="68">(BF66*H66*J66*0.01)/(BG66)</f>
        <v>1.2</v>
      </c>
      <c r="BE66" s="9">
        <f t="shared" ref="BE66:BE129" si="69">MIN(0.005*C66,1)</f>
        <v>0.625</v>
      </c>
      <c r="BF66" s="9">
        <f t="shared" ref="BF66:BF129" si="70">IF(K66=1,2.5*BG66,1.5*BG66)</f>
        <v>6.1422606256136874</v>
      </c>
      <c r="BG66" s="9">
        <f t="shared" ref="BG66:BG129" si="71">0.3*(F66^0.667)</f>
        <v>2.4569042502454748</v>
      </c>
      <c r="BY66" s="2">
        <v>1.1200000000000001</v>
      </c>
      <c r="BZ66" s="2">
        <v>1.21</v>
      </c>
      <c r="CA66" s="2">
        <v>1.41</v>
      </c>
    </row>
    <row r="67" spans="1:79" ht="15.6" thickTop="1" thickBot="1" x14ac:dyDescent="0.35">
      <c r="A67" s="13">
        <v>79</v>
      </c>
      <c r="B67" s="13" t="s">
        <v>41</v>
      </c>
      <c r="C67" s="13">
        <v>125</v>
      </c>
      <c r="D67" s="13">
        <v>200</v>
      </c>
      <c r="E67" s="13">
        <v>105</v>
      </c>
      <c r="F67" s="13">
        <v>25.3</v>
      </c>
      <c r="G67" s="13">
        <v>0.66</v>
      </c>
      <c r="H67" s="13">
        <v>0.8</v>
      </c>
      <c r="I67" s="13">
        <v>492</v>
      </c>
      <c r="J67" s="13">
        <v>80</v>
      </c>
      <c r="K67" s="13">
        <v>1</v>
      </c>
      <c r="L67" s="15">
        <v>397</v>
      </c>
      <c r="M67" s="13" t="s">
        <v>278</v>
      </c>
      <c r="N67" s="13" t="s">
        <v>253</v>
      </c>
      <c r="O67" s="9" t="s">
        <v>1</v>
      </c>
      <c r="P67" s="12"/>
      <c r="Q67" s="10">
        <f t="shared" ref="Q67:Q130" si="72">28.69+0.00307*D67+0.00307*(K67*SQRT(E67)+E67)*((0.1262*(E67*SQRT(F67)+F67)+0.142*(D67^1.5)-1)+(0.3033*(E67*SQRT(F67)+E67+0.0862*((G67+H67)*E67*F67+10-D67-K67))))</f>
        <v>297.81601503668981</v>
      </c>
      <c r="R67" s="10">
        <f t="shared" si="39"/>
        <v>301.06319961365239</v>
      </c>
      <c r="S67" s="9">
        <f t="shared" ref="S67:S130" si="73">ABS(L67-Q67)</f>
        <v>99.183984963310195</v>
      </c>
      <c r="T67" s="9">
        <f t="shared" ref="T67:T130" si="74">(ABS(L67-Q67))/(0.5*(ABS(L67)+ABS(Q67)))</f>
        <v>0.28549711813442519</v>
      </c>
      <c r="U67" s="9">
        <f t="shared" ref="U67:U130" si="75">S67^2</f>
        <v>9837.4628732021429</v>
      </c>
      <c r="V67" s="12"/>
      <c r="W67" s="10">
        <f t="shared" si="40"/>
        <v>303.90581124423602</v>
      </c>
      <c r="X67" s="9">
        <f t="shared" si="41"/>
        <v>93.09418875576398</v>
      </c>
      <c r="Y67" s="9">
        <f t="shared" si="42"/>
        <v>0.26563965446514065</v>
      </c>
      <c r="Z67" s="9">
        <f t="shared" si="43"/>
        <v>8666.5279800938133</v>
      </c>
      <c r="AA67" s="12"/>
      <c r="AB67" s="10">
        <f t="shared" si="44"/>
        <v>152.02860824053764</v>
      </c>
      <c r="AC67" s="9">
        <f t="shared" si="45"/>
        <v>244.97139175946236</v>
      </c>
      <c r="AD67" s="9">
        <f t="shared" si="46"/>
        <v>0.89238115494388492</v>
      </c>
      <c r="AE67" s="9">
        <f t="shared" si="47"/>
        <v>60010.982780567982</v>
      </c>
      <c r="AF67" s="9">
        <f t="shared" si="48"/>
        <v>1.4687338765072453</v>
      </c>
      <c r="AG67" s="9">
        <f t="shared" si="49"/>
        <v>26.516000000000002</v>
      </c>
      <c r="AH67" s="9">
        <f t="shared" si="50"/>
        <v>19003.683517860118</v>
      </c>
      <c r="AI67" s="9">
        <f t="shared" si="51"/>
        <v>64761.068673913047</v>
      </c>
      <c r="AJ67" s="9">
        <f t="shared" si="52"/>
        <v>20.214782608695657</v>
      </c>
      <c r="AK67" s="9">
        <f t="shared" si="53"/>
        <v>0.33839628514726938</v>
      </c>
      <c r="AM67" s="10">
        <f t="shared" si="54"/>
        <v>238.98190059314032</v>
      </c>
      <c r="AN67" s="9">
        <f t="shared" si="55"/>
        <v>158.01809940685968</v>
      </c>
      <c r="AO67" s="9">
        <f t="shared" si="56"/>
        <v>0.49692640391019344</v>
      </c>
      <c r="AP67">
        <f t="shared" ref="AP67:AP130" si="76">AN67^2</f>
        <v>24969.719740156186</v>
      </c>
      <c r="AQ67" s="9">
        <f t="shared" si="57"/>
        <v>1.0880702471439978</v>
      </c>
      <c r="AR67" s="9">
        <f t="shared" si="58"/>
        <v>0.64</v>
      </c>
      <c r="AS67" s="9">
        <f t="shared" si="59"/>
        <v>20.214782608695653</v>
      </c>
      <c r="AT67" s="9">
        <f t="shared" si="60"/>
        <v>1159.6633919999997</v>
      </c>
      <c r="AV67" s="10">
        <f t="shared" si="61"/>
        <v>227.97617840907216</v>
      </c>
      <c r="AW67" s="9">
        <f t="shared" si="62"/>
        <v>169.02382159092784</v>
      </c>
      <c r="AX67" s="9">
        <f t="shared" si="63"/>
        <v>0.5408968451283751</v>
      </c>
      <c r="AY67">
        <f t="shared" ref="AY67:AY130" si="77">AW67^2</f>
        <v>28569.052265201804</v>
      </c>
      <c r="AZ67" s="9">
        <f t="shared" si="64"/>
        <v>201575.49545024752</v>
      </c>
      <c r="BA67" s="9">
        <f t="shared" si="65"/>
        <v>8.4600294945483405</v>
      </c>
      <c r="BB67" s="9">
        <f t="shared" si="66"/>
        <v>26400.682958824651</v>
      </c>
      <c r="BC67" s="9">
        <f t="shared" si="67"/>
        <v>1.6771721732755771</v>
      </c>
      <c r="BD67" s="9">
        <f t="shared" si="68"/>
        <v>1.5999999999999999</v>
      </c>
      <c r="BE67" s="9">
        <f t="shared" si="69"/>
        <v>0.625</v>
      </c>
      <c r="BF67" s="9">
        <f t="shared" si="70"/>
        <v>6.4705716561557756</v>
      </c>
      <c r="BG67" s="9">
        <f t="shared" si="71"/>
        <v>2.5882286624623103</v>
      </c>
      <c r="BY67" s="2">
        <v>1.21</v>
      </c>
      <c r="BZ67" s="2">
        <v>1.28</v>
      </c>
      <c r="CA67" s="2">
        <v>1.47</v>
      </c>
    </row>
    <row r="68" spans="1:79" ht="15.6" thickTop="1" thickBot="1" x14ac:dyDescent="0.35">
      <c r="A68" s="13">
        <v>80</v>
      </c>
      <c r="B68" s="13" t="s">
        <v>130</v>
      </c>
      <c r="C68" s="13">
        <v>125</v>
      </c>
      <c r="D68" s="13">
        <v>200</v>
      </c>
      <c r="E68" s="13">
        <v>105</v>
      </c>
      <c r="F68" s="13">
        <v>21.7</v>
      </c>
      <c r="G68" s="13">
        <v>0.66</v>
      </c>
      <c r="H68" s="13">
        <v>0</v>
      </c>
      <c r="I68" s="13">
        <v>492</v>
      </c>
      <c r="J68" s="13">
        <v>0</v>
      </c>
      <c r="K68" s="13">
        <v>0</v>
      </c>
      <c r="L68" s="15">
        <v>301</v>
      </c>
      <c r="M68" s="13" t="s">
        <v>278</v>
      </c>
      <c r="N68" s="13" t="s">
        <v>253</v>
      </c>
      <c r="O68" s="9">
        <v>0</v>
      </c>
      <c r="P68" s="12"/>
      <c r="Q68" s="10">
        <f t="shared" si="72"/>
        <v>248.38898281966758</v>
      </c>
      <c r="R68" s="10">
        <f t="shared" si="39"/>
        <v>251.51015256596378</v>
      </c>
      <c r="S68" s="9">
        <f t="shared" si="73"/>
        <v>52.611017180332425</v>
      </c>
      <c r="T68" s="9">
        <f t="shared" si="74"/>
        <v>0.19152556321866235</v>
      </c>
      <c r="U68" s="9">
        <f t="shared" si="75"/>
        <v>2767.9191287492336</v>
      </c>
      <c r="V68" s="12"/>
      <c r="W68" s="10">
        <f t="shared" si="40"/>
        <v>276.72334493252049</v>
      </c>
      <c r="X68" s="9">
        <f t="shared" si="41"/>
        <v>24.27665506747951</v>
      </c>
      <c r="Y68" s="9">
        <f t="shared" si="42"/>
        <v>8.4042492935143834E-2</v>
      </c>
      <c r="Z68" s="9">
        <f t="shared" si="43"/>
        <v>589.35598126537855</v>
      </c>
      <c r="AA68" s="12"/>
      <c r="AB68" s="10">
        <f t="shared" si="44"/>
        <v>139.01873309903914</v>
      </c>
      <c r="AC68" s="9">
        <f t="shared" si="45"/>
        <v>161.98126690096086</v>
      </c>
      <c r="AD68" s="9">
        <f t="shared" si="46"/>
        <v>0.73624714002575076</v>
      </c>
      <c r="AE68" s="9">
        <f t="shared" si="47"/>
        <v>26237.930826840318</v>
      </c>
      <c r="AF68" s="9">
        <f t="shared" si="48"/>
        <v>1.3602311568259269</v>
      </c>
      <c r="AG68" s="9">
        <f t="shared" si="49"/>
        <v>21.7</v>
      </c>
      <c r="AH68" s="9">
        <f t="shared" si="50"/>
        <v>22704.108948899073</v>
      </c>
      <c r="AI68" s="9">
        <f t="shared" si="51"/>
        <v>62199.501725806447</v>
      </c>
      <c r="AJ68" s="9">
        <f t="shared" si="52"/>
        <v>23.568387096774202</v>
      </c>
      <c r="AK68" s="9">
        <f t="shared" si="53"/>
        <v>0</v>
      </c>
      <c r="AM68" s="10">
        <f t="shared" si="54"/>
        <v>132.71332815971999</v>
      </c>
      <c r="AN68" s="9">
        <f t="shared" si="55"/>
        <v>168.28667184028001</v>
      </c>
      <c r="AO68" s="9">
        <f t="shared" si="56"/>
        <v>0.77602720928283986</v>
      </c>
      <c r="AP68">
        <f t="shared" si="76"/>
        <v>28320.403919078093</v>
      </c>
      <c r="AQ68" s="9">
        <f t="shared" si="57"/>
        <v>0</v>
      </c>
      <c r="AR68" s="9">
        <f t="shared" si="58"/>
        <v>0</v>
      </c>
      <c r="AS68" s="9">
        <f t="shared" si="59"/>
        <v>23.568387096774199</v>
      </c>
      <c r="AT68" s="9">
        <f t="shared" si="60"/>
        <v>1789.6039999999998</v>
      </c>
      <c r="AV68" s="10">
        <f t="shared" si="61"/>
        <v>184.01174101113855</v>
      </c>
      <c r="AW68" s="9">
        <f t="shared" si="62"/>
        <v>116.98825898886145</v>
      </c>
      <c r="AX68" s="9">
        <f t="shared" si="63"/>
        <v>0.48241413185160292</v>
      </c>
      <c r="AY68">
        <f t="shared" si="77"/>
        <v>13686.252741244922</v>
      </c>
      <c r="AZ68" s="9">
        <f t="shared" si="64"/>
        <v>184011.74101113854</v>
      </c>
      <c r="BA68" s="9">
        <f t="shared" si="65"/>
        <v>9.1348678881083387</v>
      </c>
      <c r="BB68" s="9">
        <f t="shared" si="66"/>
        <v>0</v>
      </c>
      <c r="BC68" s="9">
        <f t="shared" si="67"/>
        <v>0</v>
      </c>
      <c r="BD68" s="9">
        <f t="shared" si="68"/>
        <v>0</v>
      </c>
      <c r="BE68" s="9">
        <f t="shared" si="69"/>
        <v>0.625</v>
      </c>
      <c r="BF68" s="9">
        <f t="shared" si="70"/>
        <v>3.5045410891311697</v>
      </c>
      <c r="BG68" s="9">
        <f t="shared" si="71"/>
        <v>2.3363607260874466</v>
      </c>
      <c r="BY68" s="2">
        <v>1.1599999999999999</v>
      </c>
      <c r="BZ68" s="2">
        <v>1.2</v>
      </c>
      <c r="CA68" s="2">
        <v>1.37</v>
      </c>
    </row>
    <row r="69" spans="1:79" ht="15.6" thickTop="1" thickBot="1" x14ac:dyDescent="0.35">
      <c r="A69" s="13">
        <v>81</v>
      </c>
      <c r="B69" s="13" t="s">
        <v>42</v>
      </c>
      <c r="C69" s="13">
        <v>125</v>
      </c>
      <c r="D69" s="13">
        <v>200</v>
      </c>
      <c r="E69" s="13">
        <v>105</v>
      </c>
      <c r="F69" s="13">
        <v>22.3</v>
      </c>
      <c r="G69" s="13">
        <v>0.66</v>
      </c>
      <c r="H69" s="13">
        <v>0.4</v>
      </c>
      <c r="I69" s="13">
        <v>492</v>
      </c>
      <c r="J69" s="13">
        <v>80</v>
      </c>
      <c r="K69" s="13">
        <v>1</v>
      </c>
      <c r="L69" s="15">
        <v>328</v>
      </c>
      <c r="M69" s="13" t="s">
        <v>278</v>
      </c>
      <c r="N69" s="13" t="s">
        <v>253</v>
      </c>
      <c r="O69" s="9" t="s">
        <v>1</v>
      </c>
      <c r="P69" s="12"/>
      <c r="Q69" s="10">
        <f t="shared" si="72"/>
        <v>279.85587729696306</v>
      </c>
      <c r="R69" s="10">
        <f t="shared" si="39"/>
        <v>283.25208023207222</v>
      </c>
      <c r="S69" s="9">
        <f t="shared" si="73"/>
        <v>48.144122703036942</v>
      </c>
      <c r="T69" s="9">
        <f t="shared" si="74"/>
        <v>0.1584063739487922</v>
      </c>
      <c r="U69" s="9">
        <f t="shared" si="75"/>
        <v>2317.856550845077</v>
      </c>
      <c r="V69" s="12"/>
      <c r="W69" s="10">
        <f t="shared" si="40"/>
        <v>290.49531938134959</v>
      </c>
      <c r="X69" s="9">
        <f t="shared" si="41"/>
        <v>37.504680618650411</v>
      </c>
      <c r="Y69" s="9">
        <f t="shared" si="42"/>
        <v>0.1212771687784622</v>
      </c>
      <c r="Z69" s="9">
        <f t="shared" si="43"/>
        <v>1406.6010683069719</v>
      </c>
      <c r="AA69" s="12"/>
      <c r="AB69" s="10">
        <f t="shared" si="44"/>
        <v>147.71226596376113</v>
      </c>
      <c r="AC69" s="9">
        <f t="shared" si="45"/>
        <v>180.28773403623887</v>
      </c>
      <c r="AD69" s="9">
        <f t="shared" si="46"/>
        <v>0.75796966752996386</v>
      </c>
      <c r="AE69" s="9">
        <f t="shared" si="47"/>
        <v>32503.667043921603</v>
      </c>
      <c r="AF69" s="9">
        <f t="shared" si="48"/>
        <v>1.378907973724135</v>
      </c>
      <c r="AG69" s="9">
        <f t="shared" si="49"/>
        <v>22.908000000000001</v>
      </c>
      <c r="AH69" s="9">
        <f t="shared" si="50"/>
        <v>21992.451452768168</v>
      </c>
      <c r="AI69" s="9">
        <f t="shared" si="51"/>
        <v>62683.863786995513</v>
      </c>
      <c r="AJ69" s="9">
        <f t="shared" si="52"/>
        <v>22.934260089686102</v>
      </c>
      <c r="AK69" s="9">
        <f t="shared" si="53"/>
        <v>0.15885019857302035</v>
      </c>
      <c r="AM69" s="10">
        <f t="shared" si="54"/>
        <v>197.74538688507994</v>
      </c>
      <c r="AN69" s="9">
        <f t="shared" si="55"/>
        <v>130.25461311492006</v>
      </c>
      <c r="AO69" s="9">
        <f t="shared" si="56"/>
        <v>0.49550454027432778</v>
      </c>
      <c r="AP69">
        <f t="shared" si="76"/>
        <v>16966.264237717507</v>
      </c>
      <c r="AQ69" s="9">
        <f t="shared" si="57"/>
        <v>0.51076262478767975</v>
      </c>
      <c r="AR69" s="9">
        <f t="shared" si="58"/>
        <v>0.32</v>
      </c>
      <c r="AS69" s="9">
        <f t="shared" si="59"/>
        <v>22.934260089686099</v>
      </c>
      <c r="AT69" s="9">
        <f t="shared" si="60"/>
        <v>1474.6336959999999</v>
      </c>
      <c r="AV69" s="10">
        <f t="shared" si="61"/>
        <v>204.4725393002557</v>
      </c>
      <c r="AW69" s="9">
        <f t="shared" si="62"/>
        <v>123.5274606997443</v>
      </c>
      <c r="AX69" s="9">
        <f t="shared" si="63"/>
        <v>0.46397683103837384</v>
      </c>
      <c r="AY69">
        <f t="shared" si="77"/>
        <v>15259.033546926872</v>
      </c>
      <c r="AZ69" s="9">
        <f t="shared" si="64"/>
        <v>187014.66646892228</v>
      </c>
      <c r="BA69" s="9">
        <f t="shared" si="65"/>
        <v>9.0111393593112084</v>
      </c>
      <c r="BB69" s="9">
        <f t="shared" si="66"/>
        <v>17457.872831333436</v>
      </c>
      <c r="BC69" s="9">
        <f t="shared" si="67"/>
        <v>0.77087792369668695</v>
      </c>
      <c r="BD69" s="9">
        <f t="shared" si="68"/>
        <v>0.79999999999999993</v>
      </c>
      <c r="BE69" s="9">
        <f t="shared" si="69"/>
        <v>0.625</v>
      </c>
      <c r="BF69" s="9">
        <f t="shared" si="70"/>
        <v>5.9481321272892504</v>
      </c>
      <c r="BG69" s="9">
        <f t="shared" si="71"/>
        <v>2.3792528509157003</v>
      </c>
      <c r="BY69" s="2">
        <v>1.05</v>
      </c>
      <c r="BZ69" s="2">
        <v>1.06</v>
      </c>
      <c r="CA69" s="2">
        <v>1.2</v>
      </c>
    </row>
    <row r="70" spans="1:79" ht="15.6" thickTop="1" thickBot="1" x14ac:dyDescent="0.35">
      <c r="A70" s="13">
        <v>82</v>
      </c>
      <c r="B70" s="13" t="s">
        <v>43</v>
      </c>
      <c r="C70" s="13">
        <v>125</v>
      </c>
      <c r="D70" s="13">
        <v>200</v>
      </c>
      <c r="E70" s="13">
        <v>105</v>
      </c>
      <c r="F70" s="13">
        <v>23.4</v>
      </c>
      <c r="G70" s="13">
        <v>0.66</v>
      </c>
      <c r="H70" s="13">
        <v>0.6</v>
      </c>
      <c r="I70" s="13">
        <v>492</v>
      </c>
      <c r="J70" s="13">
        <v>80</v>
      </c>
      <c r="K70" s="13">
        <v>1</v>
      </c>
      <c r="L70" s="15">
        <v>337</v>
      </c>
      <c r="M70" s="13" t="s">
        <v>278</v>
      </c>
      <c r="N70" s="13" t="s">
        <v>253</v>
      </c>
      <c r="O70" s="9" t="s">
        <v>1</v>
      </c>
      <c r="P70" s="12"/>
      <c r="Q70" s="10">
        <f t="shared" si="72"/>
        <v>287.41899009636199</v>
      </c>
      <c r="R70" s="10">
        <f t="shared" si="39"/>
        <v>290.759733113663</v>
      </c>
      <c r="S70" s="9">
        <f t="shared" si="73"/>
        <v>49.581009903638005</v>
      </c>
      <c r="T70" s="9">
        <f t="shared" si="74"/>
        <v>0.15880686106611375</v>
      </c>
      <c r="U70" s="9">
        <f t="shared" si="75"/>
        <v>2458.27654306465</v>
      </c>
      <c r="V70" s="12"/>
      <c r="W70" s="10">
        <f t="shared" si="40"/>
        <v>296.33400996656871</v>
      </c>
      <c r="X70" s="9">
        <f t="shared" si="41"/>
        <v>40.665990033431285</v>
      </c>
      <c r="Y70" s="9">
        <f t="shared" si="42"/>
        <v>0.1284187786964982</v>
      </c>
      <c r="Z70" s="9">
        <f t="shared" si="43"/>
        <v>1653.7227453991327</v>
      </c>
      <c r="AA70" s="12"/>
      <c r="AB70" s="10">
        <f t="shared" si="44"/>
        <v>150.37366209780319</v>
      </c>
      <c r="AC70" s="9">
        <f t="shared" si="45"/>
        <v>186.62633790219681</v>
      </c>
      <c r="AD70" s="9">
        <f t="shared" si="46"/>
        <v>0.76584498677626855</v>
      </c>
      <c r="AE70" s="9">
        <f t="shared" si="47"/>
        <v>34829.389998784944</v>
      </c>
      <c r="AF70" s="9">
        <f t="shared" si="48"/>
        <v>1.4125075575019057</v>
      </c>
      <c r="AG70" s="9">
        <f t="shared" si="49"/>
        <v>24.311999999999998</v>
      </c>
      <c r="AH70" s="9">
        <f t="shared" si="50"/>
        <v>20795.324901284035</v>
      </c>
      <c r="AI70" s="9">
        <f t="shared" si="51"/>
        <v>63507.34828846153</v>
      </c>
      <c r="AJ70" s="9">
        <f t="shared" si="52"/>
        <v>21.856153846153855</v>
      </c>
      <c r="AK70" s="9">
        <f t="shared" si="53"/>
        <v>0.24408130593632929</v>
      </c>
      <c r="AM70" s="10">
        <f t="shared" si="54"/>
        <v>220.58122264703678</v>
      </c>
      <c r="AN70" s="9">
        <f t="shared" si="55"/>
        <v>116.41877735296322</v>
      </c>
      <c r="AO70" s="9">
        <f t="shared" si="56"/>
        <v>0.41758499972535579</v>
      </c>
      <c r="AP70">
        <f t="shared" si="76"/>
        <v>13553.331720358821</v>
      </c>
      <c r="AQ70" s="9">
        <f t="shared" si="57"/>
        <v>0.78481241825037407</v>
      </c>
      <c r="AR70" s="9">
        <f t="shared" si="58"/>
        <v>0.48</v>
      </c>
      <c r="AS70" s="9">
        <f t="shared" si="59"/>
        <v>21.856153846153852</v>
      </c>
      <c r="AT70" s="9">
        <f t="shared" si="60"/>
        <v>1317.1485439999999</v>
      </c>
      <c r="AV70" s="10">
        <f t="shared" si="61"/>
        <v>214.6210183458146</v>
      </c>
      <c r="AW70" s="9">
        <f t="shared" si="62"/>
        <v>122.3789816541854</v>
      </c>
      <c r="AX70" s="9">
        <f t="shared" si="63"/>
        <v>0.44370673917093295</v>
      </c>
      <c r="AY70">
        <f t="shared" si="77"/>
        <v>14976.615150715446</v>
      </c>
      <c r="AZ70" s="9">
        <f t="shared" si="64"/>
        <v>192438.43673939622</v>
      </c>
      <c r="BA70" s="9">
        <f t="shared" si="65"/>
        <v>8.7967896871779061</v>
      </c>
      <c r="BB70" s="9">
        <f t="shared" si="66"/>
        <v>22182.581606418389</v>
      </c>
      <c r="BC70" s="9">
        <f t="shared" si="67"/>
        <v>1.1940554656193008</v>
      </c>
      <c r="BD70" s="9">
        <f t="shared" si="68"/>
        <v>1.2</v>
      </c>
      <c r="BE70" s="9">
        <f t="shared" si="69"/>
        <v>0.625</v>
      </c>
      <c r="BF70" s="9">
        <f t="shared" si="70"/>
        <v>6.1422606256136874</v>
      </c>
      <c r="BG70" s="9">
        <f t="shared" si="71"/>
        <v>2.4569042502454748</v>
      </c>
      <c r="BY70" s="2">
        <v>1.05</v>
      </c>
      <c r="BZ70" s="2">
        <v>1.05</v>
      </c>
      <c r="CA70" s="2">
        <v>1.17</v>
      </c>
    </row>
    <row r="71" spans="1:79" ht="15.6" thickTop="1" thickBot="1" x14ac:dyDescent="0.35">
      <c r="A71" s="13">
        <v>83</v>
      </c>
      <c r="B71" s="13" t="s">
        <v>44</v>
      </c>
      <c r="C71" s="13">
        <v>125</v>
      </c>
      <c r="D71" s="13">
        <v>200</v>
      </c>
      <c r="E71" s="13">
        <v>105</v>
      </c>
      <c r="F71" s="13">
        <v>25.3</v>
      </c>
      <c r="G71" s="13">
        <v>0.66</v>
      </c>
      <c r="H71" s="13">
        <v>0.8</v>
      </c>
      <c r="I71" s="13">
        <v>492</v>
      </c>
      <c r="J71" s="13">
        <v>80</v>
      </c>
      <c r="K71" s="13">
        <v>1</v>
      </c>
      <c r="L71" s="15">
        <v>347</v>
      </c>
      <c r="M71" s="13" t="s">
        <v>278</v>
      </c>
      <c r="N71" s="13" t="s">
        <v>253</v>
      </c>
      <c r="O71" s="9" t="s">
        <v>1</v>
      </c>
      <c r="P71" s="12"/>
      <c r="Q71" s="10">
        <f t="shared" si="72"/>
        <v>297.81601503668981</v>
      </c>
      <c r="R71" s="10">
        <f t="shared" si="39"/>
        <v>301.06319961365239</v>
      </c>
      <c r="S71" s="9">
        <f t="shared" si="73"/>
        <v>49.183984963310195</v>
      </c>
      <c r="T71" s="9">
        <f t="shared" si="74"/>
        <v>0.15255199565882879</v>
      </c>
      <c r="U71" s="9">
        <f t="shared" si="75"/>
        <v>2419.0643768711234</v>
      </c>
      <c r="V71" s="12"/>
      <c r="W71" s="10">
        <f t="shared" si="40"/>
        <v>303.90581124423602</v>
      </c>
      <c r="X71" s="9">
        <f t="shared" si="41"/>
        <v>43.09418875576398</v>
      </c>
      <c r="Y71" s="9">
        <f t="shared" si="42"/>
        <v>0.13241297899426488</v>
      </c>
      <c r="Z71" s="9">
        <f t="shared" si="43"/>
        <v>1857.1091045174146</v>
      </c>
      <c r="AA71" s="12"/>
      <c r="AB71" s="10">
        <f t="shared" si="44"/>
        <v>152.02860824053764</v>
      </c>
      <c r="AC71" s="9">
        <f t="shared" si="45"/>
        <v>194.97139175946236</v>
      </c>
      <c r="AD71" s="9">
        <f t="shared" si="46"/>
        <v>0.78140366520022775</v>
      </c>
      <c r="AE71" s="9">
        <f t="shared" si="47"/>
        <v>38013.843604621747</v>
      </c>
      <c r="AF71" s="9">
        <f t="shared" si="48"/>
        <v>1.4687338765072453</v>
      </c>
      <c r="AG71" s="9">
        <f t="shared" si="49"/>
        <v>26.516000000000002</v>
      </c>
      <c r="AH71" s="9">
        <f t="shared" si="50"/>
        <v>19003.683517860118</v>
      </c>
      <c r="AI71" s="9">
        <f t="shared" si="51"/>
        <v>64761.068673913047</v>
      </c>
      <c r="AJ71" s="9">
        <f t="shared" si="52"/>
        <v>20.214782608695657</v>
      </c>
      <c r="AK71" s="9">
        <f t="shared" si="53"/>
        <v>0.33839628514726938</v>
      </c>
      <c r="AM71" s="10">
        <f t="shared" si="54"/>
        <v>238.98190059314032</v>
      </c>
      <c r="AN71" s="9">
        <f t="shared" si="55"/>
        <v>108.01809940685968</v>
      </c>
      <c r="AO71" s="9">
        <f t="shared" si="56"/>
        <v>0.36867384230646716</v>
      </c>
      <c r="AP71">
        <f t="shared" si="76"/>
        <v>11667.909799470219</v>
      </c>
      <c r="AQ71" s="9">
        <f t="shared" si="57"/>
        <v>1.0880702471439978</v>
      </c>
      <c r="AR71" s="9">
        <f t="shared" si="58"/>
        <v>0.64</v>
      </c>
      <c r="AS71" s="9">
        <f t="shared" si="59"/>
        <v>20.214782608695653</v>
      </c>
      <c r="AT71" s="9">
        <f t="shared" si="60"/>
        <v>1159.6633919999997</v>
      </c>
      <c r="AV71" s="10">
        <f t="shared" si="61"/>
        <v>227.97617840907216</v>
      </c>
      <c r="AW71" s="9">
        <f t="shared" si="62"/>
        <v>119.02382159092784</v>
      </c>
      <c r="AX71" s="9">
        <f t="shared" si="63"/>
        <v>0.4140130532720861</v>
      </c>
      <c r="AY71">
        <f t="shared" si="77"/>
        <v>14166.670106109021</v>
      </c>
      <c r="AZ71" s="9">
        <f t="shared" si="64"/>
        <v>201575.49545024752</v>
      </c>
      <c r="BA71" s="9">
        <f t="shared" si="65"/>
        <v>8.4600294945483405</v>
      </c>
      <c r="BB71" s="9">
        <f t="shared" si="66"/>
        <v>26400.682958824651</v>
      </c>
      <c r="BC71" s="9">
        <f t="shared" si="67"/>
        <v>1.6771721732755771</v>
      </c>
      <c r="BD71" s="9">
        <f t="shared" si="68"/>
        <v>1.5999999999999999</v>
      </c>
      <c r="BE71" s="9">
        <f t="shared" si="69"/>
        <v>0.625</v>
      </c>
      <c r="BF71" s="9">
        <f t="shared" si="70"/>
        <v>6.4705716561557756</v>
      </c>
      <c r="BG71" s="9">
        <f t="shared" si="71"/>
        <v>2.5882286624623103</v>
      </c>
      <c r="BY71" s="2">
        <v>1.1299999999999999</v>
      </c>
      <c r="BZ71" s="2">
        <v>1.17</v>
      </c>
      <c r="CA71" s="2">
        <v>1.29</v>
      </c>
    </row>
    <row r="72" spans="1:79" ht="15.6" thickTop="1" thickBot="1" x14ac:dyDescent="0.35">
      <c r="A72" s="13">
        <v>84</v>
      </c>
      <c r="B72" s="13" t="s">
        <v>131</v>
      </c>
      <c r="C72" s="13">
        <v>125</v>
      </c>
      <c r="D72" s="13">
        <v>200</v>
      </c>
      <c r="E72" s="13">
        <v>105</v>
      </c>
      <c r="F72" s="13">
        <v>21.7</v>
      </c>
      <c r="G72" s="13">
        <v>0.66</v>
      </c>
      <c r="H72" s="13">
        <v>0</v>
      </c>
      <c r="I72" s="13">
        <v>492</v>
      </c>
      <c r="J72" s="13">
        <v>0</v>
      </c>
      <c r="K72" s="13">
        <v>0</v>
      </c>
      <c r="L72" s="15">
        <v>264</v>
      </c>
      <c r="M72" s="13" t="s">
        <v>278</v>
      </c>
      <c r="N72" s="13" t="s">
        <v>253</v>
      </c>
      <c r="O72" s="9">
        <v>0</v>
      </c>
      <c r="P72" s="12"/>
      <c r="Q72" s="10">
        <f t="shared" si="72"/>
        <v>248.38898281966758</v>
      </c>
      <c r="R72" s="10">
        <f t="shared" si="39"/>
        <v>251.51015256596378</v>
      </c>
      <c r="S72" s="9">
        <f t="shared" si="73"/>
        <v>15.611017180332425</v>
      </c>
      <c r="T72" s="9">
        <f t="shared" si="74"/>
        <v>6.0934242162761859E-2</v>
      </c>
      <c r="U72" s="9">
        <f t="shared" si="75"/>
        <v>243.70385740463414</v>
      </c>
      <c r="V72" s="12"/>
      <c r="W72" s="10">
        <f t="shared" si="40"/>
        <v>276.72334493252049</v>
      </c>
      <c r="X72" s="9">
        <f t="shared" si="41"/>
        <v>12.72334493252049</v>
      </c>
      <c r="Y72" s="9">
        <f t="shared" si="42"/>
        <v>4.7060460961264018E-2</v>
      </c>
      <c r="Z72" s="9">
        <f t="shared" si="43"/>
        <v>161.88350627189484</v>
      </c>
      <c r="AA72" s="12"/>
      <c r="AB72" s="10">
        <f t="shared" si="44"/>
        <v>139.01873309903914</v>
      </c>
      <c r="AC72" s="9">
        <f t="shared" si="45"/>
        <v>124.98126690096086</v>
      </c>
      <c r="AD72" s="9">
        <f t="shared" si="46"/>
        <v>0.62022559566851476</v>
      </c>
      <c r="AE72" s="9">
        <f t="shared" si="47"/>
        <v>15620.317076169214</v>
      </c>
      <c r="AF72" s="9">
        <f t="shared" si="48"/>
        <v>1.3602311568259269</v>
      </c>
      <c r="AG72" s="9">
        <f t="shared" si="49"/>
        <v>21.7</v>
      </c>
      <c r="AH72" s="9">
        <f t="shared" si="50"/>
        <v>22704.108948899073</v>
      </c>
      <c r="AI72" s="9">
        <f t="shared" si="51"/>
        <v>62199.501725806447</v>
      </c>
      <c r="AJ72" s="9">
        <f t="shared" si="52"/>
        <v>23.568387096774202</v>
      </c>
      <c r="AK72" s="9">
        <f t="shared" si="53"/>
        <v>0</v>
      </c>
      <c r="AM72" s="10">
        <f t="shared" si="54"/>
        <v>132.71332815971999</v>
      </c>
      <c r="AN72" s="9">
        <f t="shared" si="55"/>
        <v>131.28667184028001</v>
      </c>
      <c r="AO72" s="9">
        <f t="shared" si="56"/>
        <v>0.66187174728560128</v>
      </c>
      <c r="AP72">
        <f t="shared" si="76"/>
        <v>17236.190202897371</v>
      </c>
      <c r="AQ72" s="9">
        <f t="shared" si="57"/>
        <v>0</v>
      </c>
      <c r="AR72" s="9">
        <f t="shared" si="58"/>
        <v>0</v>
      </c>
      <c r="AS72" s="9">
        <f t="shared" si="59"/>
        <v>23.568387096774199</v>
      </c>
      <c r="AT72" s="9">
        <f t="shared" si="60"/>
        <v>1789.6039999999998</v>
      </c>
      <c r="AV72" s="10">
        <f t="shared" si="61"/>
        <v>184.01174101113855</v>
      </c>
      <c r="AW72" s="9">
        <f t="shared" si="62"/>
        <v>79.988258988861446</v>
      </c>
      <c r="AX72" s="9">
        <f t="shared" si="63"/>
        <v>0.35708108367129943</v>
      </c>
      <c r="AY72">
        <f t="shared" si="77"/>
        <v>6398.1215760691739</v>
      </c>
      <c r="AZ72" s="9">
        <f t="shared" si="64"/>
        <v>184011.74101113854</v>
      </c>
      <c r="BA72" s="9">
        <f t="shared" si="65"/>
        <v>9.1348678881083387</v>
      </c>
      <c r="BB72" s="9">
        <f t="shared" si="66"/>
        <v>0</v>
      </c>
      <c r="BC72" s="9">
        <f t="shared" si="67"/>
        <v>0</v>
      </c>
      <c r="BD72" s="9">
        <f t="shared" si="68"/>
        <v>0</v>
      </c>
      <c r="BE72" s="9">
        <f t="shared" si="69"/>
        <v>0.625</v>
      </c>
      <c r="BF72" s="9">
        <f t="shared" si="70"/>
        <v>3.5045410891311697</v>
      </c>
      <c r="BG72" s="9">
        <f t="shared" si="71"/>
        <v>2.3363607260874466</v>
      </c>
      <c r="BY72" s="2">
        <v>1.22</v>
      </c>
      <c r="BZ72" s="2">
        <v>1.26</v>
      </c>
      <c r="CA72" s="2">
        <v>1.26</v>
      </c>
    </row>
    <row r="73" spans="1:79" ht="15.6" thickTop="1" thickBot="1" x14ac:dyDescent="0.35">
      <c r="A73" s="13">
        <v>85</v>
      </c>
      <c r="B73" s="13" t="s">
        <v>45</v>
      </c>
      <c r="C73" s="13">
        <v>125</v>
      </c>
      <c r="D73" s="13">
        <v>200</v>
      </c>
      <c r="E73" s="13">
        <v>105</v>
      </c>
      <c r="F73" s="13">
        <v>22.3</v>
      </c>
      <c r="G73" s="13">
        <v>0.66</v>
      </c>
      <c r="H73" s="13">
        <v>0.4</v>
      </c>
      <c r="I73" s="13">
        <v>492</v>
      </c>
      <c r="J73" s="13">
        <v>80</v>
      </c>
      <c r="K73" s="13">
        <v>1</v>
      </c>
      <c r="L73" s="15">
        <v>307</v>
      </c>
      <c r="M73" s="13" t="s">
        <v>278</v>
      </c>
      <c r="N73" s="13" t="s">
        <v>253</v>
      </c>
      <c r="O73" s="9" t="s">
        <v>1</v>
      </c>
      <c r="P73" s="12"/>
      <c r="Q73" s="10">
        <f t="shared" si="72"/>
        <v>279.85587729696306</v>
      </c>
      <c r="R73" s="10">
        <f t="shared" si="39"/>
        <v>283.25208023207222</v>
      </c>
      <c r="S73" s="9">
        <f t="shared" si="73"/>
        <v>27.144122703036942</v>
      </c>
      <c r="T73" s="9">
        <f t="shared" si="74"/>
        <v>9.2506946775626708E-2</v>
      </c>
      <c r="U73" s="9">
        <f t="shared" si="75"/>
        <v>736.80339731752554</v>
      </c>
      <c r="V73" s="12"/>
      <c r="W73" s="10">
        <f t="shared" si="40"/>
        <v>290.49531938134959</v>
      </c>
      <c r="X73" s="9">
        <f t="shared" si="41"/>
        <v>16.504680618650411</v>
      </c>
      <c r="Y73" s="9">
        <f t="shared" si="42"/>
        <v>5.5246225646552211E-2</v>
      </c>
      <c r="Z73" s="9">
        <f t="shared" si="43"/>
        <v>272.40448232365452</v>
      </c>
      <c r="AA73" s="12"/>
      <c r="AB73" s="10">
        <f t="shared" si="44"/>
        <v>147.71226596376113</v>
      </c>
      <c r="AC73" s="9">
        <f t="shared" si="45"/>
        <v>159.28773403623887</v>
      </c>
      <c r="AD73" s="9">
        <f t="shared" si="46"/>
        <v>0.70060891671188619</v>
      </c>
      <c r="AE73" s="9">
        <f t="shared" si="47"/>
        <v>25372.582214399572</v>
      </c>
      <c r="AF73" s="9">
        <f t="shared" si="48"/>
        <v>1.378907973724135</v>
      </c>
      <c r="AG73" s="9">
        <f t="shared" si="49"/>
        <v>22.908000000000001</v>
      </c>
      <c r="AH73" s="9">
        <f t="shared" si="50"/>
        <v>21992.451452768168</v>
      </c>
      <c r="AI73" s="9">
        <f t="shared" si="51"/>
        <v>62683.863786995513</v>
      </c>
      <c r="AJ73" s="9">
        <f t="shared" si="52"/>
        <v>22.934260089686102</v>
      </c>
      <c r="AK73" s="9">
        <f t="shared" si="53"/>
        <v>0.15885019857302035</v>
      </c>
      <c r="AM73" s="10">
        <f t="shared" si="54"/>
        <v>197.74538688507994</v>
      </c>
      <c r="AN73" s="9">
        <f t="shared" si="55"/>
        <v>109.25461311492006</v>
      </c>
      <c r="AO73" s="9">
        <f t="shared" si="56"/>
        <v>0.43290980345223073</v>
      </c>
      <c r="AP73">
        <f t="shared" si="76"/>
        <v>11936.570486890863</v>
      </c>
      <c r="AQ73" s="9">
        <f t="shared" si="57"/>
        <v>0.51076262478767975</v>
      </c>
      <c r="AR73" s="9">
        <f t="shared" si="58"/>
        <v>0.32</v>
      </c>
      <c r="AS73" s="9">
        <f t="shared" si="59"/>
        <v>22.934260089686099</v>
      </c>
      <c r="AT73" s="9">
        <f t="shared" si="60"/>
        <v>1474.6336959999999</v>
      </c>
      <c r="AV73" s="10">
        <f t="shared" si="61"/>
        <v>204.4725393002557</v>
      </c>
      <c r="AW73" s="9">
        <f t="shared" si="62"/>
        <v>102.5274606997443</v>
      </c>
      <c r="AX73" s="9">
        <f t="shared" si="63"/>
        <v>0.40091091044696892</v>
      </c>
      <c r="AY73">
        <f t="shared" si="77"/>
        <v>10511.880197537612</v>
      </c>
      <c r="AZ73" s="9">
        <f t="shared" si="64"/>
        <v>187014.66646892228</v>
      </c>
      <c r="BA73" s="9">
        <f t="shared" si="65"/>
        <v>9.0111393593112084</v>
      </c>
      <c r="BB73" s="9">
        <f t="shared" si="66"/>
        <v>17457.872831333436</v>
      </c>
      <c r="BC73" s="9">
        <f t="shared" si="67"/>
        <v>0.77087792369668695</v>
      </c>
      <c r="BD73" s="9">
        <f t="shared" si="68"/>
        <v>0.79999999999999993</v>
      </c>
      <c r="BE73" s="9">
        <f t="shared" si="69"/>
        <v>0.625</v>
      </c>
      <c r="BF73" s="9">
        <f t="shared" si="70"/>
        <v>5.9481321272892504</v>
      </c>
      <c r="BG73" s="9">
        <f t="shared" si="71"/>
        <v>2.3792528509157003</v>
      </c>
      <c r="BY73" s="2">
        <v>1.1299999999999999</v>
      </c>
      <c r="BZ73" s="2">
        <v>1.17</v>
      </c>
      <c r="CA73" s="2">
        <v>1.17</v>
      </c>
    </row>
    <row r="74" spans="1:79" ht="15.6" thickTop="1" thickBot="1" x14ac:dyDescent="0.35">
      <c r="A74" s="13">
        <v>86</v>
      </c>
      <c r="B74" s="13" t="s">
        <v>132</v>
      </c>
      <c r="C74" s="13">
        <v>125</v>
      </c>
      <c r="D74" s="13">
        <v>200</v>
      </c>
      <c r="E74" s="13">
        <v>105</v>
      </c>
      <c r="F74" s="13">
        <v>23.4</v>
      </c>
      <c r="G74" s="13">
        <v>0.66</v>
      </c>
      <c r="H74" s="13">
        <v>0.6</v>
      </c>
      <c r="I74" s="13">
        <v>492</v>
      </c>
      <c r="J74" s="13">
        <v>80</v>
      </c>
      <c r="K74" s="13">
        <v>1</v>
      </c>
      <c r="L74" s="15">
        <v>310</v>
      </c>
      <c r="M74" s="13" t="s">
        <v>278</v>
      </c>
      <c r="N74" s="13" t="s">
        <v>253</v>
      </c>
      <c r="O74" s="9" t="s">
        <v>1</v>
      </c>
      <c r="P74" s="12"/>
      <c r="Q74" s="10">
        <f t="shared" si="72"/>
        <v>287.41899009636199</v>
      </c>
      <c r="R74" s="10">
        <f t="shared" si="39"/>
        <v>290.759733113663</v>
      </c>
      <c r="S74" s="9">
        <f t="shared" si="73"/>
        <v>22.581009903638005</v>
      </c>
      <c r="T74" s="9">
        <f t="shared" si="74"/>
        <v>7.5595219696634519E-2</v>
      </c>
      <c r="U74" s="9">
        <f t="shared" si="75"/>
        <v>509.90200826819768</v>
      </c>
      <c r="V74" s="12"/>
      <c r="W74" s="10">
        <f t="shared" si="40"/>
        <v>296.33400996656871</v>
      </c>
      <c r="X74" s="9">
        <f t="shared" si="41"/>
        <v>13.665990033431285</v>
      </c>
      <c r="Y74" s="9">
        <f t="shared" si="42"/>
        <v>4.5077431939484255E-2</v>
      </c>
      <c r="Z74" s="9">
        <f t="shared" si="43"/>
        <v>186.75928359384321</v>
      </c>
      <c r="AA74" s="12"/>
      <c r="AB74" s="10">
        <f t="shared" si="44"/>
        <v>150.37366209780319</v>
      </c>
      <c r="AC74" s="9">
        <f t="shared" si="45"/>
        <v>159.62633790219681</v>
      </c>
      <c r="AD74" s="9">
        <f t="shared" si="46"/>
        <v>0.69346424890955338</v>
      </c>
      <c r="AE74" s="9">
        <f t="shared" si="47"/>
        <v>25480.567752066312</v>
      </c>
      <c r="AF74" s="9">
        <f t="shared" si="48"/>
        <v>1.4125075575019057</v>
      </c>
      <c r="AG74" s="9">
        <f t="shared" si="49"/>
        <v>24.311999999999998</v>
      </c>
      <c r="AH74" s="9">
        <f t="shared" si="50"/>
        <v>20795.324901284035</v>
      </c>
      <c r="AI74" s="9">
        <f t="shared" si="51"/>
        <v>63507.34828846153</v>
      </c>
      <c r="AJ74" s="9">
        <f t="shared" si="52"/>
        <v>21.856153846153855</v>
      </c>
      <c r="AK74" s="9">
        <f t="shared" si="53"/>
        <v>0.24408130593632929</v>
      </c>
      <c r="AM74" s="10">
        <f t="shared" si="54"/>
        <v>220.58122264703678</v>
      </c>
      <c r="AN74" s="9">
        <f t="shared" si="55"/>
        <v>89.418777352963218</v>
      </c>
      <c r="AO74" s="9">
        <f t="shared" si="56"/>
        <v>0.33705971314574035</v>
      </c>
      <c r="AP74">
        <f t="shared" si="76"/>
        <v>7995.7177432988074</v>
      </c>
      <c r="AQ74" s="9">
        <f t="shared" si="57"/>
        <v>0.78481241825037407</v>
      </c>
      <c r="AR74" s="9">
        <f t="shared" si="58"/>
        <v>0.48</v>
      </c>
      <c r="AS74" s="9">
        <f t="shared" si="59"/>
        <v>21.856153846153852</v>
      </c>
      <c r="AT74" s="9">
        <f t="shared" si="60"/>
        <v>1317.1485439999999</v>
      </c>
      <c r="AV74" s="10">
        <f t="shared" si="61"/>
        <v>214.6210183458146</v>
      </c>
      <c r="AW74" s="9">
        <f t="shared" si="62"/>
        <v>95.378981654185395</v>
      </c>
      <c r="AX74" s="9">
        <f t="shared" si="63"/>
        <v>0.36361098133248793</v>
      </c>
      <c r="AY74">
        <f t="shared" si="77"/>
        <v>9097.1501413894348</v>
      </c>
      <c r="AZ74" s="9">
        <f t="shared" si="64"/>
        <v>192438.43673939622</v>
      </c>
      <c r="BA74" s="9">
        <f t="shared" si="65"/>
        <v>8.7967896871779061</v>
      </c>
      <c r="BB74" s="9">
        <f t="shared" si="66"/>
        <v>22182.581606418389</v>
      </c>
      <c r="BC74" s="9">
        <f t="shared" si="67"/>
        <v>1.1940554656193008</v>
      </c>
      <c r="BD74" s="9">
        <f t="shared" si="68"/>
        <v>1.2</v>
      </c>
      <c r="BE74" s="9">
        <f t="shared" si="69"/>
        <v>0.625</v>
      </c>
      <c r="BF74" s="9">
        <f t="shared" si="70"/>
        <v>6.1422606256136874</v>
      </c>
      <c r="BG74" s="9">
        <f t="shared" si="71"/>
        <v>2.4569042502454748</v>
      </c>
      <c r="BY74" s="2">
        <v>0.95</v>
      </c>
      <c r="BZ74" s="2">
        <v>1.04</v>
      </c>
      <c r="CA74" s="2">
        <v>1.2</v>
      </c>
    </row>
    <row r="75" spans="1:79" ht="15.6" thickTop="1" thickBot="1" x14ac:dyDescent="0.35">
      <c r="A75" s="13">
        <v>87</v>
      </c>
      <c r="B75" s="13" t="s">
        <v>46</v>
      </c>
      <c r="C75" s="13">
        <v>125</v>
      </c>
      <c r="D75" s="13">
        <v>200</v>
      </c>
      <c r="E75" s="13">
        <v>105</v>
      </c>
      <c r="F75" s="13">
        <v>25.3</v>
      </c>
      <c r="G75" s="13">
        <v>0.66</v>
      </c>
      <c r="H75" s="13">
        <v>0.8</v>
      </c>
      <c r="I75" s="13">
        <v>492</v>
      </c>
      <c r="J75" s="13">
        <v>80</v>
      </c>
      <c r="K75" s="13">
        <v>1</v>
      </c>
      <c r="L75" s="15">
        <v>326</v>
      </c>
      <c r="M75" s="13" t="s">
        <v>278</v>
      </c>
      <c r="N75" s="13" t="s">
        <v>253</v>
      </c>
      <c r="O75" s="9" t="s">
        <v>1</v>
      </c>
      <c r="P75" s="12"/>
      <c r="Q75" s="10">
        <f t="shared" si="72"/>
        <v>297.81601503668981</v>
      </c>
      <c r="R75" s="10">
        <f t="shared" si="39"/>
        <v>301.06319961365239</v>
      </c>
      <c r="S75" s="9">
        <f t="shared" si="73"/>
        <v>28.183984963310195</v>
      </c>
      <c r="T75" s="9">
        <f t="shared" si="74"/>
        <v>9.0359927555410877E-2</v>
      </c>
      <c r="U75" s="9">
        <f t="shared" si="75"/>
        <v>794.3370084120952</v>
      </c>
      <c r="V75" s="12"/>
      <c r="W75" s="10">
        <f t="shared" si="40"/>
        <v>303.90581124423602</v>
      </c>
      <c r="X75" s="9">
        <f t="shared" si="41"/>
        <v>22.09418875576398</v>
      </c>
      <c r="Y75" s="9">
        <f t="shared" si="42"/>
        <v>7.0150769722609557E-2</v>
      </c>
      <c r="Z75" s="9">
        <f t="shared" si="43"/>
        <v>488.15317677532749</v>
      </c>
      <c r="AA75" s="12"/>
      <c r="AB75" s="10">
        <f t="shared" si="44"/>
        <v>152.02860824053764</v>
      </c>
      <c r="AC75" s="9">
        <f t="shared" si="45"/>
        <v>173.97139175946236</v>
      </c>
      <c r="AD75" s="9">
        <f t="shared" si="46"/>
        <v>0.72787021011061437</v>
      </c>
      <c r="AE75" s="9">
        <f t="shared" si="47"/>
        <v>30266.045150724331</v>
      </c>
      <c r="AF75" s="9">
        <f t="shared" si="48"/>
        <v>1.4687338765072453</v>
      </c>
      <c r="AG75" s="9">
        <f t="shared" si="49"/>
        <v>26.516000000000002</v>
      </c>
      <c r="AH75" s="9">
        <f t="shared" si="50"/>
        <v>19003.683517860118</v>
      </c>
      <c r="AI75" s="9">
        <f t="shared" si="51"/>
        <v>64761.068673913047</v>
      </c>
      <c r="AJ75" s="9">
        <f t="shared" si="52"/>
        <v>20.214782608695657</v>
      </c>
      <c r="AK75" s="9">
        <f t="shared" si="53"/>
        <v>0.33839628514726938</v>
      </c>
      <c r="AM75" s="10">
        <f t="shared" si="54"/>
        <v>238.98190059314032</v>
      </c>
      <c r="AN75" s="9">
        <f t="shared" si="55"/>
        <v>87.018099406859676</v>
      </c>
      <c r="AO75" s="9">
        <f t="shared" si="56"/>
        <v>0.30803853828062328</v>
      </c>
      <c r="AP75">
        <f t="shared" si="76"/>
        <v>7572.1496243821121</v>
      </c>
      <c r="AQ75" s="9">
        <f t="shared" si="57"/>
        <v>1.0880702471439978</v>
      </c>
      <c r="AR75" s="9">
        <f t="shared" si="58"/>
        <v>0.64</v>
      </c>
      <c r="AS75" s="9">
        <f t="shared" si="59"/>
        <v>20.214782608695653</v>
      </c>
      <c r="AT75" s="9">
        <f t="shared" si="60"/>
        <v>1159.6633919999997</v>
      </c>
      <c r="AV75" s="10">
        <f t="shared" si="61"/>
        <v>227.97617840907216</v>
      </c>
      <c r="AW75" s="9">
        <f t="shared" si="62"/>
        <v>98.023821590927838</v>
      </c>
      <c r="AX75" s="9">
        <f t="shared" si="63"/>
        <v>0.35389182932896507</v>
      </c>
      <c r="AY75">
        <f t="shared" si="77"/>
        <v>9608.6695992900513</v>
      </c>
      <c r="AZ75" s="9">
        <f t="shared" si="64"/>
        <v>201575.49545024752</v>
      </c>
      <c r="BA75" s="9">
        <f t="shared" si="65"/>
        <v>8.4600294945483405</v>
      </c>
      <c r="BB75" s="9">
        <f t="shared" si="66"/>
        <v>26400.682958824651</v>
      </c>
      <c r="BC75" s="9">
        <f t="shared" si="67"/>
        <v>1.6771721732755771</v>
      </c>
      <c r="BD75" s="9">
        <f t="shared" si="68"/>
        <v>1.5999999999999999</v>
      </c>
      <c r="BE75" s="9">
        <f t="shared" si="69"/>
        <v>0.625</v>
      </c>
      <c r="BF75" s="9">
        <f t="shared" si="70"/>
        <v>6.4705716561557756</v>
      </c>
      <c r="BG75" s="9">
        <f t="shared" si="71"/>
        <v>2.5882286624623103</v>
      </c>
      <c r="BY75" s="2">
        <v>1.1000000000000001</v>
      </c>
      <c r="BZ75" s="2">
        <v>1.18</v>
      </c>
      <c r="CA75" s="2">
        <v>1.35</v>
      </c>
    </row>
    <row r="76" spans="1:79" ht="15.6" thickTop="1" thickBot="1" x14ac:dyDescent="0.35">
      <c r="A76" s="13">
        <v>88</v>
      </c>
      <c r="B76" s="13" t="s">
        <v>39</v>
      </c>
      <c r="C76" s="13">
        <v>55</v>
      </c>
      <c r="D76" s="13">
        <v>100</v>
      </c>
      <c r="E76" s="13">
        <v>39</v>
      </c>
      <c r="F76" s="13">
        <v>29.6</v>
      </c>
      <c r="G76" s="13">
        <v>1.1200000000000001</v>
      </c>
      <c r="H76" s="13">
        <v>0</v>
      </c>
      <c r="I76" s="13">
        <v>501</v>
      </c>
      <c r="J76" s="13">
        <v>0</v>
      </c>
      <c r="K76" s="13">
        <v>0</v>
      </c>
      <c r="L76" s="15">
        <v>58.8</v>
      </c>
      <c r="M76" s="13" t="s">
        <v>278</v>
      </c>
      <c r="N76" s="13" t="s">
        <v>254</v>
      </c>
      <c r="O76" s="9">
        <v>0</v>
      </c>
      <c r="P76" s="12"/>
      <c r="Q76" s="10">
        <f t="shared" si="72"/>
        <v>62.419233873947107</v>
      </c>
      <c r="R76" s="10">
        <f t="shared" si="39"/>
        <v>62.472127737194128</v>
      </c>
      <c r="S76" s="9">
        <f t="shared" si="73"/>
        <v>3.6192338739471097</v>
      </c>
      <c r="T76" s="9">
        <f t="shared" si="74"/>
        <v>5.9713854943360914E-2</v>
      </c>
      <c r="U76" s="9">
        <f t="shared" si="75"/>
        <v>13.098853834326203</v>
      </c>
      <c r="V76" s="12"/>
      <c r="W76" s="10">
        <f t="shared" si="40"/>
        <v>71.058374048468082</v>
      </c>
      <c r="X76" s="9">
        <f t="shared" si="41"/>
        <v>12.258374048468085</v>
      </c>
      <c r="Y76" s="9">
        <f t="shared" si="42"/>
        <v>0.18879605013216619</v>
      </c>
      <c r="Z76" s="9">
        <f t="shared" si="43"/>
        <v>150.26773431215582</v>
      </c>
      <c r="AA76" s="12"/>
      <c r="AB76" s="10">
        <f t="shared" si="44"/>
        <v>52.056801993112423</v>
      </c>
      <c r="AC76" s="9">
        <f t="shared" si="45"/>
        <v>6.7431980068875745</v>
      </c>
      <c r="AD76" s="9">
        <f t="shared" si="46"/>
        <v>0.12165600821330806</v>
      </c>
      <c r="AE76" s="9">
        <f t="shared" si="47"/>
        <v>45.470719360092559</v>
      </c>
      <c r="AF76" s="9">
        <f t="shared" si="48"/>
        <v>1.5886517554202997</v>
      </c>
      <c r="AG76" s="9">
        <f t="shared" si="49"/>
        <v>29.6</v>
      </c>
      <c r="AH76" s="9">
        <f t="shared" si="50"/>
        <v>5288.1429178989993</v>
      </c>
      <c r="AI76" s="9">
        <f t="shared" si="51"/>
        <v>9353.7174847297301</v>
      </c>
      <c r="AJ76" s="9">
        <f t="shared" si="52"/>
        <v>11.089702702702702</v>
      </c>
      <c r="AK76" s="9">
        <f t="shared" si="53"/>
        <v>0</v>
      </c>
      <c r="AM76" s="10">
        <f t="shared" si="54"/>
        <v>36.533899088668804</v>
      </c>
      <c r="AN76" s="9">
        <f t="shared" si="55"/>
        <v>22.266100911331193</v>
      </c>
      <c r="AO76" s="9">
        <f t="shared" si="56"/>
        <v>0.4671182260283257</v>
      </c>
      <c r="AP76">
        <f t="shared" si="76"/>
        <v>495.7792497935838</v>
      </c>
      <c r="AQ76" s="9">
        <f t="shared" si="57"/>
        <v>0</v>
      </c>
      <c r="AR76" s="9">
        <f t="shared" si="58"/>
        <v>0</v>
      </c>
      <c r="AS76" s="9">
        <f t="shared" si="59"/>
        <v>11.089702702702704</v>
      </c>
      <c r="AT76" s="9">
        <f t="shared" si="60"/>
        <v>767.56719999999996</v>
      </c>
      <c r="AV76" s="10">
        <f t="shared" si="61"/>
        <v>42.10380736116354</v>
      </c>
      <c r="AW76" s="9">
        <f t="shared" si="62"/>
        <v>16.696192638836457</v>
      </c>
      <c r="AX76" s="9">
        <f t="shared" si="63"/>
        <v>0.33093285725237342</v>
      </c>
      <c r="AY76">
        <f t="shared" si="77"/>
        <v>278.76284863313668</v>
      </c>
      <c r="AZ76" s="9">
        <f t="shared" si="64"/>
        <v>42103.807361163541</v>
      </c>
      <c r="BA76" s="9">
        <f t="shared" si="65"/>
        <v>7.8214321499341253</v>
      </c>
      <c r="BB76" s="9">
        <f t="shared" si="66"/>
        <v>0</v>
      </c>
      <c r="BC76" s="9">
        <f t="shared" si="67"/>
        <v>0</v>
      </c>
      <c r="BD76" s="9">
        <f t="shared" si="68"/>
        <v>0</v>
      </c>
      <c r="BE76" s="9">
        <f t="shared" si="69"/>
        <v>0.27500000000000002</v>
      </c>
      <c r="BF76" s="9">
        <f t="shared" si="70"/>
        <v>4.3108616494020291</v>
      </c>
      <c r="BG76" s="9">
        <f t="shared" si="71"/>
        <v>2.8739077662680192</v>
      </c>
      <c r="BY76" s="2">
        <v>1.05</v>
      </c>
      <c r="BZ76" s="2">
        <v>1.1000000000000001</v>
      </c>
      <c r="CA76" s="2">
        <v>1.24</v>
      </c>
    </row>
    <row r="77" spans="1:79" ht="15.6" thickTop="1" thickBot="1" x14ac:dyDescent="0.35">
      <c r="A77" s="13">
        <v>89</v>
      </c>
      <c r="B77" s="13" t="s">
        <v>40</v>
      </c>
      <c r="C77" s="13">
        <v>55</v>
      </c>
      <c r="D77" s="13">
        <v>100</v>
      </c>
      <c r="E77" s="13">
        <v>39</v>
      </c>
      <c r="F77" s="13">
        <v>30</v>
      </c>
      <c r="G77" s="13">
        <v>1.1200000000000001</v>
      </c>
      <c r="H77" s="13">
        <v>0.45</v>
      </c>
      <c r="I77" s="13">
        <v>501</v>
      </c>
      <c r="J77" s="13">
        <v>100</v>
      </c>
      <c r="K77" s="13">
        <v>1</v>
      </c>
      <c r="L77" s="15">
        <v>63.6</v>
      </c>
      <c r="M77" s="13" t="s">
        <v>278</v>
      </c>
      <c r="N77" s="13" t="s">
        <v>254</v>
      </c>
      <c r="O77" s="9" t="s">
        <v>1</v>
      </c>
      <c r="P77" s="12"/>
      <c r="Q77" s="10">
        <f t="shared" si="72"/>
        <v>69.83514422906697</v>
      </c>
      <c r="R77" s="10">
        <f t="shared" si="39"/>
        <v>69.89705124280573</v>
      </c>
      <c r="S77" s="9">
        <f t="shared" si="73"/>
        <v>6.2351442290669681</v>
      </c>
      <c r="T77" s="9">
        <f t="shared" si="74"/>
        <v>9.3455802293931647E-2</v>
      </c>
      <c r="U77" s="9">
        <f t="shared" si="75"/>
        <v>38.877023557267115</v>
      </c>
      <c r="V77" s="12"/>
      <c r="W77" s="10">
        <f t="shared" si="40"/>
        <v>47.319947242757763</v>
      </c>
      <c r="X77" s="9">
        <f t="shared" si="41"/>
        <v>16.280052757242238</v>
      </c>
      <c r="Y77" s="9">
        <f t="shared" si="42"/>
        <v>0.29354598811000071</v>
      </c>
      <c r="Z77" s="9">
        <f t="shared" si="43"/>
        <v>265.04011777859063</v>
      </c>
      <c r="AA77" s="12"/>
      <c r="AB77" s="10">
        <f t="shared" si="44"/>
        <v>54.552621806418799</v>
      </c>
      <c r="AC77" s="9">
        <f t="shared" si="45"/>
        <v>9.0473781935812028</v>
      </c>
      <c r="AD77" s="9">
        <f t="shared" si="46"/>
        <v>0.15314731159168726</v>
      </c>
      <c r="AE77" s="9">
        <f t="shared" si="47"/>
        <v>81.855052177688663</v>
      </c>
      <c r="AF77" s="9">
        <f t="shared" si="48"/>
        <v>1.599349867915085</v>
      </c>
      <c r="AG77" s="9">
        <f t="shared" si="49"/>
        <v>30.855</v>
      </c>
      <c r="AH77" s="9">
        <f t="shared" si="50"/>
        <v>5206.4223677182081</v>
      </c>
      <c r="AI77" s="9">
        <f t="shared" si="51"/>
        <v>9403.2714515999996</v>
      </c>
      <c r="AJ77" s="9">
        <f t="shared" si="52"/>
        <v>10.941840000000001</v>
      </c>
      <c r="AK77" s="9">
        <f t="shared" si="53"/>
        <v>0.25909467860224378</v>
      </c>
      <c r="AM77" s="10">
        <f t="shared" si="54"/>
        <v>46.798455965557061</v>
      </c>
      <c r="AN77" s="9">
        <f t="shared" si="55"/>
        <v>16.801544034442941</v>
      </c>
      <c r="AO77" s="9">
        <f t="shared" si="56"/>
        <v>0.30438005472983809</v>
      </c>
      <c r="AP77">
        <f t="shared" si="76"/>
        <v>282.29188194132519</v>
      </c>
      <c r="AQ77" s="9">
        <f t="shared" si="57"/>
        <v>0.83308600996535775</v>
      </c>
      <c r="AR77" s="9">
        <f t="shared" si="58"/>
        <v>0.45</v>
      </c>
      <c r="AS77" s="9">
        <f t="shared" si="59"/>
        <v>10.941840000000003</v>
      </c>
      <c r="AT77" s="9">
        <f t="shared" si="60"/>
        <v>577.59431799999993</v>
      </c>
      <c r="AV77" s="10">
        <f t="shared" si="61"/>
        <v>44.360828353239711</v>
      </c>
      <c r="AW77" s="9">
        <f t="shared" si="62"/>
        <v>19.23917164676029</v>
      </c>
      <c r="AX77" s="9">
        <f t="shared" si="63"/>
        <v>0.35641022656497534</v>
      </c>
      <c r="AY77">
        <f t="shared" si="77"/>
        <v>370.14572565350505</v>
      </c>
      <c r="AZ77" s="9">
        <f t="shared" si="64"/>
        <v>42437.614187440537</v>
      </c>
      <c r="BA77" s="9">
        <f t="shared" si="65"/>
        <v>7.7691142908534196</v>
      </c>
      <c r="BB77" s="9">
        <f t="shared" si="66"/>
        <v>1923.2141657991731</v>
      </c>
      <c r="BC77" s="9">
        <f t="shared" si="67"/>
        <v>1.3212003415157241</v>
      </c>
      <c r="BD77" s="9">
        <f t="shared" si="68"/>
        <v>1.125</v>
      </c>
      <c r="BE77" s="9">
        <f t="shared" si="69"/>
        <v>0.27500000000000002</v>
      </c>
      <c r="BF77" s="9">
        <f t="shared" si="70"/>
        <v>7.249384589935385</v>
      </c>
      <c r="BG77" s="9">
        <f t="shared" si="71"/>
        <v>2.8997538359741539</v>
      </c>
      <c r="BY77" s="3">
        <v>1</v>
      </c>
      <c r="BZ77" s="3">
        <v>1.07</v>
      </c>
      <c r="CA77" s="3">
        <v>1.24</v>
      </c>
    </row>
    <row r="78" spans="1:79" ht="15.6" thickTop="1" thickBot="1" x14ac:dyDescent="0.35">
      <c r="A78" s="13">
        <v>92</v>
      </c>
      <c r="B78" s="13" t="s">
        <v>133</v>
      </c>
      <c r="C78" s="13">
        <v>55</v>
      </c>
      <c r="D78" s="13">
        <v>100</v>
      </c>
      <c r="E78" s="13">
        <v>39</v>
      </c>
      <c r="F78" s="13">
        <v>20</v>
      </c>
      <c r="G78" s="13">
        <v>1.1200000000000001</v>
      </c>
      <c r="H78" s="13">
        <v>2</v>
      </c>
      <c r="I78" s="13">
        <v>501</v>
      </c>
      <c r="J78" s="13">
        <v>60</v>
      </c>
      <c r="K78" s="13">
        <v>1</v>
      </c>
      <c r="L78" s="15">
        <v>58.3</v>
      </c>
      <c r="M78" s="13" t="s">
        <v>278</v>
      </c>
      <c r="N78" s="13" t="s">
        <v>254</v>
      </c>
      <c r="O78" s="9" t="s">
        <v>1</v>
      </c>
      <c r="P78" s="12"/>
      <c r="Q78" s="10">
        <f t="shared" si="72"/>
        <v>69.488256349124072</v>
      </c>
      <c r="R78" s="10">
        <f t="shared" si="39"/>
        <v>69.725667006135041</v>
      </c>
      <c r="S78" s="9">
        <f t="shared" si="73"/>
        <v>11.188256349124075</v>
      </c>
      <c r="T78" s="9">
        <f t="shared" si="74"/>
        <v>0.17510617436640163</v>
      </c>
      <c r="U78" s="9">
        <f t="shared" si="75"/>
        <v>125.17708013371517</v>
      </c>
      <c r="V78" s="12"/>
      <c r="W78" s="10">
        <f t="shared" si="40"/>
        <v>-2.4279297527153076</v>
      </c>
      <c r="X78" s="9">
        <f t="shared" si="41"/>
        <v>60.727929752715305</v>
      </c>
      <c r="Y78" s="9">
        <f t="shared" si="42"/>
        <v>2</v>
      </c>
      <c r="Z78" s="9">
        <f t="shared" si="43"/>
        <v>3687.8814520507249</v>
      </c>
      <c r="AA78" s="12"/>
      <c r="AB78" s="10">
        <f t="shared" si="44"/>
        <v>69.190746545453521</v>
      </c>
      <c r="AC78" s="9">
        <f t="shared" si="45"/>
        <v>10.890746545453524</v>
      </c>
      <c r="AD78" s="9">
        <f t="shared" si="46"/>
        <v>0.17084763938645087</v>
      </c>
      <c r="AE78" s="9">
        <f t="shared" si="47"/>
        <v>118.60836031730787</v>
      </c>
      <c r="AF78" s="9">
        <f t="shared" si="48"/>
        <v>1.3058636988598771</v>
      </c>
      <c r="AG78" s="9">
        <f t="shared" si="49"/>
        <v>22.28</v>
      </c>
      <c r="AH78" s="9">
        <f t="shared" si="50"/>
        <v>8431.8983273659687</v>
      </c>
      <c r="AI78" s="9">
        <f t="shared" si="51"/>
        <v>7569.7746773999988</v>
      </c>
      <c r="AJ78" s="9">
        <f t="shared" si="52"/>
        <v>16.412760000000002</v>
      </c>
      <c r="AK78" s="9">
        <f t="shared" si="53"/>
        <v>0.5641331179074669</v>
      </c>
      <c r="AM78" s="10">
        <f t="shared" si="54"/>
        <v>36.677018723913775</v>
      </c>
      <c r="AN78" s="9">
        <f t="shared" si="55"/>
        <v>21.622981276086222</v>
      </c>
      <c r="AO78" s="9">
        <f t="shared" si="56"/>
        <v>0.45533080668580478</v>
      </c>
      <c r="AP78">
        <f t="shared" si="76"/>
        <v>467.55331926597535</v>
      </c>
      <c r="AQ78" s="9">
        <f t="shared" si="57"/>
        <v>1.8138983433478297</v>
      </c>
      <c r="AR78" s="9">
        <f t="shared" si="58"/>
        <v>1</v>
      </c>
      <c r="AS78" s="9">
        <f t="shared" si="59"/>
        <v>16.412760000000006</v>
      </c>
      <c r="AT78" s="9">
        <f t="shared" si="60"/>
        <v>345.40523999999994</v>
      </c>
      <c r="AV78" s="10">
        <f t="shared" si="61"/>
        <v>35.55440163793768</v>
      </c>
      <c r="AW78" s="9">
        <f t="shared" si="62"/>
        <v>22.745598362062317</v>
      </c>
      <c r="AX78" s="9">
        <f t="shared" si="63"/>
        <v>0.48469966171236289</v>
      </c>
      <c r="AY78">
        <f t="shared" si="77"/>
        <v>517.36224484825198</v>
      </c>
      <c r="AZ78" s="9">
        <f t="shared" si="64"/>
        <v>33449.797281391533</v>
      </c>
      <c r="BA78" s="9">
        <f t="shared" si="65"/>
        <v>9.5151828829778271</v>
      </c>
      <c r="BB78" s="9">
        <f t="shared" si="66"/>
        <v>2104.6043565461423</v>
      </c>
      <c r="BC78" s="9">
        <f t="shared" si="67"/>
        <v>2.6883421403762178</v>
      </c>
      <c r="BD78" s="9">
        <f t="shared" si="68"/>
        <v>3</v>
      </c>
      <c r="BE78" s="9">
        <f t="shared" si="69"/>
        <v>0.27500000000000002</v>
      </c>
      <c r="BF78" s="9">
        <f t="shared" si="70"/>
        <v>5.5315681900745215</v>
      </c>
      <c r="BG78" s="9">
        <f t="shared" si="71"/>
        <v>2.2126272760298087</v>
      </c>
      <c r="BY78" s="3">
        <v>1.04</v>
      </c>
      <c r="BZ78" s="3">
        <v>1.1100000000000001</v>
      </c>
      <c r="CA78" s="3">
        <v>1.28</v>
      </c>
    </row>
    <row r="79" spans="1:79" ht="15.6" thickTop="1" thickBot="1" x14ac:dyDescent="0.35">
      <c r="A79" s="13">
        <v>93</v>
      </c>
      <c r="B79" s="13" t="s">
        <v>42</v>
      </c>
      <c r="C79" s="13">
        <v>75</v>
      </c>
      <c r="D79" s="13">
        <v>100</v>
      </c>
      <c r="E79" s="13">
        <v>55</v>
      </c>
      <c r="F79" s="13">
        <v>31.4</v>
      </c>
      <c r="G79" s="13">
        <v>1.1200000000000001</v>
      </c>
      <c r="H79" s="13">
        <v>0</v>
      </c>
      <c r="I79" s="13">
        <v>501</v>
      </c>
      <c r="J79" s="13">
        <v>0</v>
      </c>
      <c r="K79" s="13">
        <v>0</v>
      </c>
      <c r="L79" s="15">
        <v>91.8</v>
      </c>
      <c r="M79" s="13" t="s">
        <v>278</v>
      </c>
      <c r="N79" s="13" t="s">
        <v>254</v>
      </c>
      <c r="O79" s="9">
        <v>0</v>
      </c>
      <c r="P79" s="12"/>
      <c r="Q79" s="10">
        <f t="shared" si="72"/>
        <v>86.782734421598406</v>
      </c>
      <c r="R79" s="10">
        <f t="shared" si="39"/>
        <v>87.174289353754602</v>
      </c>
      <c r="S79" s="9">
        <f t="shared" si="73"/>
        <v>5.0172655784015916</v>
      </c>
      <c r="T79" s="9">
        <f t="shared" si="74"/>
        <v>5.6189816945649666E-2</v>
      </c>
      <c r="U79" s="9">
        <f t="shared" si="75"/>
        <v>25.172953884213456</v>
      </c>
      <c r="V79" s="12"/>
      <c r="W79" s="10">
        <f t="shared" si="40"/>
        <v>117.54854260445137</v>
      </c>
      <c r="X79" s="9">
        <f t="shared" si="41"/>
        <v>25.748542604451373</v>
      </c>
      <c r="Y79" s="9">
        <f t="shared" si="42"/>
        <v>0.24598731172541616</v>
      </c>
      <c r="Z79" s="9">
        <f t="shared" si="43"/>
        <v>662.98744625324753</v>
      </c>
      <c r="AA79" s="12"/>
      <c r="AB79" s="10">
        <f t="shared" si="44"/>
        <v>69.836082755786506</v>
      </c>
      <c r="AC79" s="9">
        <f t="shared" si="45"/>
        <v>21.963917244213491</v>
      </c>
      <c r="AD79" s="9">
        <f t="shared" si="46"/>
        <v>0.27176997697226352</v>
      </c>
      <c r="AE79" s="9">
        <f t="shared" si="47"/>
        <v>482.41366071065875</v>
      </c>
      <c r="AF79" s="9">
        <f t="shared" si="48"/>
        <v>1.6362425248110377</v>
      </c>
      <c r="AG79" s="9">
        <f t="shared" si="49"/>
        <v>31.4</v>
      </c>
      <c r="AH79" s="9">
        <f t="shared" si="50"/>
        <v>7403.358091958783</v>
      </c>
      <c r="AI79" s="9">
        <f t="shared" si="51"/>
        <v>15723.454894904458</v>
      </c>
      <c r="AJ79" s="9">
        <f t="shared" si="52"/>
        <v>14.742802547770703</v>
      </c>
      <c r="AK79" s="9">
        <f t="shared" si="53"/>
        <v>0</v>
      </c>
      <c r="AM79" s="10">
        <f t="shared" si="54"/>
        <v>61.644246768719995</v>
      </c>
      <c r="AN79" s="9">
        <f t="shared" si="55"/>
        <v>30.155753231280002</v>
      </c>
      <c r="AO79" s="9">
        <f t="shared" si="56"/>
        <v>0.39305159843148096</v>
      </c>
      <c r="AP79">
        <f t="shared" si="76"/>
        <v>909.36945294585428</v>
      </c>
      <c r="AQ79" s="9">
        <f t="shared" si="57"/>
        <v>0</v>
      </c>
      <c r="AR79" s="9">
        <f t="shared" si="58"/>
        <v>0</v>
      </c>
      <c r="AS79" s="9">
        <f t="shared" si="59"/>
        <v>14.742802547770705</v>
      </c>
      <c r="AT79" s="9">
        <f t="shared" si="60"/>
        <v>918.36399999999992</v>
      </c>
      <c r="AV79" s="10">
        <f t="shared" si="61"/>
        <v>65.591699204165877</v>
      </c>
      <c r="AW79" s="9">
        <f t="shared" si="62"/>
        <v>26.20830079583412</v>
      </c>
      <c r="AX79" s="9">
        <f t="shared" si="63"/>
        <v>0.33303282102364429</v>
      </c>
      <c r="AY79">
        <f t="shared" si="77"/>
        <v>686.8750306049194</v>
      </c>
      <c r="AZ79" s="9">
        <f t="shared" si="64"/>
        <v>65591.699204165881</v>
      </c>
      <c r="BA79" s="9">
        <f t="shared" si="65"/>
        <v>7.5939426622154222</v>
      </c>
      <c r="BB79" s="9">
        <f t="shared" si="66"/>
        <v>0</v>
      </c>
      <c r="BC79" s="9">
        <f t="shared" si="67"/>
        <v>0</v>
      </c>
      <c r="BD79" s="9">
        <f t="shared" si="68"/>
        <v>0</v>
      </c>
      <c r="BE79" s="9">
        <f t="shared" si="69"/>
        <v>0.375</v>
      </c>
      <c r="BF79" s="9">
        <f t="shared" si="70"/>
        <v>4.4839895215593177</v>
      </c>
      <c r="BG79" s="9">
        <f t="shared" si="71"/>
        <v>2.9893263477062115</v>
      </c>
      <c r="BY79" s="3">
        <v>1.03</v>
      </c>
      <c r="BZ79" s="3">
        <v>1.08</v>
      </c>
      <c r="CA79" s="3">
        <v>1.25</v>
      </c>
    </row>
    <row r="80" spans="1:79" ht="15.6" thickTop="1" thickBot="1" x14ac:dyDescent="0.35">
      <c r="A80" s="13">
        <v>94</v>
      </c>
      <c r="B80" s="13" t="s">
        <v>43</v>
      </c>
      <c r="C80" s="13">
        <v>75</v>
      </c>
      <c r="D80" s="13">
        <v>100</v>
      </c>
      <c r="E80" s="13">
        <v>55</v>
      </c>
      <c r="F80" s="13">
        <v>31.4</v>
      </c>
      <c r="G80" s="13">
        <v>1.1200000000000001</v>
      </c>
      <c r="H80" s="13">
        <v>0.45</v>
      </c>
      <c r="I80" s="13">
        <v>501</v>
      </c>
      <c r="J80" s="13">
        <v>100</v>
      </c>
      <c r="K80" s="13">
        <v>1</v>
      </c>
      <c r="L80" s="15">
        <v>105.9</v>
      </c>
      <c r="M80" s="13" t="s">
        <v>278</v>
      </c>
      <c r="N80" s="13" t="s">
        <v>254</v>
      </c>
      <c r="O80" s="9" t="s">
        <v>1</v>
      </c>
      <c r="P80" s="12"/>
      <c r="Q80" s="10">
        <f t="shared" si="72"/>
        <v>98.462872561671261</v>
      </c>
      <c r="R80" s="10">
        <f t="shared" si="39"/>
        <v>98.911783025812667</v>
      </c>
      <c r="S80" s="9">
        <f t="shared" si="73"/>
        <v>7.4371274383287442</v>
      </c>
      <c r="T80" s="9">
        <f t="shared" si="74"/>
        <v>7.2783547667978843E-2</v>
      </c>
      <c r="U80" s="9">
        <f t="shared" si="75"/>
        <v>55.310864533942272</v>
      </c>
      <c r="V80" s="12"/>
      <c r="W80" s="10">
        <f t="shared" si="40"/>
        <v>104.51834789818082</v>
      </c>
      <c r="X80" s="9">
        <f t="shared" si="41"/>
        <v>1.381652101819185</v>
      </c>
      <c r="Y80" s="9">
        <f t="shared" si="42"/>
        <v>1.3132429900911033E-2</v>
      </c>
      <c r="Z80" s="9">
        <f t="shared" si="43"/>
        <v>1.9089625304613715</v>
      </c>
      <c r="AA80" s="12"/>
      <c r="AB80" s="10">
        <f t="shared" si="44"/>
        <v>74.328153756102864</v>
      </c>
      <c r="AC80" s="9">
        <f t="shared" si="45"/>
        <v>31.571846243897141</v>
      </c>
      <c r="AD80" s="9">
        <f t="shared" si="46"/>
        <v>0.35035421032634373</v>
      </c>
      <c r="AE80" s="9">
        <f t="shared" si="47"/>
        <v>996.78147524828205</v>
      </c>
      <c r="AF80" s="9">
        <f t="shared" si="48"/>
        <v>1.6362425248110377</v>
      </c>
      <c r="AG80" s="9">
        <f t="shared" si="49"/>
        <v>32.254999999999995</v>
      </c>
      <c r="AH80" s="9">
        <f t="shared" si="50"/>
        <v>7403.358091958783</v>
      </c>
      <c r="AI80" s="9">
        <f t="shared" si="51"/>
        <v>15723.454894904458</v>
      </c>
      <c r="AJ80" s="9">
        <f t="shared" si="52"/>
        <v>14.742802547770703</v>
      </c>
      <c r="AK80" s="9">
        <f t="shared" si="53"/>
        <v>0.26507128901938809</v>
      </c>
      <c r="AM80" s="10">
        <f t="shared" si="54"/>
        <v>80.294733085834793</v>
      </c>
      <c r="AN80" s="9">
        <f t="shared" si="55"/>
        <v>25.605266914165213</v>
      </c>
      <c r="AO80" s="9">
        <f t="shared" si="56"/>
        <v>0.27503749960920021</v>
      </c>
      <c r="AP80">
        <f t="shared" si="76"/>
        <v>655.62969374564375</v>
      </c>
      <c r="AQ80" s="9">
        <f t="shared" si="57"/>
        <v>0.85230304117725642</v>
      </c>
      <c r="AR80" s="9">
        <f t="shared" si="58"/>
        <v>0.45</v>
      </c>
      <c r="AS80" s="9">
        <f t="shared" si="59"/>
        <v>14.742802547770705</v>
      </c>
      <c r="AT80" s="9">
        <f t="shared" si="60"/>
        <v>691.06890999999985</v>
      </c>
      <c r="AV80" s="10">
        <f t="shared" si="61"/>
        <v>69.762644506822141</v>
      </c>
      <c r="AW80" s="9">
        <f t="shared" si="62"/>
        <v>36.137355493177864</v>
      </c>
      <c r="AX80" s="9">
        <f t="shared" si="63"/>
        <v>0.41144041289637323</v>
      </c>
      <c r="AY80">
        <f t="shared" si="77"/>
        <v>1305.9084620403123</v>
      </c>
      <c r="AZ80" s="9">
        <f t="shared" si="64"/>
        <v>65591.699204165881</v>
      </c>
      <c r="BA80" s="9">
        <f t="shared" si="65"/>
        <v>7.5939426622154222</v>
      </c>
      <c r="BB80" s="9">
        <f t="shared" si="66"/>
        <v>4170.9453026562533</v>
      </c>
      <c r="BC80" s="9">
        <f t="shared" si="67"/>
        <v>1.3620118171736431</v>
      </c>
      <c r="BD80" s="9">
        <f t="shared" si="68"/>
        <v>1.1250000000000002</v>
      </c>
      <c r="BE80" s="9">
        <f t="shared" si="69"/>
        <v>0.375</v>
      </c>
      <c r="BF80" s="9">
        <f t="shared" si="70"/>
        <v>7.4733158692655284</v>
      </c>
      <c r="BG80" s="9">
        <f t="shared" si="71"/>
        <v>2.9893263477062115</v>
      </c>
      <c r="BY80" s="3">
        <v>1.1000000000000001</v>
      </c>
      <c r="BZ80" s="3">
        <v>1.1499999999999999</v>
      </c>
      <c r="CA80" s="3">
        <v>1.32</v>
      </c>
    </row>
    <row r="81" spans="1:79" ht="15.6" thickTop="1" thickBot="1" x14ac:dyDescent="0.35">
      <c r="A81" s="13">
        <v>95</v>
      </c>
      <c r="B81" s="13" t="s">
        <v>44</v>
      </c>
      <c r="C81" s="13">
        <v>75</v>
      </c>
      <c r="D81" s="13">
        <v>100</v>
      </c>
      <c r="E81" s="13">
        <v>55</v>
      </c>
      <c r="F81" s="13">
        <v>31.8</v>
      </c>
      <c r="G81" s="13">
        <v>1.1200000000000001</v>
      </c>
      <c r="H81" s="13">
        <v>0.8</v>
      </c>
      <c r="I81" s="13">
        <v>501</v>
      </c>
      <c r="J81" s="13">
        <v>100</v>
      </c>
      <c r="K81" s="13">
        <v>1</v>
      </c>
      <c r="L81" s="15">
        <v>108.4</v>
      </c>
      <c r="M81" s="13" t="s">
        <v>278</v>
      </c>
      <c r="N81" s="13" t="s">
        <v>254</v>
      </c>
      <c r="O81" s="9" t="s">
        <v>1</v>
      </c>
      <c r="P81" s="12"/>
      <c r="Q81" s="10">
        <f t="shared" si="72"/>
        <v>101.87334160437787</v>
      </c>
      <c r="R81" s="10">
        <f t="shared" si="39"/>
        <v>102.30972656458604</v>
      </c>
      <c r="S81" s="9">
        <f t="shared" si="73"/>
        <v>6.5266583956221353</v>
      </c>
      <c r="T81" s="9">
        <f t="shared" si="74"/>
        <v>6.207784920165315E-2</v>
      </c>
      <c r="U81" s="9">
        <f t="shared" si="75"/>
        <v>42.597269813144905</v>
      </c>
      <c r="V81" s="12"/>
      <c r="W81" s="10">
        <f t="shared" si="40"/>
        <v>102.21172241912384</v>
      </c>
      <c r="X81" s="9">
        <f t="shared" si="41"/>
        <v>6.1882775808761608</v>
      </c>
      <c r="Y81" s="9">
        <f t="shared" si="42"/>
        <v>5.8764797227775355E-2</v>
      </c>
      <c r="Z81" s="9">
        <f t="shared" si="43"/>
        <v>38.29477941797451</v>
      </c>
      <c r="AA81" s="12"/>
      <c r="AB81" s="10">
        <f t="shared" si="44"/>
        <v>77.443790536913781</v>
      </c>
      <c r="AC81" s="9">
        <f t="shared" si="45"/>
        <v>30.956209463086225</v>
      </c>
      <c r="AD81" s="9">
        <f t="shared" si="46"/>
        <v>0.33314225214253207</v>
      </c>
      <c r="AE81" s="9">
        <f t="shared" si="47"/>
        <v>958.28690432246913</v>
      </c>
      <c r="AF81" s="9">
        <f t="shared" si="48"/>
        <v>1.6466314706090126</v>
      </c>
      <c r="AG81" s="9">
        <f t="shared" si="49"/>
        <v>33.32</v>
      </c>
      <c r="AH81" s="9">
        <f t="shared" si="50"/>
        <v>7291.5260317508018</v>
      </c>
      <c r="AI81" s="9">
        <f t="shared" si="51"/>
        <v>15795.884707547169</v>
      </c>
      <c r="AJ81" s="9">
        <f t="shared" si="52"/>
        <v>14.557358490566038</v>
      </c>
      <c r="AK81" s="9">
        <f t="shared" si="53"/>
        <v>0.47422986353539565</v>
      </c>
      <c r="AM81" s="10">
        <f t="shared" si="54"/>
        <v>79.873011324338222</v>
      </c>
      <c r="AN81" s="9">
        <f t="shared" si="55"/>
        <v>28.526988675661784</v>
      </c>
      <c r="AO81" s="9">
        <f t="shared" si="56"/>
        <v>0.30303853404159231</v>
      </c>
      <c r="AP81">
        <f t="shared" si="76"/>
        <v>813.78908290133563</v>
      </c>
      <c r="AQ81" s="9">
        <f t="shared" si="57"/>
        <v>1.5248258549749216</v>
      </c>
      <c r="AR81" s="9">
        <f t="shared" si="58"/>
        <v>0.8</v>
      </c>
      <c r="AS81" s="9">
        <f t="shared" si="59"/>
        <v>14.55735849056604</v>
      </c>
      <c r="AT81" s="9">
        <f t="shared" si="60"/>
        <v>514.28383999999994</v>
      </c>
      <c r="AV81" s="10">
        <f t="shared" si="61"/>
        <v>71.387689468254365</v>
      </c>
      <c r="AW81" s="9">
        <f t="shared" si="62"/>
        <v>37.012310531745641</v>
      </c>
      <c r="AX81" s="9">
        <f t="shared" si="63"/>
        <v>0.41173353571887367</v>
      </c>
      <c r="AY81">
        <f t="shared" si="77"/>
        <v>1369.9111308983693</v>
      </c>
      <c r="AZ81" s="9">
        <f t="shared" si="64"/>
        <v>66082.328978851947</v>
      </c>
      <c r="BA81" s="9">
        <f t="shared" si="65"/>
        <v>7.5460308737437085</v>
      </c>
      <c r="BB81" s="9">
        <f t="shared" si="66"/>
        <v>5305.3604894024174</v>
      </c>
      <c r="BC81" s="9">
        <f t="shared" si="67"/>
        <v>2.4418847499832941</v>
      </c>
      <c r="BD81" s="9">
        <f t="shared" si="68"/>
        <v>2.0000000000000004</v>
      </c>
      <c r="BE81" s="9">
        <f t="shared" si="69"/>
        <v>0.375</v>
      </c>
      <c r="BF81" s="9">
        <f t="shared" si="70"/>
        <v>7.5366813271089299</v>
      </c>
      <c r="BG81" s="9">
        <f t="shared" si="71"/>
        <v>3.0146725308435718</v>
      </c>
      <c r="BY81" s="3">
        <v>1.19</v>
      </c>
      <c r="BZ81" s="3">
        <v>1.28</v>
      </c>
      <c r="CA81" s="3">
        <v>1.49</v>
      </c>
    </row>
    <row r="82" spans="1:79" ht="15.6" thickTop="1" thickBot="1" x14ac:dyDescent="0.35">
      <c r="A82" s="13">
        <v>96</v>
      </c>
      <c r="B82" s="13" t="s">
        <v>48</v>
      </c>
      <c r="C82" s="13">
        <v>75</v>
      </c>
      <c r="D82" s="13">
        <v>100</v>
      </c>
      <c r="E82" s="13">
        <v>55</v>
      </c>
      <c r="F82" s="13">
        <v>29.1</v>
      </c>
      <c r="G82" s="13">
        <v>1.1200000000000001</v>
      </c>
      <c r="H82" s="13">
        <v>1</v>
      </c>
      <c r="I82" s="13">
        <v>501</v>
      </c>
      <c r="J82" s="13">
        <v>60</v>
      </c>
      <c r="K82" s="13">
        <v>1</v>
      </c>
      <c r="L82" s="15">
        <v>108.8</v>
      </c>
      <c r="M82" s="13" t="s">
        <v>278</v>
      </c>
      <c r="N82" s="13" t="s">
        <v>254</v>
      </c>
      <c r="O82" s="9" t="s">
        <v>1</v>
      </c>
      <c r="P82" s="12"/>
      <c r="Q82" s="10">
        <f t="shared" si="72"/>
        <v>100.87562550946537</v>
      </c>
      <c r="R82" s="10">
        <f t="shared" si="39"/>
        <v>101.37811418292013</v>
      </c>
      <c r="S82" s="9">
        <f t="shared" si="73"/>
        <v>7.9243744905346318</v>
      </c>
      <c r="T82" s="9">
        <f t="shared" si="74"/>
        <v>7.5586987960857693E-2</v>
      </c>
      <c r="U82" s="9">
        <f t="shared" si="75"/>
        <v>62.795711066236002</v>
      </c>
      <c r="V82" s="12"/>
      <c r="W82" s="10">
        <f t="shared" si="40"/>
        <v>94.29127490357898</v>
      </c>
      <c r="X82" s="9">
        <f t="shared" si="41"/>
        <v>14.508725096421017</v>
      </c>
      <c r="Y82" s="9">
        <f t="shared" si="42"/>
        <v>0.14287886176606338</v>
      </c>
      <c r="Z82" s="9">
        <f t="shared" si="43"/>
        <v>210.50310392351705</v>
      </c>
      <c r="AA82" s="12"/>
      <c r="AB82" s="10">
        <f t="shared" si="44"/>
        <v>78.222260968692964</v>
      </c>
      <c r="AC82" s="9">
        <f t="shared" si="45"/>
        <v>30.577739031307033</v>
      </c>
      <c r="AD82" s="9">
        <f t="shared" si="46"/>
        <v>0.32699571562152879</v>
      </c>
      <c r="AE82" s="9">
        <f t="shared" si="47"/>
        <v>934.99812426671758</v>
      </c>
      <c r="AF82" s="9">
        <f t="shared" si="48"/>
        <v>1.5751769424417055</v>
      </c>
      <c r="AG82" s="9">
        <f t="shared" si="49"/>
        <v>30.240000000000002</v>
      </c>
      <c r="AH82" s="9">
        <f t="shared" si="50"/>
        <v>8116.9623225371442</v>
      </c>
      <c r="AI82" s="9">
        <f t="shared" si="51"/>
        <v>15268.341793814432</v>
      </c>
      <c r="AJ82" s="9">
        <f t="shared" si="52"/>
        <v>15.908041237113402</v>
      </c>
      <c r="AK82" s="9">
        <f t="shared" si="53"/>
        <v>0.34023821956740835</v>
      </c>
      <c r="AM82" s="10">
        <f t="shared" si="54"/>
        <v>78.931069137760545</v>
      </c>
      <c r="AN82" s="9">
        <f t="shared" si="55"/>
        <v>29.868930862239452</v>
      </c>
      <c r="AO82" s="9">
        <f t="shared" si="56"/>
        <v>0.31820977741644968</v>
      </c>
      <c r="AP82">
        <f t="shared" si="76"/>
        <v>892.15303085324047</v>
      </c>
      <c r="AQ82" s="9">
        <f t="shared" si="57"/>
        <v>1.0939927531752669</v>
      </c>
      <c r="AR82" s="9">
        <f t="shared" si="58"/>
        <v>0.6</v>
      </c>
      <c r="AS82" s="9">
        <f t="shared" si="59"/>
        <v>15.908041237113405</v>
      </c>
      <c r="AT82" s="9">
        <f t="shared" si="60"/>
        <v>615.30387999999994</v>
      </c>
      <c r="AV82" s="10">
        <f t="shared" si="61"/>
        <v>67.218331043508215</v>
      </c>
      <c r="AW82" s="9">
        <f t="shared" si="62"/>
        <v>41.581668956491782</v>
      </c>
      <c r="AX82" s="9">
        <f t="shared" si="63"/>
        <v>0.47246975596210627</v>
      </c>
      <c r="AY82">
        <f t="shared" si="77"/>
        <v>1729.0351932072724</v>
      </c>
      <c r="AZ82" s="9">
        <f t="shared" si="64"/>
        <v>62720.535126980423</v>
      </c>
      <c r="BA82" s="9">
        <f t="shared" si="65"/>
        <v>7.8883404017028163</v>
      </c>
      <c r="BB82" s="9">
        <f t="shared" si="66"/>
        <v>4497.795916527788</v>
      </c>
      <c r="BC82" s="9">
        <f t="shared" si="67"/>
        <v>1.7261723694203275</v>
      </c>
      <c r="BD82" s="9">
        <f t="shared" si="68"/>
        <v>1.5000000000000002</v>
      </c>
      <c r="BE82" s="9">
        <f t="shared" si="69"/>
        <v>0.375</v>
      </c>
      <c r="BF82" s="9">
        <f t="shared" si="70"/>
        <v>7.1035899976145149</v>
      </c>
      <c r="BG82" s="9">
        <f t="shared" si="71"/>
        <v>2.8414359990458058</v>
      </c>
      <c r="BY82" s="3">
        <v>1.17</v>
      </c>
      <c r="BZ82" s="3">
        <v>1.22</v>
      </c>
      <c r="CA82" s="3">
        <v>1.41</v>
      </c>
    </row>
    <row r="83" spans="1:79" ht="15.6" thickTop="1" thickBot="1" x14ac:dyDescent="0.35">
      <c r="A83" s="13">
        <v>97</v>
      </c>
      <c r="B83" s="13" t="s">
        <v>49</v>
      </c>
      <c r="C83" s="13">
        <v>75</v>
      </c>
      <c r="D83" s="13">
        <v>100</v>
      </c>
      <c r="E83" s="13">
        <v>55</v>
      </c>
      <c r="F83" s="13">
        <v>29.2</v>
      </c>
      <c r="G83" s="13">
        <v>1.1200000000000001</v>
      </c>
      <c r="H83" s="13">
        <v>2</v>
      </c>
      <c r="I83" s="13">
        <v>501</v>
      </c>
      <c r="J83" s="13">
        <v>60</v>
      </c>
      <c r="K83" s="13">
        <v>1</v>
      </c>
      <c r="L83" s="15">
        <v>134.5</v>
      </c>
      <c r="M83" s="13" t="s">
        <v>278</v>
      </c>
      <c r="N83" s="13" t="s">
        <v>254</v>
      </c>
      <c r="O83" s="9" t="s">
        <v>1</v>
      </c>
      <c r="P83" s="12"/>
      <c r="Q83" s="10">
        <f t="shared" si="72"/>
        <v>109.02402221318657</v>
      </c>
      <c r="R83" s="10">
        <f t="shared" si="39"/>
        <v>109.51726931717094</v>
      </c>
      <c r="S83" s="9">
        <f t="shared" si="73"/>
        <v>25.475977786813431</v>
      </c>
      <c r="T83" s="9">
        <f t="shared" si="74"/>
        <v>0.2092276363972928</v>
      </c>
      <c r="U83" s="9">
        <f t="shared" si="75"/>
        <v>649.02544419421133</v>
      </c>
      <c r="V83" s="12"/>
      <c r="W83" s="10">
        <f t="shared" si="40"/>
        <v>89.145594435873335</v>
      </c>
      <c r="X83" s="9">
        <f t="shared" si="41"/>
        <v>45.354405564126665</v>
      </c>
      <c r="Y83" s="9">
        <f t="shared" si="42"/>
        <v>0.40559176386665902</v>
      </c>
      <c r="Z83" s="9">
        <f t="shared" si="43"/>
        <v>2057.022104075284</v>
      </c>
      <c r="AA83" s="12"/>
      <c r="AB83" s="10">
        <f t="shared" si="44"/>
        <v>83.903564493360165</v>
      </c>
      <c r="AC83" s="9">
        <f t="shared" si="45"/>
        <v>50.596435506639835</v>
      </c>
      <c r="AD83" s="9">
        <f t="shared" si="46"/>
        <v>0.46332975951203442</v>
      </c>
      <c r="AE83" s="9">
        <f t="shared" si="47"/>
        <v>2559.9992859775643</v>
      </c>
      <c r="AF83" s="9">
        <f t="shared" si="48"/>
        <v>1.5778811108572153</v>
      </c>
      <c r="AG83" s="9">
        <f t="shared" si="49"/>
        <v>31.48</v>
      </c>
      <c r="AH83" s="9">
        <f t="shared" si="50"/>
        <v>8083.1790959228756</v>
      </c>
      <c r="AI83" s="9">
        <f t="shared" si="51"/>
        <v>15289.620160958902</v>
      </c>
      <c r="AJ83" s="9">
        <f t="shared" si="52"/>
        <v>15.853561643835617</v>
      </c>
      <c r="AK83" s="9">
        <f t="shared" si="53"/>
        <v>0.68164463989031698</v>
      </c>
      <c r="AM83" s="10">
        <f t="shared" si="54"/>
        <v>78.444238810045661</v>
      </c>
      <c r="AN83" s="9">
        <f t="shared" si="55"/>
        <v>56.055761189954339</v>
      </c>
      <c r="AO83" s="9">
        <f t="shared" si="56"/>
        <v>0.52648300328010478</v>
      </c>
      <c r="AP83">
        <f t="shared" si="76"/>
        <v>3142.248362585191</v>
      </c>
      <c r="AQ83" s="9">
        <f t="shared" si="57"/>
        <v>2.1917417074098857</v>
      </c>
      <c r="AR83" s="9">
        <f t="shared" si="58"/>
        <v>1</v>
      </c>
      <c r="AS83" s="9">
        <f t="shared" si="59"/>
        <v>15.85356164383562</v>
      </c>
      <c r="AT83" s="9">
        <f t="shared" si="60"/>
        <v>413.26379999999995</v>
      </c>
      <c r="AV83" s="10">
        <f t="shared" si="61"/>
        <v>68.486616623894633</v>
      </c>
      <c r="AW83" s="9">
        <f t="shared" si="62"/>
        <v>66.013383376105367</v>
      </c>
      <c r="AX83" s="9">
        <f t="shared" si="63"/>
        <v>0.6504210422741199</v>
      </c>
      <c r="AY83">
        <f t="shared" si="77"/>
        <v>4357.7667847606645</v>
      </c>
      <c r="AZ83" s="9">
        <f t="shared" si="64"/>
        <v>62847.214217058543</v>
      </c>
      <c r="BA83" s="9">
        <f t="shared" si="65"/>
        <v>7.8748213850809075</v>
      </c>
      <c r="BB83" s="9">
        <f t="shared" si="66"/>
        <v>5639.4024068360914</v>
      </c>
      <c r="BC83" s="9">
        <f t="shared" si="67"/>
        <v>3.4602533244638325</v>
      </c>
      <c r="BD83" s="9">
        <f t="shared" si="68"/>
        <v>2.9999999999999996</v>
      </c>
      <c r="BE83" s="9">
        <f t="shared" si="69"/>
        <v>0.375</v>
      </c>
      <c r="BF83" s="9">
        <f t="shared" si="70"/>
        <v>7.11986280753875</v>
      </c>
      <c r="BG83" s="9">
        <f t="shared" si="71"/>
        <v>2.8479451230155002</v>
      </c>
      <c r="BY83" s="3">
        <v>1.1299999999999999</v>
      </c>
      <c r="BZ83" s="3">
        <v>1.1599999999999999</v>
      </c>
      <c r="CA83" s="3">
        <v>1.33</v>
      </c>
    </row>
    <row r="84" spans="1:79" ht="15.6" thickTop="1" thickBot="1" x14ac:dyDescent="0.35">
      <c r="A84" s="13">
        <v>98</v>
      </c>
      <c r="B84" s="13" t="s">
        <v>50</v>
      </c>
      <c r="C84" s="13">
        <v>60</v>
      </c>
      <c r="D84" s="13">
        <v>100</v>
      </c>
      <c r="E84" s="13">
        <v>44</v>
      </c>
      <c r="F84" s="13">
        <v>35.4</v>
      </c>
      <c r="G84" s="13">
        <v>1.61</v>
      </c>
      <c r="H84" s="13">
        <v>0.5</v>
      </c>
      <c r="I84" s="13">
        <v>670</v>
      </c>
      <c r="J84" s="13">
        <v>133</v>
      </c>
      <c r="K84" s="13">
        <v>0.5</v>
      </c>
      <c r="L84" s="15">
        <v>89.5</v>
      </c>
      <c r="M84" s="13" t="s">
        <v>278</v>
      </c>
      <c r="N84" s="13" t="s">
        <v>255</v>
      </c>
      <c r="O84" s="9" t="s">
        <v>33</v>
      </c>
      <c r="P84" s="12"/>
      <c r="Q84" s="10">
        <f t="shared" si="72"/>
        <v>80.53748839991573</v>
      </c>
      <c r="R84" s="10">
        <f t="shared" si="39"/>
        <v>80.590066889259703</v>
      </c>
      <c r="S84" s="9">
        <f t="shared" si="73"/>
        <v>8.9625116000842695</v>
      </c>
      <c r="T84" s="9">
        <f t="shared" si="74"/>
        <v>0.10541806615027267</v>
      </c>
      <c r="U84" s="9">
        <f t="shared" si="75"/>
        <v>80.326614181645098</v>
      </c>
      <c r="V84" s="12"/>
      <c r="W84" s="10">
        <f t="shared" si="40"/>
        <v>94.10682452795271</v>
      </c>
      <c r="X84" s="9">
        <f t="shared" si="41"/>
        <v>4.6068245279527105</v>
      </c>
      <c r="Y84" s="9">
        <f t="shared" si="42"/>
        <v>5.018140845033086E-2</v>
      </c>
      <c r="Z84" s="9">
        <f t="shared" si="43"/>
        <v>21.222832231346715</v>
      </c>
      <c r="AA84" s="12"/>
      <c r="AB84" s="10">
        <f t="shared" si="44"/>
        <v>122.16665521345219</v>
      </c>
      <c r="AC84" s="9">
        <f t="shared" si="45"/>
        <v>32.666655213452188</v>
      </c>
      <c r="AD84" s="9">
        <f t="shared" si="46"/>
        <v>0.30866132580504912</v>
      </c>
      <c r="AE84" s="9">
        <f t="shared" si="47"/>
        <v>1067.1103628345629</v>
      </c>
      <c r="AF84" s="9">
        <f t="shared" si="48"/>
        <v>1.7373386543791627</v>
      </c>
      <c r="AG84" s="9">
        <f t="shared" si="49"/>
        <v>36.031749999999995</v>
      </c>
      <c r="AH84" s="9">
        <f t="shared" si="50"/>
        <v>10847.496170283541</v>
      </c>
      <c r="AI84" s="9">
        <f t="shared" si="51"/>
        <v>8419.79148813559</v>
      </c>
      <c r="AJ84" s="9">
        <f t="shared" si="52"/>
        <v>20.111355932203395</v>
      </c>
      <c r="AK84" s="9">
        <f t="shared" si="53"/>
        <v>0.41591887385837156</v>
      </c>
      <c r="AM84" s="10">
        <f t="shared" si="54"/>
        <v>83.927880819569751</v>
      </c>
      <c r="AN84" s="9">
        <f t="shared" si="55"/>
        <v>5.5721191804302492</v>
      </c>
      <c r="AO84" s="9">
        <f t="shared" si="56"/>
        <v>6.4258631935050284E-2</v>
      </c>
      <c r="AP84">
        <f t="shared" si="76"/>
        <v>31.048512160918673</v>
      </c>
      <c r="AQ84" s="9">
        <f t="shared" si="57"/>
        <v>0.66866713928904875</v>
      </c>
      <c r="AR84" s="9">
        <f t="shared" si="58"/>
        <v>0.33250000000000002</v>
      </c>
      <c r="AS84" s="9">
        <f t="shared" si="59"/>
        <v>20.111355932203388</v>
      </c>
      <c r="AT84" s="9">
        <f t="shared" si="60"/>
        <v>665.7045468</v>
      </c>
      <c r="AV84" s="10">
        <f t="shared" si="61"/>
        <v>59.655512289260464</v>
      </c>
      <c r="AW84" s="9">
        <f t="shared" si="62"/>
        <v>29.844487710739536</v>
      </c>
      <c r="AX84" s="9">
        <f t="shared" si="63"/>
        <v>0.40017948049900409</v>
      </c>
      <c r="AY84">
        <f t="shared" si="77"/>
        <v>890.69344671648321</v>
      </c>
      <c r="AZ84" s="9">
        <f t="shared" si="64"/>
        <v>57092.587787973796</v>
      </c>
      <c r="BA84" s="9">
        <f t="shared" si="65"/>
        <v>7.1520494197107913</v>
      </c>
      <c r="BB84" s="9">
        <f t="shared" si="66"/>
        <v>2562.9245012866691</v>
      </c>
      <c r="BC84" s="9">
        <f t="shared" si="67"/>
        <v>1.308200642416063</v>
      </c>
      <c r="BD84" s="9">
        <f t="shared" si="68"/>
        <v>0.99750000000000005</v>
      </c>
      <c r="BE84" s="9">
        <f t="shared" si="69"/>
        <v>0.3</v>
      </c>
      <c r="BF84" s="9">
        <f t="shared" si="70"/>
        <v>4.8573308917332696</v>
      </c>
      <c r="BG84" s="9">
        <f t="shared" si="71"/>
        <v>3.2382205944888462</v>
      </c>
      <c r="BY84" s="3">
        <v>1.08</v>
      </c>
      <c r="BZ84" s="3">
        <v>1.0900000000000001</v>
      </c>
      <c r="CA84" s="3">
        <v>1.25</v>
      </c>
    </row>
    <row r="85" spans="1:79" ht="15.6" thickTop="1" thickBot="1" x14ac:dyDescent="0.35">
      <c r="A85" s="13">
        <v>100</v>
      </c>
      <c r="B85" s="13" t="s">
        <v>52</v>
      </c>
      <c r="C85" s="13">
        <v>60</v>
      </c>
      <c r="D85" s="13">
        <v>100</v>
      </c>
      <c r="E85" s="13">
        <v>44</v>
      </c>
      <c r="F85" s="13">
        <v>55.1</v>
      </c>
      <c r="G85" s="13">
        <v>1.61</v>
      </c>
      <c r="H85" s="13">
        <v>0.5</v>
      </c>
      <c r="I85" s="13">
        <v>670</v>
      </c>
      <c r="J85" s="13">
        <v>133</v>
      </c>
      <c r="K85" s="13">
        <v>0.5</v>
      </c>
      <c r="L85" s="15">
        <v>129.5</v>
      </c>
      <c r="M85" s="13" t="s">
        <v>278</v>
      </c>
      <c r="N85" s="13" t="s">
        <v>255</v>
      </c>
      <c r="O85" s="9" t="s">
        <v>33</v>
      </c>
      <c r="P85" s="12"/>
      <c r="Q85" s="10">
        <f t="shared" si="72"/>
        <v>91.888632951105393</v>
      </c>
      <c r="R85" s="10">
        <f t="shared" si="39"/>
        <v>91.570752503887121</v>
      </c>
      <c r="S85" s="9">
        <f t="shared" si="73"/>
        <v>37.611367048894607</v>
      </c>
      <c r="T85" s="9">
        <f t="shared" si="74"/>
        <v>0.33977685798530799</v>
      </c>
      <c r="U85" s="9">
        <f t="shared" si="75"/>
        <v>1414.6149312866751</v>
      </c>
      <c r="V85" s="12"/>
      <c r="W85" s="10">
        <f t="shared" si="40"/>
        <v>136.46604171483571</v>
      </c>
      <c r="X85" s="9">
        <f t="shared" si="41"/>
        <v>6.9660417148357112</v>
      </c>
      <c r="Y85" s="9">
        <f t="shared" si="42"/>
        <v>5.2382940844038911E-2</v>
      </c>
      <c r="Z85" s="9">
        <f t="shared" si="43"/>
        <v>48.525737172831256</v>
      </c>
      <c r="AA85" s="12"/>
      <c r="AB85" s="10">
        <f t="shared" si="44"/>
        <v>100.8520600551918</v>
      </c>
      <c r="AC85" s="9">
        <f t="shared" si="45"/>
        <v>28.647939944808201</v>
      </c>
      <c r="AD85" s="9">
        <f t="shared" si="46"/>
        <v>0.24873178853225122</v>
      </c>
      <c r="AE85" s="9">
        <f t="shared" si="47"/>
        <v>820.70446308133728</v>
      </c>
      <c r="AF85" s="9">
        <f t="shared" si="48"/>
        <v>2.1674977277958103</v>
      </c>
      <c r="AG85" s="9">
        <f t="shared" si="49"/>
        <v>55.731749999999998</v>
      </c>
      <c r="AH85" s="9">
        <f t="shared" si="50"/>
        <v>6325.3254306647605</v>
      </c>
      <c r="AI85" s="9">
        <f t="shared" si="51"/>
        <v>10954.136963339382</v>
      </c>
      <c r="AJ85" s="9">
        <f t="shared" si="52"/>
        <v>12.920907441016334</v>
      </c>
      <c r="AK85" s="9">
        <f t="shared" si="53"/>
        <v>0.51889895603431702</v>
      </c>
      <c r="AM85" s="10">
        <f t="shared" si="54"/>
        <v>93.403153010375945</v>
      </c>
      <c r="AN85" s="9">
        <f t="shared" si="55"/>
        <v>36.096846989624055</v>
      </c>
      <c r="AO85" s="9">
        <f t="shared" si="56"/>
        <v>0.3238791959837713</v>
      </c>
      <c r="AP85">
        <f t="shared" si="76"/>
        <v>1302.9823625923311</v>
      </c>
      <c r="AQ85" s="9">
        <f t="shared" si="57"/>
        <v>0.83422682239154855</v>
      </c>
      <c r="AR85" s="9">
        <f t="shared" si="58"/>
        <v>0.33250000000000002</v>
      </c>
      <c r="AS85" s="9">
        <f t="shared" si="59"/>
        <v>12.920907441016332</v>
      </c>
      <c r="AT85" s="9">
        <f t="shared" si="60"/>
        <v>665.7045468</v>
      </c>
      <c r="AV85" s="10">
        <f t="shared" si="61"/>
        <v>77.433935707674095</v>
      </c>
      <c r="AW85" s="9">
        <f t="shared" si="62"/>
        <v>52.066064292325905</v>
      </c>
      <c r="AX85" s="9">
        <f t="shared" si="63"/>
        <v>0.50321436273146813</v>
      </c>
      <c r="AY85">
        <f t="shared" si="77"/>
        <v>2710.8750508926146</v>
      </c>
      <c r="AZ85" s="9">
        <f t="shared" si="64"/>
        <v>73991.239084334709</v>
      </c>
      <c r="BA85" s="9">
        <f t="shared" si="65"/>
        <v>5.7326620256850234</v>
      </c>
      <c r="BB85" s="9">
        <f t="shared" si="66"/>
        <v>3442.6966233393941</v>
      </c>
      <c r="BC85" s="9">
        <f t="shared" si="67"/>
        <v>1.7572651601852447</v>
      </c>
      <c r="BD85" s="9">
        <f t="shared" si="68"/>
        <v>0.99750000000000005</v>
      </c>
      <c r="BE85" s="9">
        <f t="shared" si="69"/>
        <v>0.3</v>
      </c>
      <c r="BF85" s="9">
        <f t="shared" si="70"/>
        <v>6.5247012352557112</v>
      </c>
      <c r="BG85" s="9">
        <f t="shared" si="71"/>
        <v>4.3498008235038075</v>
      </c>
      <c r="BY85" s="3">
        <v>1.1499999999999999</v>
      </c>
      <c r="BZ85" s="3">
        <v>1.24</v>
      </c>
      <c r="CA85" s="3">
        <v>1.44</v>
      </c>
    </row>
    <row r="86" spans="1:79" ht="15.6" thickTop="1" thickBot="1" x14ac:dyDescent="0.35">
      <c r="A86" s="13">
        <v>101</v>
      </c>
      <c r="B86" s="13" t="s">
        <v>53</v>
      </c>
      <c r="C86" s="13">
        <v>60</v>
      </c>
      <c r="D86" s="13">
        <v>100</v>
      </c>
      <c r="E86" s="13">
        <v>44</v>
      </c>
      <c r="F86" s="13">
        <v>65.099999999999994</v>
      </c>
      <c r="G86" s="13">
        <v>1.61</v>
      </c>
      <c r="H86" s="13">
        <v>0.5</v>
      </c>
      <c r="I86" s="13">
        <v>670</v>
      </c>
      <c r="J86" s="13">
        <v>133</v>
      </c>
      <c r="K86" s="13">
        <v>0.5</v>
      </c>
      <c r="L86" s="15">
        <v>141</v>
      </c>
      <c r="M86" s="13" t="s">
        <v>278</v>
      </c>
      <c r="N86" s="13" t="s">
        <v>255</v>
      </c>
      <c r="O86" s="9" t="s">
        <v>33</v>
      </c>
      <c r="P86" s="12"/>
      <c r="Q86" s="10">
        <f t="shared" si="72"/>
        <v>97.36988497053764</v>
      </c>
      <c r="R86" s="10">
        <f t="shared" si="39"/>
        <v>96.864197282615436</v>
      </c>
      <c r="S86" s="9">
        <f t="shared" si="73"/>
        <v>43.63011502946236</v>
      </c>
      <c r="T86" s="9">
        <f t="shared" si="74"/>
        <v>0.36607069751999094</v>
      </c>
      <c r="U86" s="9">
        <f t="shared" si="75"/>
        <v>1903.5869374841172</v>
      </c>
      <c r="V86" s="12"/>
      <c r="W86" s="10">
        <f t="shared" si="40"/>
        <v>157.96818241883722</v>
      </c>
      <c r="X86" s="9">
        <f t="shared" si="41"/>
        <v>16.968182418837216</v>
      </c>
      <c r="Y86" s="9">
        <f t="shared" si="42"/>
        <v>0.11351162710061079</v>
      </c>
      <c r="Z86" s="9">
        <f t="shared" si="43"/>
        <v>287.91921459893638</v>
      </c>
      <c r="AA86" s="12"/>
      <c r="AB86" s="10">
        <f t="shared" si="44"/>
        <v>94.866369269007606</v>
      </c>
      <c r="AC86" s="9">
        <f t="shared" si="45"/>
        <v>46.133630730992394</v>
      </c>
      <c r="AD86" s="9">
        <f t="shared" si="46"/>
        <v>0.39118447342848267</v>
      </c>
      <c r="AE86" s="9">
        <f t="shared" si="47"/>
        <v>2128.311884423566</v>
      </c>
      <c r="AF86" s="9">
        <f t="shared" si="48"/>
        <v>2.3559894736606948</v>
      </c>
      <c r="AG86" s="9">
        <f t="shared" si="49"/>
        <v>65.731749999999991</v>
      </c>
      <c r="AH86" s="9">
        <f t="shared" si="50"/>
        <v>5203.2721160998981</v>
      </c>
      <c r="AI86" s="9">
        <f t="shared" si="51"/>
        <v>11653.691961290322</v>
      </c>
      <c r="AJ86" s="9">
        <f t="shared" si="52"/>
        <v>10.936129032258068</v>
      </c>
      <c r="AK86" s="9">
        <f t="shared" si="53"/>
        <v>0.56402387999437031</v>
      </c>
      <c r="AM86" s="10">
        <f t="shared" si="54"/>
        <v>97.262799084316072</v>
      </c>
      <c r="AN86" s="9">
        <f t="shared" si="55"/>
        <v>43.737200915683928</v>
      </c>
      <c r="AO86" s="9">
        <f t="shared" si="56"/>
        <v>0.36713411479906499</v>
      </c>
      <c r="AP86">
        <f t="shared" si="76"/>
        <v>1912.942743938903</v>
      </c>
      <c r="AQ86" s="9">
        <f t="shared" si="57"/>
        <v>0.9067735513608125</v>
      </c>
      <c r="AR86" s="9">
        <f t="shared" si="58"/>
        <v>0.33250000000000002</v>
      </c>
      <c r="AS86" s="9">
        <f t="shared" si="59"/>
        <v>10.936129032258066</v>
      </c>
      <c r="AT86" s="9">
        <f t="shared" si="60"/>
        <v>665.7045468</v>
      </c>
      <c r="AV86" s="10">
        <f t="shared" si="61"/>
        <v>85.464174420412292</v>
      </c>
      <c r="AW86" s="9">
        <f t="shared" si="62"/>
        <v>55.535825579587708</v>
      </c>
      <c r="AX86" s="9">
        <f t="shared" si="63"/>
        <v>0.49046014206635591</v>
      </c>
      <c r="AY86">
        <f t="shared" si="77"/>
        <v>3084.2279228063885</v>
      </c>
      <c r="AZ86" s="9">
        <f t="shared" si="64"/>
        <v>81616.403957260583</v>
      </c>
      <c r="BA86" s="9">
        <f t="shared" si="65"/>
        <v>5.2740184342110172</v>
      </c>
      <c r="BB86" s="9">
        <f t="shared" si="66"/>
        <v>3847.7704631517122</v>
      </c>
      <c r="BC86" s="9">
        <f t="shared" si="67"/>
        <v>1.964028120702568</v>
      </c>
      <c r="BD86" s="9">
        <f t="shared" si="68"/>
        <v>0.99750000000000005</v>
      </c>
      <c r="BE86" s="9">
        <f t="shared" si="69"/>
        <v>0.3</v>
      </c>
      <c r="BF86" s="9">
        <f t="shared" si="70"/>
        <v>7.2924092479441853</v>
      </c>
      <c r="BG86" s="9">
        <f t="shared" si="71"/>
        <v>4.8616061652961235</v>
      </c>
      <c r="BY86" s="3">
        <v>1.19</v>
      </c>
      <c r="BZ86" s="3">
        <v>1.24</v>
      </c>
      <c r="CA86" s="3">
        <v>1.43</v>
      </c>
    </row>
    <row r="87" spans="1:79" ht="15.6" thickTop="1" thickBot="1" x14ac:dyDescent="0.35">
      <c r="A87" s="13">
        <v>102</v>
      </c>
      <c r="B87" s="13" t="s">
        <v>134</v>
      </c>
      <c r="C87" s="13">
        <v>60</v>
      </c>
      <c r="D87" s="13">
        <v>100</v>
      </c>
      <c r="E87" s="13">
        <v>44</v>
      </c>
      <c r="F87" s="13">
        <v>42.2</v>
      </c>
      <c r="G87" s="13">
        <v>1.61</v>
      </c>
      <c r="H87" s="13">
        <v>0</v>
      </c>
      <c r="I87" s="13">
        <v>670</v>
      </c>
      <c r="J87" s="13">
        <v>0</v>
      </c>
      <c r="K87" s="13">
        <v>0</v>
      </c>
      <c r="L87" s="15">
        <v>93.3</v>
      </c>
      <c r="M87" s="13" t="s">
        <v>278</v>
      </c>
      <c r="N87" s="13" t="s">
        <v>255</v>
      </c>
      <c r="O87" s="9">
        <v>0</v>
      </c>
      <c r="P87" s="12"/>
      <c r="Q87" s="10">
        <f t="shared" si="72"/>
        <v>77.388010047851111</v>
      </c>
      <c r="R87" s="10">
        <f t="shared" si="39"/>
        <v>77.316590613838002</v>
      </c>
      <c r="S87" s="9">
        <f t="shared" si="73"/>
        <v>15.911989952148886</v>
      </c>
      <c r="T87" s="9">
        <f t="shared" si="74"/>
        <v>0.18644531561048816</v>
      </c>
      <c r="U87" s="9">
        <f t="shared" si="75"/>
        <v>253.19142423728712</v>
      </c>
      <c r="V87" s="12"/>
      <c r="W87" s="10">
        <f t="shared" si="40"/>
        <v>122.17649077119641</v>
      </c>
      <c r="X87" s="9">
        <f t="shared" si="41"/>
        <v>28.876490771196416</v>
      </c>
      <c r="Y87" s="9">
        <f t="shared" si="42"/>
        <v>0.2680245131879273</v>
      </c>
      <c r="Z87" s="9">
        <f t="shared" si="43"/>
        <v>833.85171925899181</v>
      </c>
      <c r="AA87" s="12"/>
      <c r="AB87" s="10">
        <f t="shared" si="44"/>
        <v>108.08017423989355</v>
      </c>
      <c r="AC87" s="9">
        <f t="shared" si="45"/>
        <v>14.780174239893554</v>
      </c>
      <c r="AD87" s="9">
        <f t="shared" si="46"/>
        <v>0.14678877198990517</v>
      </c>
      <c r="AE87" s="9">
        <f t="shared" si="47"/>
        <v>218.45355056161301</v>
      </c>
      <c r="AF87" s="9">
        <f t="shared" si="48"/>
        <v>1.8968765906088882</v>
      </c>
      <c r="AG87" s="9">
        <f t="shared" si="49"/>
        <v>42.2</v>
      </c>
      <c r="AH87" s="9">
        <f t="shared" si="50"/>
        <v>8720.6770629323946</v>
      </c>
      <c r="AI87" s="9">
        <f t="shared" si="51"/>
        <v>9562.0059402843581</v>
      </c>
      <c r="AJ87" s="9">
        <f t="shared" si="52"/>
        <v>16.870663507109008</v>
      </c>
      <c r="AK87" s="9">
        <f t="shared" si="53"/>
        <v>0</v>
      </c>
      <c r="AM87" s="10">
        <f t="shared" si="54"/>
        <v>84.101867935007988</v>
      </c>
      <c r="AN87" s="9">
        <f t="shared" si="55"/>
        <v>9.1981320649920093</v>
      </c>
      <c r="AO87" s="9">
        <f t="shared" si="56"/>
        <v>0.103698254951428</v>
      </c>
      <c r="AP87">
        <f t="shared" si="76"/>
        <v>84.605633485034161</v>
      </c>
      <c r="AQ87" s="9">
        <f t="shared" si="57"/>
        <v>0</v>
      </c>
      <c r="AR87" s="9">
        <f t="shared" si="58"/>
        <v>0</v>
      </c>
      <c r="AS87" s="9">
        <f t="shared" si="59"/>
        <v>16.870663507109004</v>
      </c>
      <c r="AT87" s="9">
        <f t="shared" si="60"/>
        <v>814.69119999999998</v>
      </c>
      <c r="AV87" s="10">
        <f t="shared" si="61"/>
        <v>63.274244002276191</v>
      </c>
      <c r="AW87" s="9">
        <f t="shared" si="62"/>
        <v>30.025755997723806</v>
      </c>
      <c r="AX87" s="9">
        <f t="shared" si="63"/>
        <v>0.38353378218817785</v>
      </c>
      <c r="AY87">
        <f t="shared" si="77"/>
        <v>901.5460232348471</v>
      </c>
      <c r="AZ87" s="9">
        <f t="shared" si="64"/>
        <v>63274.244002276188</v>
      </c>
      <c r="BA87" s="9">
        <f t="shared" si="65"/>
        <v>6.5505220405008426</v>
      </c>
      <c r="BB87" s="9">
        <f t="shared" si="66"/>
        <v>0</v>
      </c>
      <c r="BC87" s="9">
        <f t="shared" si="67"/>
        <v>0</v>
      </c>
      <c r="BD87" s="9">
        <f t="shared" si="68"/>
        <v>0</v>
      </c>
      <c r="BE87" s="9">
        <f t="shared" si="69"/>
        <v>0.3</v>
      </c>
      <c r="BF87" s="9">
        <f t="shared" si="70"/>
        <v>5.4612985503662843</v>
      </c>
      <c r="BG87" s="9">
        <f t="shared" si="71"/>
        <v>3.6408657002441895</v>
      </c>
      <c r="BY87" s="2">
        <v>1.1299999999999999</v>
      </c>
      <c r="BZ87" s="2">
        <v>1.1499999999999999</v>
      </c>
      <c r="CA87" s="2">
        <v>1.31</v>
      </c>
    </row>
    <row r="88" spans="1:79" ht="15.6" thickTop="1" thickBot="1" x14ac:dyDescent="0.35">
      <c r="A88" s="13">
        <v>103</v>
      </c>
      <c r="B88" s="13" t="s">
        <v>54</v>
      </c>
      <c r="C88" s="13">
        <v>60</v>
      </c>
      <c r="D88" s="13">
        <v>100</v>
      </c>
      <c r="E88" s="13">
        <v>44</v>
      </c>
      <c r="F88" s="13">
        <v>48.8</v>
      </c>
      <c r="G88" s="13">
        <v>1.61</v>
      </c>
      <c r="H88" s="13">
        <v>0.25</v>
      </c>
      <c r="I88" s="13">
        <v>670</v>
      </c>
      <c r="J88" s="13">
        <v>133</v>
      </c>
      <c r="K88" s="13">
        <v>0.5</v>
      </c>
      <c r="L88" s="15">
        <v>98</v>
      </c>
      <c r="M88" s="13" t="s">
        <v>278</v>
      </c>
      <c r="N88" s="13" t="s">
        <v>255</v>
      </c>
      <c r="O88" s="9" t="s">
        <v>33</v>
      </c>
      <c r="P88" s="12"/>
      <c r="Q88" s="10">
        <f t="shared" si="72"/>
        <v>86.312893349723879</v>
      </c>
      <c r="R88" s="10">
        <f t="shared" si="39"/>
        <v>86.115111427892629</v>
      </c>
      <c r="S88" s="9">
        <f t="shared" si="73"/>
        <v>11.687106650276121</v>
      </c>
      <c r="T88" s="9">
        <f t="shared" si="74"/>
        <v>0.12681811280668748</v>
      </c>
      <c r="U88" s="9">
        <f t="shared" si="75"/>
        <v>136.58846185492834</v>
      </c>
      <c r="V88" s="12"/>
      <c r="W88" s="10">
        <f t="shared" si="40"/>
        <v>124.84541480602519</v>
      </c>
      <c r="X88" s="9">
        <f t="shared" si="41"/>
        <v>26.84541480602519</v>
      </c>
      <c r="Y88" s="9">
        <f t="shared" si="42"/>
        <v>0.24093306859728447</v>
      </c>
      <c r="Z88" s="9">
        <f t="shared" si="43"/>
        <v>720.67629610755648</v>
      </c>
      <c r="AA88" s="12"/>
      <c r="AB88" s="10">
        <f t="shared" si="44"/>
        <v>103.33380102100074</v>
      </c>
      <c r="AC88" s="9">
        <f t="shared" si="45"/>
        <v>5.3338010210007383</v>
      </c>
      <c r="AD88" s="9">
        <f t="shared" si="46"/>
        <v>5.2984655273501539E-2</v>
      </c>
      <c r="AE88" s="9">
        <f t="shared" si="47"/>
        <v>28.449433331628519</v>
      </c>
      <c r="AF88" s="9">
        <f t="shared" si="48"/>
        <v>2.0398243061597241</v>
      </c>
      <c r="AG88" s="9">
        <f t="shared" si="49"/>
        <v>49.115874999999996</v>
      </c>
      <c r="AH88" s="9">
        <f t="shared" si="50"/>
        <v>7310.5589142504205</v>
      </c>
      <c r="AI88" s="9">
        <f t="shared" si="51"/>
        <v>10366.209727049179</v>
      </c>
      <c r="AJ88" s="9">
        <f t="shared" si="52"/>
        <v>14.588975409836067</v>
      </c>
      <c r="AK88" s="9">
        <f t="shared" si="53"/>
        <v>0.24416696944731897</v>
      </c>
      <c r="AM88" s="10">
        <f t="shared" si="54"/>
        <v>88.632115269572211</v>
      </c>
      <c r="AN88" s="9">
        <f t="shared" si="55"/>
        <v>9.3678847304277895</v>
      </c>
      <c r="AO88" s="9">
        <f t="shared" si="56"/>
        <v>0.10038877517834245</v>
      </c>
      <c r="AP88">
        <f t="shared" si="76"/>
        <v>87.757264322582131</v>
      </c>
      <c r="AQ88" s="9">
        <f t="shared" si="57"/>
        <v>0.39254392919137088</v>
      </c>
      <c r="AR88" s="9">
        <f t="shared" si="58"/>
        <v>0.16625000000000001</v>
      </c>
      <c r="AS88" s="9">
        <f t="shared" si="59"/>
        <v>14.588975409836065</v>
      </c>
      <c r="AT88" s="9">
        <f t="shared" si="60"/>
        <v>740.19787339999993</v>
      </c>
      <c r="AV88" s="10">
        <f t="shared" si="61"/>
        <v>70.99773365247647</v>
      </c>
      <c r="AW88" s="9">
        <f t="shared" si="62"/>
        <v>27.00226634752353</v>
      </c>
      <c r="AX88" s="9">
        <f t="shared" si="63"/>
        <v>0.31955773327765974</v>
      </c>
      <c r="AY88">
        <f t="shared" si="77"/>
        <v>729.12238790260176</v>
      </c>
      <c r="AZ88" s="9">
        <f t="shared" si="64"/>
        <v>68900.174977335308</v>
      </c>
      <c r="BA88" s="9">
        <f t="shared" si="65"/>
        <v>6.0914716416368959</v>
      </c>
      <c r="BB88" s="9">
        <f t="shared" si="66"/>
        <v>2097.5586751411552</v>
      </c>
      <c r="BC88" s="9">
        <f t="shared" si="67"/>
        <v>0.81028016508156553</v>
      </c>
      <c r="BD88" s="9">
        <f t="shared" si="68"/>
        <v>0.49874999999999997</v>
      </c>
      <c r="BE88" s="9">
        <f t="shared" si="69"/>
        <v>0.3</v>
      </c>
      <c r="BF88" s="9">
        <f t="shared" si="70"/>
        <v>6.0171180921308123</v>
      </c>
      <c r="BG88" s="9">
        <f t="shared" si="71"/>
        <v>4.0114120614205415</v>
      </c>
      <c r="BY88" s="2">
        <v>1</v>
      </c>
      <c r="BZ88" s="2">
        <v>1.0900000000000001</v>
      </c>
      <c r="CA88" s="2">
        <v>1.24</v>
      </c>
    </row>
    <row r="89" spans="1:79" ht="15.6" thickTop="1" thickBot="1" x14ac:dyDescent="0.35">
      <c r="A89" s="13">
        <v>104</v>
      </c>
      <c r="B89" s="13" t="s">
        <v>55</v>
      </c>
      <c r="C89" s="13">
        <v>60</v>
      </c>
      <c r="D89" s="13">
        <v>100</v>
      </c>
      <c r="E89" s="13">
        <v>44</v>
      </c>
      <c r="F89" s="13">
        <v>52.4</v>
      </c>
      <c r="G89" s="13">
        <v>1.61</v>
      </c>
      <c r="H89" s="13">
        <v>0.75</v>
      </c>
      <c r="I89" s="13">
        <v>670</v>
      </c>
      <c r="J89" s="13">
        <v>133</v>
      </c>
      <c r="K89" s="13">
        <v>0.5</v>
      </c>
      <c r="L89" s="15">
        <v>125.5</v>
      </c>
      <c r="M89" s="13" t="s">
        <v>278</v>
      </c>
      <c r="N89" s="13" t="s">
        <v>255</v>
      </c>
      <c r="O89" s="9" t="s">
        <v>33</v>
      </c>
      <c r="P89" s="12"/>
      <c r="Q89" s="10">
        <f t="shared" si="72"/>
        <v>92.570670749059531</v>
      </c>
      <c r="R89" s="10">
        <f t="shared" si="39"/>
        <v>92.301688379791429</v>
      </c>
      <c r="S89" s="9">
        <f t="shared" si="73"/>
        <v>32.929329250940469</v>
      </c>
      <c r="T89" s="9">
        <f t="shared" si="74"/>
        <v>0.30200603444589974</v>
      </c>
      <c r="U89" s="9">
        <f t="shared" si="75"/>
        <v>1084.3407249168436</v>
      </c>
      <c r="V89" s="12"/>
      <c r="W89" s="10">
        <f t="shared" si="40"/>
        <v>130.06993106454269</v>
      </c>
      <c r="X89" s="9">
        <f t="shared" si="41"/>
        <v>4.5699310645426863</v>
      </c>
      <c r="Y89" s="9">
        <f t="shared" si="42"/>
        <v>3.5762666175220566E-2</v>
      </c>
      <c r="Z89" s="9">
        <f t="shared" si="43"/>
        <v>20.88426993467225</v>
      </c>
      <c r="AA89" s="12"/>
      <c r="AB89" s="10">
        <f t="shared" si="44"/>
        <v>105.47030616091411</v>
      </c>
      <c r="AC89" s="9">
        <f t="shared" si="45"/>
        <v>20.029693839085894</v>
      </c>
      <c r="AD89" s="9">
        <f t="shared" si="46"/>
        <v>0.17343955742199568</v>
      </c>
      <c r="AE89" s="9">
        <f t="shared" si="47"/>
        <v>401.18863528751541</v>
      </c>
      <c r="AF89" s="9">
        <f t="shared" si="48"/>
        <v>2.1137250530757301</v>
      </c>
      <c r="AG89" s="9">
        <f t="shared" si="49"/>
        <v>53.347625000000001</v>
      </c>
      <c r="AH89" s="9">
        <f t="shared" si="50"/>
        <v>6713.9349035431078</v>
      </c>
      <c r="AI89" s="9">
        <f t="shared" si="51"/>
        <v>10719.478982442746</v>
      </c>
      <c r="AJ89" s="9">
        <f t="shared" si="52"/>
        <v>13.58667938931298</v>
      </c>
      <c r="AK89" s="9">
        <f t="shared" si="53"/>
        <v>0.7590386665594947</v>
      </c>
      <c r="AM89" s="10">
        <f t="shared" si="54"/>
        <v>92.408412754619249</v>
      </c>
      <c r="AN89" s="9">
        <f t="shared" si="55"/>
        <v>33.091587245380751</v>
      </c>
      <c r="AO89" s="9">
        <f t="shared" si="56"/>
        <v>0.30372014395464658</v>
      </c>
      <c r="AP89">
        <f t="shared" si="76"/>
        <v>1095.0531464186461</v>
      </c>
      <c r="AQ89" s="9">
        <f t="shared" si="57"/>
        <v>1.2202961819687463</v>
      </c>
      <c r="AR89" s="9">
        <f t="shared" si="58"/>
        <v>0.49875000000000003</v>
      </c>
      <c r="AS89" s="9">
        <f t="shared" si="59"/>
        <v>13.586679389312977</v>
      </c>
      <c r="AT89" s="9">
        <f t="shared" si="60"/>
        <v>591.21122020000007</v>
      </c>
      <c r="AV89" s="10">
        <f t="shared" si="61"/>
        <v>75.853749520579342</v>
      </c>
      <c r="AW89" s="9">
        <f t="shared" si="62"/>
        <v>49.646250479420658</v>
      </c>
      <c r="AX89" s="9">
        <f t="shared" si="63"/>
        <v>0.49312466837719915</v>
      </c>
      <c r="AY89">
        <f t="shared" si="77"/>
        <v>2464.7501866653761</v>
      </c>
      <c r="AZ89" s="9">
        <f t="shared" si="64"/>
        <v>71839.572326870024</v>
      </c>
      <c r="BA89" s="9">
        <f t="shared" si="65"/>
        <v>5.8784996169738042</v>
      </c>
      <c r="BB89" s="9">
        <f t="shared" si="66"/>
        <v>4014.1771937093199</v>
      </c>
      <c r="BC89" s="9">
        <f t="shared" si="67"/>
        <v>2.549026848018265</v>
      </c>
      <c r="BD89" s="9">
        <f t="shared" si="68"/>
        <v>1.4962500000000001</v>
      </c>
      <c r="BE89" s="9">
        <f t="shared" si="69"/>
        <v>0.3</v>
      </c>
      <c r="BF89" s="9">
        <f t="shared" si="70"/>
        <v>6.3096676209493232</v>
      </c>
      <c r="BG89" s="9">
        <f t="shared" si="71"/>
        <v>4.2064450806328821</v>
      </c>
      <c r="BY89" s="3">
        <v>1.05</v>
      </c>
      <c r="BZ89" s="3">
        <v>1.08</v>
      </c>
      <c r="CA89" s="2">
        <v>1.25</v>
      </c>
    </row>
    <row r="90" spans="1:79" ht="15.6" thickTop="1" thickBot="1" x14ac:dyDescent="0.35">
      <c r="A90" s="13">
        <v>105</v>
      </c>
      <c r="B90" s="13" t="s">
        <v>56</v>
      </c>
      <c r="C90" s="13">
        <v>60</v>
      </c>
      <c r="D90" s="13">
        <v>100</v>
      </c>
      <c r="E90" s="13">
        <v>44</v>
      </c>
      <c r="F90" s="13">
        <v>53.3</v>
      </c>
      <c r="G90" s="13">
        <v>1.61</v>
      </c>
      <c r="H90" s="13">
        <v>1</v>
      </c>
      <c r="I90" s="13">
        <v>670</v>
      </c>
      <c r="J90" s="13">
        <v>133</v>
      </c>
      <c r="K90" s="13">
        <v>0.5</v>
      </c>
      <c r="L90" s="15">
        <v>138</v>
      </c>
      <c r="M90" s="13" t="s">
        <v>278</v>
      </c>
      <c r="N90" s="13" t="s">
        <v>255</v>
      </c>
      <c r="O90" s="9" t="s">
        <v>33</v>
      </c>
      <c r="P90" s="12"/>
      <c r="Q90" s="10">
        <f t="shared" si="72"/>
        <v>95.338672099835634</v>
      </c>
      <c r="R90" s="10">
        <f t="shared" si="39"/>
        <v>95.050881756247676</v>
      </c>
      <c r="S90" s="9">
        <f t="shared" si="73"/>
        <v>42.661327900164366</v>
      </c>
      <c r="T90" s="9">
        <f t="shared" si="74"/>
        <v>0.36566015839767363</v>
      </c>
      <c r="U90" s="9">
        <f t="shared" si="75"/>
        <v>1819.9888982053426</v>
      </c>
      <c r="V90" s="12"/>
      <c r="W90" s="10">
        <f t="shared" si="40"/>
        <v>131.96196337473941</v>
      </c>
      <c r="X90" s="9">
        <f t="shared" si="41"/>
        <v>6.0380366252605882</v>
      </c>
      <c r="Y90" s="9">
        <f t="shared" si="42"/>
        <v>4.4732498977117549E-2</v>
      </c>
      <c r="Z90" s="9">
        <f t="shared" si="43"/>
        <v>36.457886287988273</v>
      </c>
      <c r="AA90" s="12"/>
      <c r="AB90" s="10">
        <f t="shared" si="44"/>
        <v>107.47207319738668</v>
      </c>
      <c r="AC90" s="9">
        <f t="shared" si="45"/>
        <v>30.527926802613322</v>
      </c>
      <c r="AD90" s="9">
        <f t="shared" si="46"/>
        <v>0.24872830872345705</v>
      </c>
      <c r="AE90" s="9">
        <f t="shared" si="47"/>
        <v>931.95431486571692</v>
      </c>
      <c r="AF90" s="9">
        <f t="shared" si="48"/>
        <v>2.1317999906182568</v>
      </c>
      <c r="AG90" s="9">
        <f t="shared" si="49"/>
        <v>54.563499999999998</v>
      </c>
      <c r="AH90" s="9">
        <f t="shared" si="50"/>
        <v>6579.3300764030018</v>
      </c>
      <c r="AI90" s="9">
        <f t="shared" si="51"/>
        <v>10800.339862664163</v>
      </c>
      <c r="AJ90" s="9">
        <f t="shared" si="52"/>
        <v>13.357260787992498</v>
      </c>
      <c r="AK90" s="9">
        <f t="shared" si="53"/>
        <v>1.0207058355080214</v>
      </c>
      <c r="AM90" s="10">
        <f t="shared" si="54"/>
        <v>90.496764429985134</v>
      </c>
      <c r="AN90" s="9">
        <f t="shared" si="55"/>
        <v>47.503235570014866</v>
      </c>
      <c r="AO90" s="9">
        <f t="shared" si="56"/>
        <v>0.41578913109354398</v>
      </c>
      <c r="AP90">
        <f t="shared" si="76"/>
        <v>2256.5573896203255</v>
      </c>
      <c r="AQ90" s="9">
        <f t="shared" si="57"/>
        <v>1.6409749448331012</v>
      </c>
      <c r="AR90" s="9">
        <f t="shared" si="58"/>
        <v>0.66500000000000004</v>
      </c>
      <c r="AS90" s="9">
        <f t="shared" si="59"/>
        <v>13.357260787992494</v>
      </c>
      <c r="AT90" s="9">
        <f t="shared" si="60"/>
        <v>516.71789360000002</v>
      </c>
      <c r="AV90" s="10">
        <f t="shared" si="61"/>
        <v>77.085720083174039</v>
      </c>
      <c r="AW90" s="9">
        <f t="shared" si="62"/>
        <v>60.914279916825961</v>
      </c>
      <c r="AX90" s="9">
        <f t="shared" si="63"/>
        <v>0.56641863433118944</v>
      </c>
      <c r="AY90">
        <f t="shared" si="77"/>
        <v>3710.5494977854269</v>
      </c>
      <c r="AZ90" s="9">
        <f t="shared" si="64"/>
        <v>72561.628043997393</v>
      </c>
      <c r="BA90" s="9">
        <f t="shared" si="65"/>
        <v>5.828657458287168</v>
      </c>
      <c r="BB90" s="9">
        <f t="shared" si="66"/>
        <v>4524.0920391766376</v>
      </c>
      <c r="BC90" s="9">
        <f t="shared" si="67"/>
        <v>3.4375278577476061</v>
      </c>
      <c r="BD90" s="9">
        <f t="shared" si="68"/>
        <v>1.9949999999999997</v>
      </c>
      <c r="BE90" s="9">
        <f t="shared" si="69"/>
        <v>0.3</v>
      </c>
      <c r="BF90" s="9">
        <f t="shared" si="70"/>
        <v>6.3817466959019891</v>
      </c>
      <c r="BG90" s="9">
        <f t="shared" si="71"/>
        <v>4.2544977972679927</v>
      </c>
      <c r="BY90" s="3">
        <v>0.98</v>
      </c>
      <c r="BZ90" s="3">
        <v>1.01</v>
      </c>
      <c r="CA90" s="2">
        <v>1.1599999999999999</v>
      </c>
    </row>
    <row r="91" spans="1:79" ht="15.6" thickTop="1" thickBot="1" x14ac:dyDescent="0.35">
      <c r="A91" s="13">
        <v>106</v>
      </c>
      <c r="B91" s="13" t="s">
        <v>57</v>
      </c>
      <c r="C91" s="13">
        <v>60</v>
      </c>
      <c r="D91" s="13">
        <v>100</v>
      </c>
      <c r="E91" s="13">
        <v>44</v>
      </c>
      <c r="F91" s="13">
        <v>49.2</v>
      </c>
      <c r="G91" s="13">
        <v>1.61</v>
      </c>
      <c r="H91" s="13">
        <v>0.5</v>
      </c>
      <c r="I91" s="13">
        <v>670</v>
      </c>
      <c r="J91" s="13">
        <v>50</v>
      </c>
      <c r="K91" s="13">
        <v>0.5</v>
      </c>
      <c r="L91" s="15">
        <v>98</v>
      </c>
      <c r="M91" s="13" t="s">
        <v>278</v>
      </c>
      <c r="N91" s="13" t="s">
        <v>255</v>
      </c>
      <c r="O91" s="9" t="s">
        <v>33</v>
      </c>
      <c r="P91" s="12"/>
      <c r="Q91" s="10">
        <f t="shared" si="72"/>
        <v>88.578352272299867</v>
      </c>
      <c r="R91" s="10">
        <f t="shared" si="39"/>
        <v>88.371344168782301</v>
      </c>
      <c r="S91" s="9">
        <f t="shared" si="73"/>
        <v>9.4216477277001331</v>
      </c>
      <c r="T91" s="9">
        <f t="shared" si="74"/>
        <v>0.10099400721418962</v>
      </c>
      <c r="U91" s="9">
        <f t="shared" si="75"/>
        <v>88.767445904877079</v>
      </c>
      <c r="V91" s="12"/>
      <c r="W91" s="10">
        <f t="shared" si="40"/>
        <v>123.77977869947482</v>
      </c>
      <c r="X91" s="9">
        <f t="shared" si="41"/>
        <v>25.779778699474818</v>
      </c>
      <c r="Y91" s="9">
        <f t="shared" si="42"/>
        <v>0.23248087675664963</v>
      </c>
      <c r="Z91" s="9">
        <f t="shared" si="43"/>
        <v>664.59698979389555</v>
      </c>
      <c r="AA91" s="12"/>
      <c r="AB91" s="10">
        <f t="shared" si="44"/>
        <v>102.34264358211111</v>
      </c>
      <c r="AC91" s="9">
        <f t="shared" si="45"/>
        <v>4.3426435821111085</v>
      </c>
      <c r="AD91" s="9">
        <f t="shared" si="46"/>
        <v>4.3352164117084348E-2</v>
      </c>
      <c r="AE91" s="9">
        <f t="shared" si="47"/>
        <v>18.858553281250799</v>
      </c>
      <c r="AF91" s="9">
        <f t="shared" si="48"/>
        <v>2.0481671806764212</v>
      </c>
      <c r="AG91" s="9">
        <f t="shared" si="49"/>
        <v>49.4375</v>
      </c>
      <c r="AH91" s="9">
        <f t="shared" si="50"/>
        <v>7239.2293528787932</v>
      </c>
      <c r="AI91" s="9">
        <f t="shared" si="51"/>
        <v>10408.01485121951</v>
      </c>
      <c r="AJ91" s="9">
        <f t="shared" si="52"/>
        <v>14.470365853658539</v>
      </c>
      <c r="AK91" s="9">
        <f t="shared" si="53"/>
        <v>0.18433504626087791</v>
      </c>
      <c r="AM91" s="10">
        <f t="shared" si="54"/>
        <v>87.814158592243317</v>
      </c>
      <c r="AN91" s="9">
        <f t="shared" si="55"/>
        <v>10.185841407756683</v>
      </c>
      <c r="AO91" s="9">
        <f t="shared" si="56"/>
        <v>0.10963471766550179</v>
      </c>
      <c r="AP91">
        <f t="shared" si="76"/>
        <v>103.75136518397065</v>
      </c>
      <c r="AQ91" s="9">
        <f t="shared" si="57"/>
        <v>0.2963529567930781</v>
      </c>
      <c r="AR91" s="9">
        <f t="shared" si="58"/>
        <v>0.125</v>
      </c>
      <c r="AS91" s="9">
        <f t="shared" si="59"/>
        <v>14.470365853658535</v>
      </c>
      <c r="AT91" s="9">
        <f t="shared" si="60"/>
        <v>758.68118000000004</v>
      </c>
      <c r="AV91" s="10">
        <f t="shared" si="61"/>
        <v>70.95355718904446</v>
      </c>
      <c r="AW91" s="9">
        <f t="shared" si="62"/>
        <v>27.04644281095554</v>
      </c>
      <c r="AX91" s="9">
        <f t="shared" si="63"/>
        <v>0.32016423046592507</v>
      </c>
      <c r="AY91">
        <f t="shared" si="77"/>
        <v>731.51006872628864</v>
      </c>
      <c r="AZ91" s="9">
        <f t="shared" si="64"/>
        <v>69230.974523195167</v>
      </c>
      <c r="BA91" s="9">
        <f t="shared" si="65"/>
        <v>6.0666590267255422</v>
      </c>
      <c r="BB91" s="9">
        <f t="shared" si="66"/>
        <v>1722.5826658492949</v>
      </c>
      <c r="BC91" s="9">
        <f t="shared" si="67"/>
        <v>0.61255948535018345</v>
      </c>
      <c r="BD91" s="9">
        <f t="shared" si="68"/>
        <v>0.375</v>
      </c>
      <c r="BE91" s="9">
        <f t="shared" si="69"/>
        <v>0.3</v>
      </c>
      <c r="BF91" s="9">
        <f t="shared" si="70"/>
        <v>6.0499702256808243</v>
      </c>
      <c r="BG91" s="9">
        <f t="shared" si="71"/>
        <v>4.0333134837872162</v>
      </c>
      <c r="BY91" s="3">
        <v>0.99</v>
      </c>
      <c r="BZ91" s="3">
        <v>1.03</v>
      </c>
      <c r="CA91" s="2">
        <v>1.18</v>
      </c>
    </row>
    <row r="92" spans="1:79" ht="15.6" thickTop="1" thickBot="1" x14ac:dyDescent="0.35">
      <c r="A92" s="13">
        <v>107</v>
      </c>
      <c r="B92" s="13" t="s">
        <v>58</v>
      </c>
      <c r="C92" s="13">
        <v>60</v>
      </c>
      <c r="D92" s="13">
        <v>100</v>
      </c>
      <c r="E92" s="13">
        <v>44</v>
      </c>
      <c r="F92" s="13">
        <v>49.2</v>
      </c>
      <c r="G92" s="13">
        <v>1.61</v>
      </c>
      <c r="H92" s="13">
        <v>0.5</v>
      </c>
      <c r="I92" s="13">
        <v>670</v>
      </c>
      <c r="J92" s="13">
        <v>67</v>
      </c>
      <c r="K92" s="13">
        <v>0.5</v>
      </c>
      <c r="L92" s="15">
        <v>100</v>
      </c>
      <c r="M92" s="13" t="s">
        <v>278</v>
      </c>
      <c r="N92" s="13" t="s">
        <v>255</v>
      </c>
      <c r="O92" s="9" t="s">
        <v>33</v>
      </c>
      <c r="P92" s="12"/>
      <c r="Q92" s="10">
        <f t="shared" si="72"/>
        <v>88.578352272299867</v>
      </c>
      <c r="R92" s="10">
        <f t="shared" si="39"/>
        <v>88.371344168782301</v>
      </c>
      <c r="S92" s="9">
        <f t="shared" si="73"/>
        <v>11.421647727700133</v>
      </c>
      <c r="T92" s="9">
        <f t="shared" si="74"/>
        <v>0.12113424038415305</v>
      </c>
      <c r="U92" s="9">
        <f t="shared" si="75"/>
        <v>130.45403681567763</v>
      </c>
      <c r="V92" s="12"/>
      <c r="W92" s="10">
        <f t="shared" si="40"/>
        <v>123.77977869947482</v>
      </c>
      <c r="X92" s="9">
        <f t="shared" si="41"/>
        <v>23.779778699474818</v>
      </c>
      <c r="Y92" s="9">
        <f t="shared" si="42"/>
        <v>0.21252839588701072</v>
      </c>
      <c r="Z92" s="9">
        <f t="shared" si="43"/>
        <v>565.47787499599622</v>
      </c>
      <c r="AA92" s="12"/>
      <c r="AB92" s="10">
        <f t="shared" si="44"/>
        <v>102.9853846950987</v>
      </c>
      <c r="AC92" s="9">
        <f t="shared" si="45"/>
        <v>2.985384695098702</v>
      </c>
      <c r="AD92" s="9">
        <f t="shared" si="46"/>
        <v>2.9414774857638184E-2</v>
      </c>
      <c r="AE92" s="9">
        <f t="shared" si="47"/>
        <v>8.9125217777295695</v>
      </c>
      <c r="AF92" s="9">
        <f t="shared" si="48"/>
        <v>2.0481671806764212</v>
      </c>
      <c r="AG92" s="9">
        <f t="shared" si="49"/>
        <v>49.518250000000002</v>
      </c>
      <c r="AH92" s="9">
        <f t="shared" si="50"/>
        <v>7239.2293528787932</v>
      </c>
      <c r="AI92" s="9">
        <f t="shared" si="51"/>
        <v>10408.01485121951</v>
      </c>
      <c r="AJ92" s="9">
        <f t="shared" si="52"/>
        <v>14.470365853658539</v>
      </c>
      <c r="AK92" s="9">
        <f t="shared" si="53"/>
        <v>0.24700896198957639</v>
      </c>
      <c r="AM92" s="10">
        <f t="shared" si="54"/>
        <v>88.756997790199037</v>
      </c>
      <c r="AN92" s="9">
        <f t="shared" si="55"/>
        <v>11.243002209800963</v>
      </c>
      <c r="AO92" s="9">
        <f t="shared" si="56"/>
        <v>0.11912673269255337</v>
      </c>
      <c r="AP92">
        <f t="shared" si="76"/>
        <v>126.40509868958934</v>
      </c>
      <c r="AQ92" s="9">
        <f t="shared" si="57"/>
        <v>0.39711296210272468</v>
      </c>
      <c r="AR92" s="9">
        <f t="shared" si="58"/>
        <v>0.16750000000000001</v>
      </c>
      <c r="AS92" s="9">
        <f t="shared" si="59"/>
        <v>14.470365853658535</v>
      </c>
      <c r="AT92" s="9">
        <f t="shared" si="60"/>
        <v>739.63777319999997</v>
      </c>
      <c r="AV92" s="10">
        <f t="shared" si="61"/>
        <v>71.350734452603433</v>
      </c>
      <c r="AW92" s="9">
        <f t="shared" si="62"/>
        <v>28.649265547396567</v>
      </c>
      <c r="AX92" s="9">
        <f t="shared" si="63"/>
        <v>0.33439326232151184</v>
      </c>
      <c r="AY92">
        <f t="shared" si="77"/>
        <v>820.78041640524395</v>
      </c>
      <c r="AZ92" s="9">
        <f t="shared" si="64"/>
        <v>69230.974523195167</v>
      </c>
      <c r="BA92" s="9">
        <f t="shared" si="65"/>
        <v>6.0666590267255422</v>
      </c>
      <c r="BB92" s="9">
        <f t="shared" si="66"/>
        <v>2119.7599294082588</v>
      </c>
      <c r="BC92" s="9">
        <f t="shared" si="67"/>
        <v>0.82082971036924601</v>
      </c>
      <c r="BD92" s="9">
        <f t="shared" si="68"/>
        <v>0.50250000000000006</v>
      </c>
      <c r="BE92" s="9">
        <f t="shared" si="69"/>
        <v>0.3</v>
      </c>
      <c r="BF92" s="9">
        <f t="shared" si="70"/>
        <v>6.0499702256808243</v>
      </c>
      <c r="BG92" s="9">
        <f t="shared" si="71"/>
        <v>4.0333134837872162</v>
      </c>
      <c r="BY92" s="3">
        <v>1.03</v>
      </c>
      <c r="BZ92" s="3">
        <v>1.0900000000000001</v>
      </c>
      <c r="CA92" s="2">
        <v>1.24</v>
      </c>
    </row>
    <row r="93" spans="1:79" ht="15.6" thickTop="1" thickBot="1" x14ac:dyDescent="0.35">
      <c r="A93" s="13">
        <v>108</v>
      </c>
      <c r="B93" s="13" t="s">
        <v>59</v>
      </c>
      <c r="C93" s="13">
        <v>60</v>
      </c>
      <c r="D93" s="13">
        <v>100</v>
      </c>
      <c r="E93" s="13">
        <v>44</v>
      </c>
      <c r="F93" s="13">
        <v>52.8</v>
      </c>
      <c r="G93" s="13">
        <v>1.61</v>
      </c>
      <c r="H93" s="13">
        <v>0.5</v>
      </c>
      <c r="I93" s="13">
        <v>670</v>
      </c>
      <c r="J93" s="13">
        <v>83</v>
      </c>
      <c r="K93" s="13">
        <v>0.5</v>
      </c>
      <c r="L93" s="15">
        <v>117.5</v>
      </c>
      <c r="M93" s="13" t="s">
        <v>278</v>
      </c>
      <c r="N93" s="13" t="s">
        <v>255</v>
      </c>
      <c r="O93" s="9" t="s">
        <v>33</v>
      </c>
      <c r="P93" s="12"/>
      <c r="Q93" s="10">
        <f t="shared" si="72"/>
        <v>90.605689825819411</v>
      </c>
      <c r="R93" s="10">
        <f t="shared" si="39"/>
        <v>90.331024305132885</v>
      </c>
      <c r="S93" s="9">
        <f t="shared" si="73"/>
        <v>26.894310174180589</v>
      </c>
      <c r="T93" s="9">
        <f t="shared" si="74"/>
        <v>0.25846780255446766</v>
      </c>
      <c r="U93" s="9">
        <f t="shared" si="75"/>
        <v>723.30391974503357</v>
      </c>
      <c r="V93" s="12"/>
      <c r="W93" s="10">
        <f t="shared" si="40"/>
        <v>131.52054935291534</v>
      </c>
      <c r="X93" s="9">
        <f t="shared" si="41"/>
        <v>14.020549352915339</v>
      </c>
      <c r="Y93" s="9">
        <f t="shared" si="42"/>
        <v>0.11260556118238438</v>
      </c>
      <c r="Z93" s="9">
        <f t="shared" si="43"/>
        <v>196.57580415753472</v>
      </c>
      <c r="AA93" s="12"/>
      <c r="AB93" s="10">
        <f t="shared" si="44"/>
        <v>100.55173361981571</v>
      </c>
      <c r="AC93" s="9">
        <f t="shared" si="45"/>
        <v>16.948266380184293</v>
      </c>
      <c r="AD93" s="9">
        <f t="shared" si="46"/>
        <v>0.15545179209383822</v>
      </c>
      <c r="AE93" s="9">
        <f t="shared" si="47"/>
        <v>287.24373329368518</v>
      </c>
      <c r="AF93" s="9">
        <f t="shared" si="48"/>
        <v>2.121777368151522</v>
      </c>
      <c r="AG93" s="9">
        <f t="shared" si="49"/>
        <v>53.194249999999997</v>
      </c>
      <c r="AH93" s="9">
        <f t="shared" si="50"/>
        <v>6653.453792453126</v>
      </c>
      <c r="AI93" s="9">
        <f t="shared" si="51"/>
        <v>10755.757474999999</v>
      </c>
      <c r="AJ93" s="9">
        <f t="shared" si="52"/>
        <v>13.483750000000002</v>
      </c>
      <c r="AK93" s="9">
        <f t="shared" si="53"/>
        <v>0.31699353880183739</v>
      </c>
      <c r="AM93" s="10">
        <f t="shared" si="54"/>
        <v>90.554089594911048</v>
      </c>
      <c r="AN93" s="9">
        <f t="shared" si="55"/>
        <v>26.945910405088952</v>
      </c>
      <c r="AO93" s="9">
        <f t="shared" si="56"/>
        <v>0.25902793314520883</v>
      </c>
      <c r="AP93">
        <f t="shared" si="76"/>
        <v>726.08208755908106</v>
      </c>
      <c r="AQ93" s="9">
        <f t="shared" si="57"/>
        <v>0.50962621820310627</v>
      </c>
      <c r="AR93" s="9">
        <f t="shared" si="58"/>
        <v>0.20750000000000002</v>
      </c>
      <c r="AS93" s="9">
        <f t="shared" si="59"/>
        <v>13.483749999999999</v>
      </c>
      <c r="AT93" s="9">
        <f t="shared" si="60"/>
        <v>721.71456679999994</v>
      </c>
      <c r="AV93" s="10">
        <f t="shared" si="61"/>
        <v>74.716944305264605</v>
      </c>
      <c r="AW93" s="9">
        <f t="shared" si="62"/>
        <v>42.783055694735395</v>
      </c>
      <c r="AX93" s="9">
        <f t="shared" si="63"/>
        <v>0.44515384269963776</v>
      </c>
      <c r="AY93">
        <f t="shared" si="77"/>
        <v>1830.3898545788309</v>
      </c>
      <c r="AZ93" s="9">
        <f t="shared" si="64"/>
        <v>72161.094913632434</v>
      </c>
      <c r="BA93" s="9">
        <f t="shared" si="65"/>
        <v>5.8561902400338335</v>
      </c>
      <c r="BB93" s="9">
        <f t="shared" si="66"/>
        <v>2555.849391632179</v>
      </c>
      <c r="BC93" s="9">
        <f t="shared" si="67"/>
        <v>1.0658901774008012</v>
      </c>
      <c r="BD93" s="9">
        <f t="shared" si="68"/>
        <v>0.62250000000000005</v>
      </c>
      <c r="BE93" s="9">
        <f t="shared" si="69"/>
        <v>0.3</v>
      </c>
      <c r="BF93" s="9">
        <f t="shared" si="70"/>
        <v>6.3417532494469802</v>
      </c>
      <c r="BG93" s="9">
        <f t="shared" si="71"/>
        <v>4.2278354996313201</v>
      </c>
      <c r="BY93" s="3">
        <v>0.86</v>
      </c>
      <c r="BZ93" s="3">
        <v>0.91</v>
      </c>
      <c r="CA93" s="2">
        <v>1.04</v>
      </c>
    </row>
    <row r="94" spans="1:79" ht="15.6" thickTop="1" thickBot="1" x14ac:dyDescent="0.35">
      <c r="A94" s="13">
        <v>109</v>
      </c>
      <c r="B94" s="13" t="s">
        <v>60</v>
      </c>
      <c r="C94" s="13">
        <v>60</v>
      </c>
      <c r="D94" s="13">
        <v>100</v>
      </c>
      <c r="E94" s="13">
        <v>44</v>
      </c>
      <c r="F94" s="13">
        <v>49.5</v>
      </c>
      <c r="G94" s="13">
        <v>1.61</v>
      </c>
      <c r="H94" s="13">
        <v>0.5</v>
      </c>
      <c r="I94" s="13">
        <v>670</v>
      </c>
      <c r="J94" s="13">
        <v>100</v>
      </c>
      <c r="K94" s="13">
        <v>0.5</v>
      </c>
      <c r="L94" s="15">
        <v>110</v>
      </c>
      <c r="M94" s="13" t="s">
        <v>278</v>
      </c>
      <c r="N94" s="13" t="s">
        <v>255</v>
      </c>
      <c r="O94" s="9" t="s">
        <v>33</v>
      </c>
      <c r="P94" s="12"/>
      <c r="Q94" s="10">
        <f t="shared" si="72"/>
        <v>88.748244147779445</v>
      </c>
      <c r="R94" s="10">
        <f t="shared" si="39"/>
        <v>88.535597106495914</v>
      </c>
      <c r="S94" s="9">
        <f t="shared" si="73"/>
        <v>21.251755852220555</v>
      </c>
      <c r="T94" s="9">
        <f t="shared" si="74"/>
        <v>0.21385603624672822</v>
      </c>
      <c r="U94" s="9">
        <f t="shared" si="75"/>
        <v>451.63712680239058</v>
      </c>
      <c r="V94" s="12"/>
      <c r="W94" s="10">
        <f t="shared" si="40"/>
        <v>124.42484292059486</v>
      </c>
      <c r="X94" s="9">
        <f t="shared" si="41"/>
        <v>14.424842920594855</v>
      </c>
      <c r="Y94" s="9">
        <f t="shared" si="42"/>
        <v>0.12306582135990497</v>
      </c>
      <c r="Z94" s="9">
        <f t="shared" si="43"/>
        <v>208.07609328383552</v>
      </c>
      <c r="AA94" s="12"/>
      <c r="AB94" s="10">
        <f t="shared" si="44"/>
        <v>103.96644185743699</v>
      </c>
      <c r="AC94" s="9">
        <f t="shared" si="45"/>
        <v>6.0335581425630096</v>
      </c>
      <c r="AD94" s="9">
        <f t="shared" si="46"/>
        <v>5.6397237718081882E-2</v>
      </c>
      <c r="AE94" s="9">
        <f t="shared" si="47"/>
        <v>36.403823859688394</v>
      </c>
      <c r="AF94" s="9">
        <f t="shared" si="48"/>
        <v>2.054402102802662</v>
      </c>
      <c r="AG94" s="9">
        <f t="shared" si="49"/>
        <v>49.975000000000001</v>
      </c>
      <c r="AH94" s="9">
        <f t="shared" si="50"/>
        <v>7186.6140927466668</v>
      </c>
      <c r="AI94" s="9">
        <f t="shared" si="51"/>
        <v>10438.925306666666</v>
      </c>
      <c r="AJ94" s="9">
        <f t="shared" si="52"/>
        <v>14.382666666666667</v>
      </c>
      <c r="AK94" s="9">
        <f t="shared" si="53"/>
        <v>0.36979237850447916</v>
      </c>
      <c r="AM94" s="10">
        <f t="shared" si="54"/>
        <v>90.23053316632253</v>
      </c>
      <c r="AN94" s="9">
        <f t="shared" si="55"/>
        <v>19.76946683367747</v>
      </c>
      <c r="AO94" s="9">
        <f t="shared" si="56"/>
        <v>0.19746705480982624</v>
      </c>
      <c r="AP94">
        <f t="shared" si="76"/>
        <v>390.83181888787345</v>
      </c>
      <c r="AQ94" s="9">
        <f t="shared" si="57"/>
        <v>0.59451019755761969</v>
      </c>
      <c r="AR94" s="9">
        <f t="shared" si="58"/>
        <v>0.25</v>
      </c>
      <c r="AS94" s="9">
        <f t="shared" si="59"/>
        <v>14.382666666666665</v>
      </c>
      <c r="AT94" s="9">
        <f t="shared" si="60"/>
        <v>702.67115999999999</v>
      </c>
      <c r="AV94" s="10">
        <f t="shared" si="61"/>
        <v>72.219477685963895</v>
      </c>
      <c r="AW94" s="9">
        <f t="shared" si="62"/>
        <v>37.780522314036105</v>
      </c>
      <c r="AX94" s="9">
        <f t="shared" si="63"/>
        <v>0.41467051485184103</v>
      </c>
      <c r="AY94">
        <f t="shared" si="77"/>
        <v>1427.36786632138</v>
      </c>
      <c r="AZ94" s="9">
        <f t="shared" si="64"/>
        <v>69478.366157402517</v>
      </c>
      <c r="BA94" s="9">
        <f t="shared" si="65"/>
        <v>6.0482472724995873</v>
      </c>
      <c r="BB94" s="9">
        <f t="shared" si="66"/>
        <v>2741.1115285613805</v>
      </c>
      <c r="BC94" s="9">
        <f t="shared" si="67"/>
        <v>1.230096574250533</v>
      </c>
      <c r="BD94" s="9">
        <f t="shared" si="68"/>
        <v>0.75000000000000011</v>
      </c>
      <c r="BE94" s="9">
        <f t="shared" si="69"/>
        <v>0.3</v>
      </c>
      <c r="BF94" s="9">
        <f t="shared" si="70"/>
        <v>6.0745509839532481</v>
      </c>
      <c r="BG94" s="9">
        <f t="shared" si="71"/>
        <v>4.0497006559688318</v>
      </c>
      <c r="BY94" s="3">
        <v>0.94</v>
      </c>
      <c r="BZ94" s="3">
        <v>1</v>
      </c>
      <c r="CA94" s="2">
        <v>1.1299999999999999</v>
      </c>
    </row>
    <row r="95" spans="1:79" ht="15.6" thickTop="1" thickBot="1" x14ac:dyDescent="0.35">
      <c r="A95" s="13">
        <v>110</v>
      </c>
      <c r="B95" s="13" t="s">
        <v>61</v>
      </c>
      <c r="C95" s="13">
        <v>60</v>
      </c>
      <c r="D95" s="13">
        <v>75</v>
      </c>
      <c r="E95" s="13">
        <v>44</v>
      </c>
      <c r="F95" s="13">
        <v>51.1</v>
      </c>
      <c r="G95" s="13">
        <v>1.61</v>
      </c>
      <c r="H95" s="13">
        <v>0.5</v>
      </c>
      <c r="I95" s="13">
        <v>670</v>
      </c>
      <c r="J95" s="13">
        <v>133</v>
      </c>
      <c r="K95" s="13">
        <v>0.5</v>
      </c>
      <c r="L95" s="15">
        <v>88.5</v>
      </c>
      <c r="M95" s="13" t="s">
        <v>278</v>
      </c>
      <c r="N95" s="13" t="s">
        <v>255</v>
      </c>
      <c r="O95" s="9" t="s">
        <v>33</v>
      </c>
      <c r="P95" s="12"/>
      <c r="Q95" s="10">
        <f t="shared" si="72"/>
        <v>82.440128395184544</v>
      </c>
      <c r="R95" s="10">
        <f t="shared" si="39"/>
        <v>82.20460669801551</v>
      </c>
      <c r="S95" s="9">
        <f t="shared" si="73"/>
        <v>6.0598716048154557</v>
      </c>
      <c r="T95" s="9">
        <f t="shared" si="74"/>
        <v>7.0900515422640392E-2</v>
      </c>
      <c r="U95" s="9">
        <f t="shared" si="75"/>
        <v>36.722043866848644</v>
      </c>
      <c r="V95" s="12"/>
      <c r="W95" s="10">
        <f t="shared" si="40"/>
        <v>102.94627029801812</v>
      </c>
      <c r="X95" s="9">
        <f t="shared" si="41"/>
        <v>14.446270298018121</v>
      </c>
      <c r="Y95" s="9">
        <f t="shared" si="42"/>
        <v>0.15091722889696504</v>
      </c>
      <c r="Z95" s="9">
        <f t="shared" si="43"/>
        <v>208.69472552340056</v>
      </c>
      <c r="AA95" s="12"/>
      <c r="AB95" s="10">
        <f t="shared" si="44"/>
        <v>83.230004568980689</v>
      </c>
      <c r="AC95" s="9">
        <f t="shared" si="45"/>
        <v>5.2699954310193107</v>
      </c>
      <c r="AD95" s="9">
        <f t="shared" si="46"/>
        <v>6.1375360051335155E-2</v>
      </c>
      <c r="AE95" s="9">
        <f t="shared" si="47"/>
        <v>27.77285184296441</v>
      </c>
      <c r="AF95" s="9">
        <f t="shared" si="48"/>
        <v>2.087340508877265</v>
      </c>
      <c r="AG95" s="9">
        <f t="shared" si="49"/>
        <v>51.731749999999998</v>
      </c>
      <c r="AH95" s="9">
        <f t="shared" si="50"/>
        <v>5524.8794393222006</v>
      </c>
      <c r="AI95" s="9">
        <f t="shared" si="51"/>
        <v>9094.2678410958888</v>
      </c>
      <c r="AJ95" s="9">
        <f t="shared" si="52"/>
        <v>13.932328767123291</v>
      </c>
      <c r="AK95" s="9">
        <f t="shared" si="53"/>
        <v>0.49970931782521727</v>
      </c>
      <c r="AM95" s="10">
        <f t="shared" si="54"/>
        <v>80.459012952015911</v>
      </c>
      <c r="AN95" s="9">
        <f t="shared" si="55"/>
        <v>8.040987047984089</v>
      </c>
      <c r="AO95" s="9">
        <f t="shared" si="56"/>
        <v>9.518269440018233E-2</v>
      </c>
      <c r="AP95">
        <f t="shared" si="76"/>
        <v>64.65747270584788</v>
      </c>
      <c r="AQ95" s="9">
        <f t="shared" si="57"/>
        <v>0.8033759009937379</v>
      </c>
      <c r="AR95" s="9">
        <f t="shared" si="58"/>
        <v>0.33250000000000002</v>
      </c>
      <c r="AS95" s="9">
        <f t="shared" si="59"/>
        <v>13.932328767123288</v>
      </c>
      <c r="AT95" s="9">
        <f t="shared" si="60"/>
        <v>583.99204680000003</v>
      </c>
      <c r="AV95" s="10">
        <f t="shared" si="61"/>
        <v>58.945947613799625</v>
      </c>
      <c r="AW95" s="9">
        <f t="shared" si="62"/>
        <v>29.554052386200375</v>
      </c>
      <c r="AX95" s="9">
        <f t="shared" si="63"/>
        <v>0.40087981886908608</v>
      </c>
      <c r="AY95">
        <f t="shared" si="77"/>
        <v>873.44201244627607</v>
      </c>
      <c r="AZ95" s="9">
        <f t="shared" si="64"/>
        <v>56282.071551864668</v>
      </c>
      <c r="BA95" s="9">
        <f t="shared" si="65"/>
        <v>5.9528054297077952</v>
      </c>
      <c r="BB95" s="9">
        <f t="shared" si="66"/>
        <v>2663.8760619349596</v>
      </c>
      <c r="BC95" s="9">
        <f t="shared" si="67"/>
        <v>1.6711134039334716</v>
      </c>
      <c r="BD95" s="9">
        <f t="shared" si="68"/>
        <v>0.99750000000000005</v>
      </c>
      <c r="BE95" s="9">
        <f t="shared" si="69"/>
        <v>0.3</v>
      </c>
      <c r="BF95" s="9">
        <f t="shared" si="70"/>
        <v>6.2048209558469196</v>
      </c>
      <c r="BG95" s="9">
        <f t="shared" si="71"/>
        <v>4.1365473038979461</v>
      </c>
      <c r="BY95" s="3">
        <v>0.94</v>
      </c>
      <c r="BZ95" s="3">
        <v>1.02</v>
      </c>
      <c r="CA95" s="2">
        <v>1.1599999999999999</v>
      </c>
    </row>
    <row r="96" spans="1:79" ht="15.6" thickTop="1" thickBot="1" x14ac:dyDescent="0.35">
      <c r="A96" s="13">
        <v>111</v>
      </c>
      <c r="B96" s="13" t="s">
        <v>62</v>
      </c>
      <c r="C96" s="13">
        <v>60</v>
      </c>
      <c r="D96" s="13">
        <v>150</v>
      </c>
      <c r="E96" s="13">
        <v>44</v>
      </c>
      <c r="F96" s="13">
        <v>50.8</v>
      </c>
      <c r="G96" s="13">
        <v>1.61</v>
      </c>
      <c r="H96" s="13">
        <v>0.5</v>
      </c>
      <c r="I96" s="13">
        <v>670</v>
      </c>
      <c r="J96" s="13">
        <v>133</v>
      </c>
      <c r="K96" s="13">
        <v>0.5</v>
      </c>
      <c r="L96" s="15">
        <v>135</v>
      </c>
      <c r="M96" s="13" t="s">
        <v>278</v>
      </c>
      <c r="N96" s="13" t="s">
        <v>255</v>
      </c>
      <c r="O96" s="9" t="s">
        <v>33</v>
      </c>
      <c r="P96" s="12"/>
      <c r="Q96" s="10">
        <f t="shared" si="72"/>
        <v>106.71341730497093</v>
      </c>
      <c r="R96" s="10">
        <f t="shared" si="39"/>
        <v>106.45914149126685</v>
      </c>
      <c r="S96" s="9">
        <f t="shared" si="73"/>
        <v>28.286582695029068</v>
      </c>
      <c r="T96" s="9">
        <f t="shared" si="74"/>
        <v>0.23405057948719293</v>
      </c>
      <c r="U96" s="9">
        <f t="shared" si="75"/>
        <v>800.13076056271791</v>
      </c>
      <c r="V96" s="12"/>
      <c r="W96" s="10">
        <f t="shared" si="40"/>
        <v>177.05795148254893</v>
      </c>
      <c r="X96" s="9">
        <f t="shared" si="41"/>
        <v>42.05795148254893</v>
      </c>
      <c r="Y96" s="9">
        <f t="shared" si="42"/>
        <v>0.2695521859496724</v>
      </c>
      <c r="Z96" s="9">
        <f t="shared" si="43"/>
        <v>1768.8712829084398</v>
      </c>
      <c r="AA96" s="12"/>
      <c r="AB96" s="10">
        <f t="shared" si="44"/>
        <v>145.47125940633288</v>
      </c>
      <c r="AC96" s="9">
        <f t="shared" si="45"/>
        <v>10.471259406332877</v>
      </c>
      <c r="AD96" s="9">
        <f t="shared" si="46"/>
        <v>7.4669036880977771E-2</v>
      </c>
      <c r="AE96" s="9">
        <f t="shared" si="47"/>
        <v>109.64727355471474</v>
      </c>
      <c r="AF96" s="9">
        <f t="shared" si="48"/>
        <v>2.0812042667647979</v>
      </c>
      <c r="AG96" s="9">
        <f t="shared" si="49"/>
        <v>51.431749999999994</v>
      </c>
      <c r="AH96" s="9">
        <f t="shared" si="50"/>
        <v>9769.8794643005331</v>
      </c>
      <c r="AI96" s="9">
        <f t="shared" si="51"/>
        <v>13567.191233858266</v>
      </c>
      <c r="AJ96" s="9">
        <f t="shared" si="52"/>
        <v>14.014606299212602</v>
      </c>
      <c r="AK96" s="9">
        <f t="shared" si="53"/>
        <v>0.49824030146349257</v>
      </c>
      <c r="AM96" s="10">
        <f t="shared" si="54"/>
        <v>114.07028963864654</v>
      </c>
      <c r="AN96" s="9">
        <f t="shared" si="55"/>
        <v>20.929710361353457</v>
      </c>
      <c r="AO96" s="9">
        <f t="shared" si="56"/>
        <v>0.16806268135568053</v>
      </c>
      <c r="AP96">
        <f t="shared" si="76"/>
        <v>438.05277581014627</v>
      </c>
      <c r="AQ96" s="9">
        <f t="shared" si="57"/>
        <v>0.80101418328891028</v>
      </c>
      <c r="AR96" s="9">
        <f t="shared" si="58"/>
        <v>0.33250000000000002</v>
      </c>
      <c r="AS96" s="9">
        <f t="shared" si="59"/>
        <v>14.014606299212598</v>
      </c>
      <c r="AT96" s="9">
        <f t="shared" si="60"/>
        <v>829.12954679999996</v>
      </c>
      <c r="AV96" s="10">
        <f t="shared" si="61"/>
        <v>103.93117029999765</v>
      </c>
      <c r="AW96" s="9">
        <f t="shared" si="62"/>
        <v>31.068829700002354</v>
      </c>
      <c r="AX96" s="9">
        <f t="shared" si="63"/>
        <v>0.26006510294151153</v>
      </c>
      <c r="AY96">
        <f t="shared" si="77"/>
        <v>965.27217892774831</v>
      </c>
      <c r="AZ96" s="9">
        <f t="shared" si="64"/>
        <v>99454.792978281985</v>
      </c>
      <c r="BA96" s="9">
        <f t="shared" si="65"/>
        <v>5.9703567368756785</v>
      </c>
      <c r="BB96" s="9">
        <f t="shared" si="66"/>
        <v>4476.3773217156568</v>
      </c>
      <c r="BC96" s="9">
        <f t="shared" si="67"/>
        <v>1.6645631590781682</v>
      </c>
      <c r="BD96" s="9">
        <f t="shared" si="68"/>
        <v>0.99750000000000005</v>
      </c>
      <c r="BE96" s="9">
        <f t="shared" si="69"/>
        <v>0.3</v>
      </c>
      <c r="BF96" s="9">
        <f t="shared" si="70"/>
        <v>6.1804999872947857</v>
      </c>
      <c r="BG96" s="9">
        <f t="shared" si="71"/>
        <v>4.1203333248631901</v>
      </c>
      <c r="BY96" s="3">
        <v>0.87</v>
      </c>
      <c r="BZ96" s="3">
        <v>0.94</v>
      </c>
      <c r="CA96" s="2">
        <v>1.08</v>
      </c>
    </row>
    <row r="97" spans="1:79" ht="15.6" thickTop="1" thickBot="1" x14ac:dyDescent="0.35">
      <c r="A97" s="13">
        <v>112</v>
      </c>
      <c r="B97" s="13" t="s">
        <v>98</v>
      </c>
      <c r="C97" s="13">
        <v>60</v>
      </c>
      <c r="D97" s="13">
        <v>100</v>
      </c>
      <c r="E97" s="13">
        <v>45</v>
      </c>
      <c r="F97" s="13">
        <v>43.3</v>
      </c>
      <c r="G97" s="13">
        <v>1.84</v>
      </c>
      <c r="H97" s="13">
        <v>0</v>
      </c>
      <c r="I97" s="13">
        <v>550</v>
      </c>
      <c r="J97" s="13">
        <v>0</v>
      </c>
      <c r="K97" s="13">
        <v>0</v>
      </c>
      <c r="L97" s="15">
        <v>86.5</v>
      </c>
      <c r="M97" s="13" t="s">
        <v>278</v>
      </c>
      <c r="N97" s="13" t="s">
        <v>256</v>
      </c>
      <c r="O97" s="9">
        <v>0</v>
      </c>
      <c r="P97" s="12"/>
      <c r="Q97" s="10">
        <f t="shared" si="72"/>
        <v>81.310862753673433</v>
      </c>
      <c r="R97" s="10">
        <f t="shared" si="39"/>
        <v>81.235012312194513</v>
      </c>
      <c r="S97" s="9">
        <f t="shared" si="73"/>
        <v>5.1891372463265668</v>
      </c>
      <c r="T97" s="9">
        <f t="shared" si="74"/>
        <v>6.1845069635850791E-2</v>
      </c>
      <c r="U97" s="9">
        <f t="shared" si="75"/>
        <v>26.927145361213665</v>
      </c>
      <c r="V97" s="12"/>
      <c r="W97" s="10">
        <f t="shared" si="40"/>
        <v>132.85076890699563</v>
      </c>
      <c r="X97" s="9">
        <f t="shared" si="41"/>
        <v>46.350768906995626</v>
      </c>
      <c r="Y97" s="9">
        <f t="shared" si="42"/>
        <v>0.42261779284346412</v>
      </c>
      <c r="Z97" s="9">
        <f t="shared" si="43"/>
        <v>2148.3937782697126</v>
      </c>
      <c r="AA97" s="12"/>
      <c r="AB97" s="10">
        <f t="shared" si="44"/>
        <v>100.91881518863431</v>
      </c>
      <c r="AC97" s="9">
        <f t="shared" si="45"/>
        <v>14.418815188634312</v>
      </c>
      <c r="AD97" s="9">
        <f t="shared" si="46"/>
        <v>0.15386731768762901</v>
      </c>
      <c r="AE97" s="9">
        <f t="shared" si="47"/>
        <v>207.90223144399152</v>
      </c>
      <c r="AF97" s="9">
        <f t="shared" si="48"/>
        <v>1.9214398767590932</v>
      </c>
      <c r="AG97" s="9">
        <f t="shared" si="49"/>
        <v>43.3</v>
      </c>
      <c r="AH97" s="9">
        <f t="shared" si="50"/>
        <v>8035.1420495602424</v>
      </c>
      <c r="AI97" s="9">
        <f t="shared" si="51"/>
        <v>10401.558775981523</v>
      </c>
      <c r="AJ97" s="9">
        <f t="shared" si="52"/>
        <v>15.775981524249426</v>
      </c>
      <c r="AK97" s="9">
        <f t="shared" si="53"/>
        <v>0</v>
      </c>
      <c r="AM97" s="10">
        <f t="shared" si="54"/>
        <v>81.628277741999995</v>
      </c>
      <c r="AN97" s="9">
        <f t="shared" si="55"/>
        <v>4.8717222580000055</v>
      </c>
      <c r="AO97" s="9">
        <f t="shared" si="56"/>
        <v>5.7952443496457756E-2</v>
      </c>
      <c r="AP97">
        <f t="shared" si="76"/>
        <v>23.733677759092672</v>
      </c>
      <c r="AQ97" s="9">
        <f t="shared" si="57"/>
        <v>0</v>
      </c>
      <c r="AR97" s="9">
        <f t="shared" si="58"/>
        <v>0</v>
      </c>
      <c r="AS97" s="9">
        <f t="shared" si="59"/>
        <v>15.775981524249424</v>
      </c>
      <c r="AT97" s="9">
        <f t="shared" si="60"/>
        <v>824.11599999999999</v>
      </c>
      <c r="AV97" s="10">
        <f t="shared" si="61"/>
        <v>67.419860721224481</v>
      </c>
      <c r="AW97" s="9">
        <f t="shared" si="62"/>
        <v>19.080139278775519</v>
      </c>
      <c r="AX97" s="9">
        <f t="shared" si="63"/>
        <v>0.24792303201641994</v>
      </c>
      <c r="AY97">
        <f t="shared" si="77"/>
        <v>364.05171489747238</v>
      </c>
      <c r="AZ97" s="9">
        <f t="shared" si="64"/>
        <v>67419.860721224482</v>
      </c>
      <c r="BA97" s="9">
        <f t="shared" si="65"/>
        <v>6.4667815346123936</v>
      </c>
      <c r="BB97" s="9">
        <f t="shared" si="66"/>
        <v>0</v>
      </c>
      <c r="BC97" s="9">
        <f t="shared" si="67"/>
        <v>0</v>
      </c>
      <c r="BD97" s="9">
        <f t="shared" si="68"/>
        <v>0</v>
      </c>
      <c r="BE97" s="9">
        <f t="shared" si="69"/>
        <v>0.3</v>
      </c>
      <c r="BF97" s="9">
        <f t="shared" si="70"/>
        <v>5.5558426920918667</v>
      </c>
      <c r="BG97" s="9">
        <f t="shared" si="71"/>
        <v>3.7038951280612444</v>
      </c>
      <c r="BY97" s="3">
        <v>0.96</v>
      </c>
      <c r="BZ97" s="3">
        <v>1.04</v>
      </c>
      <c r="CA97" s="2">
        <v>1.19</v>
      </c>
    </row>
    <row r="98" spans="1:79" ht="15.6" thickTop="1" thickBot="1" x14ac:dyDescent="0.35">
      <c r="A98" s="13">
        <v>113</v>
      </c>
      <c r="B98" s="13" t="s">
        <v>63</v>
      </c>
      <c r="C98" s="13">
        <v>60</v>
      </c>
      <c r="D98" s="13">
        <v>100</v>
      </c>
      <c r="E98" s="13">
        <v>45</v>
      </c>
      <c r="F98" s="13">
        <v>52.1</v>
      </c>
      <c r="G98" s="13">
        <v>1.84</v>
      </c>
      <c r="H98" s="13">
        <v>0.25</v>
      </c>
      <c r="I98" s="13">
        <v>550</v>
      </c>
      <c r="J98" s="13">
        <v>100</v>
      </c>
      <c r="K98" s="13">
        <v>0.75</v>
      </c>
      <c r="L98" s="15">
        <v>93.4</v>
      </c>
      <c r="M98" s="13" t="s">
        <v>278</v>
      </c>
      <c r="N98" s="13" t="s">
        <v>256</v>
      </c>
      <c r="O98" s="9" t="s">
        <v>4</v>
      </c>
      <c r="P98" s="12"/>
      <c r="Q98" s="10">
        <f t="shared" si="72"/>
        <v>94.500230048511924</v>
      </c>
      <c r="R98" s="10">
        <f t="shared" si="39"/>
        <v>94.245743988391425</v>
      </c>
      <c r="S98" s="9">
        <f t="shared" si="73"/>
        <v>1.1002300485119179</v>
      </c>
      <c r="T98" s="9">
        <f t="shared" si="74"/>
        <v>1.1710789797626766E-2</v>
      </c>
      <c r="U98" s="9">
        <f t="shared" si="75"/>
        <v>1.2105061596485371</v>
      </c>
      <c r="V98" s="12"/>
      <c r="W98" s="10">
        <f t="shared" si="40"/>
        <v>140.83268797607562</v>
      </c>
      <c r="X98" s="9">
        <f t="shared" si="41"/>
        <v>47.432687976075613</v>
      </c>
      <c r="Y98" s="9">
        <f t="shared" si="42"/>
        <v>0.40500485552144933</v>
      </c>
      <c r="Z98" s="9">
        <f t="shared" si="43"/>
        <v>2249.8598886357481</v>
      </c>
      <c r="AA98" s="12"/>
      <c r="AB98" s="10">
        <f t="shared" si="44"/>
        <v>94.795925798013144</v>
      </c>
      <c r="AC98" s="9">
        <f t="shared" si="45"/>
        <v>1.3959257980131383</v>
      </c>
      <c r="AD98" s="9">
        <f t="shared" si="46"/>
        <v>1.4834814219212769E-2</v>
      </c>
      <c r="AE98" s="9">
        <f t="shared" si="47"/>
        <v>1.9486088335586171</v>
      </c>
      <c r="AF98" s="9">
        <f t="shared" si="48"/>
        <v>2.1076656281298511</v>
      </c>
      <c r="AG98" s="9">
        <f t="shared" si="49"/>
        <v>52.456250000000004</v>
      </c>
      <c r="AH98" s="9">
        <f t="shared" si="50"/>
        <v>6435.8440608824758</v>
      </c>
      <c r="AI98" s="9">
        <f t="shared" si="51"/>
        <v>11349.97687140115</v>
      </c>
      <c r="AJ98" s="9">
        <f t="shared" si="52"/>
        <v>13.111324376199617</v>
      </c>
      <c r="AK98" s="9">
        <f t="shared" si="53"/>
        <v>0.1896899065316866</v>
      </c>
      <c r="AM98" s="10">
        <f t="shared" si="54"/>
        <v>88.628417596181535</v>
      </c>
      <c r="AN98" s="9">
        <f t="shared" si="55"/>
        <v>4.7715824038184707</v>
      </c>
      <c r="AO98" s="9">
        <f t="shared" si="56"/>
        <v>5.2426785518774568E-2</v>
      </c>
      <c r="AP98">
        <f t="shared" si="76"/>
        <v>22.767998636430054</v>
      </c>
      <c r="AQ98" s="9">
        <f t="shared" si="57"/>
        <v>0.45744283966688132</v>
      </c>
      <c r="AR98" s="9">
        <f t="shared" si="58"/>
        <v>0.1875</v>
      </c>
      <c r="AS98" s="9">
        <f t="shared" si="59"/>
        <v>13.111324376199615</v>
      </c>
      <c r="AT98" s="9">
        <f t="shared" si="60"/>
        <v>739.12903749999998</v>
      </c>
      <c r="AV98" s="10">
        <f t="shared" si="61"/>
        <v>76.963639040632387</v>
      </c>
      <c r="AW98" s="9">
        <f t="shared" si="62"/>
        <v>16.436360959367619</v>
      </c>
      <c r="AX98" s="9">
        <f t="shared" si="63"/>
        <v>0.1929562088709256</v>
      </c>
      <c r="AY98">
        <f t="shared" si="77"/>
        <v>270.15396158662401</v>
      </c>
      <c r="AZ98" s="9">
        <f t="shared" si="64"/>
        <v>75121.662279009746</v>
      </c>
      <c r="BA98" s="9">
        <f t="shared" si="65"/>
        <v>5.8953999861538247</v>
      </c>
      <c r="BB98" s="9">
        <f t="shared" si="66"/>
        <v>1841.9767616226504</v>
      </c>
      <c r="BC98" s="9">
        <f t="shared" si="67"/>
        <v>0.63641192251055489</v>
      </c>
      <c r="BD98" s="9">
        <f t="shared" si="68"/>
        <v>0.375</v>
      </c>
      <c r="BE98" s="9">
        <f t="shared" si="69"/>
        <v>0.3</v>
      </c>
      <c r="BF98" s="9">
        <f t="shared" si="70"/>
        <v>6.2855498519560982</v>
      </c>
      <c r="BG98" s="9">
        <f t="shared" si="71"/>
        <v>4.1903665679707318</v>
      </c>
      <c r="BY98" s="3">
        <v>1</v>
      </c>
      <c r="BZ98" s="3">
        <v>1.1000000000000001</v>
      </c>
      <c r="CA98" s="2">
        <v>1.27</v>
      </c>
    </row>
    <row r="99" spans="1:79" ht="15.6" thickTop="1" thickBot="1" x14ac:dyDescent="0.35">
      <c r="A99" s="13">
        <v>114</v>
      </c>
      <c r="B99" s="13" t="s">
        <v>64</v>
      </c>
      <c r="C99" s="13">
        <v>60</v>
      </c>
      <c r="D99" s="13">
        <v>100</v>
      </c>
      <c r="E99" s="13">
        <v>45</v>
      </c>
      <c r="F99" s="13">
        <v>44.7</v>
      </c>
      <c r="G99" s="13">
        <v>1.84</v>
      </c>
      <c r="H99" s="13">
        <v>0.5</v>
      </c>
      <c r="I99" s="13">
        <v>550</v>
      </c>
      <c r="J99" s="13">
        <v>100</v>
      </c>
      <c r="K99" s="13">
        <v>0.75</v>
      </c>
      <c r="L99" s="15">
        <v>102</v>
      </c>
      <c r="M99" s="13" t="s">
        <v>278</v>
      </c>
      <c r="N99" s="13" t="s">
        <v>256</v>
      </c>
      <c r="O99" s="9" t="s">
        <v>4</v>
      </c>
      <c r="P99" s="12"/>
      <c r="Q99" s="10">
        <f t="shared" si="72"/>
        <v>92.001403473355424</v>
      </c>
      <c r="R99" s="10">
        <f t="shared" si="39"/>
        <v>91.892374129940237</v>
      </c>
      <c r="S99" s="9">
        <f t="shared" si="73"/>
        <v>9.998596526644576</v>
      </c>
      <c r="T99" s="9">
        <f t="shared" si="74"/>
        <v>0.1030775690034408</v>
      </c>
      <c r="U99" s="9">
        <f t="shared" si="75"/>
        <v>99.971932502628974</v>
      </c>
      <c r="V99" s="12"/>
      <c r="W99" s="10">
        <f t="shared" si="40"/>
        <v>123.87570640659287</v>
      </c>
      <c r="X99" s="9">
        <f t="shared" si="41"/>
        <v>21.875706406592869</v>
      </c>
      <c r="Y99" s="9">
        <f t="shared" si="42"/>
        <v>0.19369684995884406</v>
      </c>
      <c r="Z99" s="9">
        <f t="shared" si="43"/>
        <v>478.54653078744826</v>
      </c>
      <c r="AA99" s="12"/>
      <c r="AB99" s="10">
        <f t="shared" si="44"/>
        <v>103.36591746795081</v>
      </c>
      <c r="AC99" s="9">
        <f t="shared" si="45"/>
        <v>1.3659174679508084</v>
      </c>
      <c r="AD99" s="9">
        <f t="shared" si="46"/>
        <v>1.3302279996523494E-2</v>
      </c>
      <c r="AE99" s="9">
        <f t="shared" si="47"/>
        <v>1.8657305292531476</v>
      </c>
      <c r="AF99" s="9">
        <f t="shared" si="48"/>
        <v>1.9522553111721836</v>
      </c>
      <c r="AG99" s="9">
        <f t="shared" si="49"/>
        <v>45.412500000000001</v>
      </c>
      <c r="AH99" s="9">
        <f t="shared" si="50"/>
        <v>7731.1549916670429</v>
      </c>
      <c r="AI99" s="9">
        <f t="shared" si="51"/>
        <v>10577.422147651005</v>
      </c>
      <c r="AJ99" s="9">
        <f t="shared" si="52"/>
        <v>15.281879194630873</v>
      </c>
      <c r="AK99" s="9">
        <f t="shared" si="53"/>
        <v>0.35140595601099306</v>
      </c>
      <c r="AM99" s="10">
        <f t="shared" si="54"/>
        <v>88.350053688137308</v>
      </c>
      <c r="AN99" s="9">
        <f t="shared" si="55"/>
        <v>13.649946311862692</v>
      </c>
      <c r="AO99" s="9">
        <f t="shared" si="56"/>
        <v>0.14341941120989934</v>
      </c>
      <c r="AP99">
        <f t="shared" si="76"/>
        <v>186.32103431673391</v>
      </c>
      <c r="AQ99" s="9">
        <f t="shared" si="57"/>
        <v>0.84742589277765168</v>
      </c>
      <c r="AR99" s="9">
        <f t="shared" si="58"/>
        <v>0.375</v>
      </c>
      <c r="AS99" s="9">
        <f t="shared" si="59"/>
        <v>15.281879194630871</v>
      </c>
      <c r="AT99" s="9">
        <f t="shared" si="60"/>
        <v>654.14207499999998</v>
      </c>
      <c r="AV99" s="10">
        <f t="shared" si="61"/>
        <v>71.31942631425315</v>
      </c>
      <c r="AW99" s="9">
        <f t="shared" si="62"/>
        <v>30.68057368574685</v>
      </c>
      <c r="AX99" s="9">
        <f t="shared" si="63"/>
        <v>0.35403502467309739</v>
      </c>
      <c r="AY99">
        <f t="shared" si="77"/>
        <v>941.29760168654207</v>
      </c>
      <c r="AZ99" s="9">
        <f t="shared" si="64"/>
        <v>68684.744360024823</v>
      </c>
      <c r="BA99" s="9">
        <f t="shared" si="65"/>
        <v>6.36470642122777</v>
      </c>
      <c r="BB99" s="9">
        <f t="shared" si="66"/>
        <v>2634.6819542283224</v>
      </c>
      <c r="BC99" s="9">
        <f t="shared" si="67"/>
        <v>1.1491921726001104</v>
      </c>
      <c r="BD99" s="9">
        <f t="shared" si="68"/>
        <v>0.75</v>
      </c>
      <c r="BE99" s="9">
        <f t="shared" si="69"/>
        <v>0.3</v>
      </c>
      <c r="BF99" s="9">
        <f t="shared" si="70"/>
        <v>5.675023074568446</v>
      </c>
      <c r="BG99" s="9">
        <f t="shared" si="71"/>
        <v>3.7833487163789639</v>
      </c>
      <c r="BY99" s="3">
        <v>1.02</v>
      </c>
      <c r="BZ99" s="3">
        <v>1.0900000000000001</v>
      </c>
      <c r="CA99" s="2">
        <v>1.26</v>
      </c>
    </row>
    <row r="100" spans="1:79" ht="15.6" thickTop="1" thickBot="1" x14ac:dyDescent="0.35">
      <c r="A100" s="13">
        <v>115</v>
      </c>
      <c r="B100" s="13" t="s">
        <v>65</v>
      </c>
      <c r="C100" s="13">
        <v>60</v>
      </c>
      <c r="D100" s="13">
        <v>100</v>
      </c>
      <c r="E100" s="13">
        <v>45</v>
      </c>
      <c r="F100" s="13">
        <v>46</v>
      </c>
      <c r="G100" s="13">
        <v>1.84</v>
      </c>
      <c r="H100" s="13">
        <v>0.75</v>
      </c>
      <c r="I100" s="13">
        <v>550</v>
      </c>
      <c r="J100" s="13">
        <v>100</v>
      </c>
      <c r="K100" s="13">
        <v>0.75</v>
      </c>
      <c r="L100" s="15">
        <v>107.5</v>
      </c>
      <c r="M100" s="13" t="s">
        <v>278</v>
      </c>
      <c r="N100" s="13" t="s">
        <v>256</v>
      </c>
      <c r="O100" s="9" t="s">
        <v>4</v>
      </c>
      <c r="P100" s="12"/>
      <c r="Q100" s="10">
        <f t="shared" si="72"/>
        <v>94.940963388072788</v>
      </c>
      <c r="R100" s="10">
        <f t="shared" si="39"/>
        <v>94.80428637667336</v>
      </c>
      <c r="S100" s="9">
        <f t="shared" si="73"/>
        <v>12.559036611927212</v>
      </c>
      <c r="T100" s="9">
        <f t="shared" si="74"/>
        <v>0.12407604075517013</v>
      </c>
      <c r="U100" s="9">
        <f t="shared" si="75"/>
        <v>157.72940061972815</v>
      </c>
      <c r="V100" s="12"/>
      <c r="W100" s="10">
        <f t="shared" si="40"/>
        <v>125.21332964722214</v>
      </c>
      <c r="X100" s="9">
        <f t="shared" si="41"/>
        <v>17.713329647222139</v>
      </c>
      <c r="Y100" s="9">
        <f t="shared" si="42"/>
        <v>0.15223304719222025</v>
      </c>
      <c r="Z100" s="9">
        <f t="shared" si="43"/>
        <v>313.76204719115879</v>
      </c>
      <c r="AA100" s="12"/>
      <c r="AB100" s="10">
        <f t="shared" si="44"/>
        <v>104.10917352313383</v>
      </c>
      <c r="AC100" s="9">
        <f t="shared" si="45"/>
        <v>3.3908264768661667</v>
      </c>
      <c r="AD100" s="9">
        <f t="shared" si="46"/>
        <v>3.2048010210629835E-2</v>
      </c>
      <c r="AE100" s="9">
        <f t="shared" si="47"/>
        <v>11.49770419621662</v>
      </c>
      <c r="AF100" s="9">
        <f t="shared" si="48"/>
        <v>1.9804403550725782</v>
      </c>
      <c r="AG100" s="9">
        <f t="shared" si="49"/>
        <v>47.068750000000001</v>
      </c>
      <c r="AH100" s="9">
        <f t="shared" si="50"/>
        <v>7468.2209250000005</v>
      </c>
      <c r="AI100" s="9">
        <f t="shared" si="51"/>
        <v>10731.138749999998</v>
      </c>
      <c r="AJ100" s="9">
        <f t="shared" si="52"/>
        <v>14.850000000000001</v>
      </c>
      <c r="AK100" s="9">
        <f t="shared" si="53"/>
        <v>0.53471889586959609</v>
      </c>
      <c r="AM100" s="10">
        <f t="shared" si="54"/>
        <v>88.01712763038168</v>
      </c>
      <c r="AN100" s="9">
        <f t="shared" si="55"/>
        <v>19.48287236961832</v>
      </c>
      <c r="AO100" s="9">
        <f t="shared" si="56"/>
        <v>0.19929581214439701</v>
      </c>
      <c r="AP100">
        <f t="shared" si="76"/>
        <v>379.582315770837</v>
      </c>
      <c r="AQ100" s="9">
        <f t="shared" si="57"/>
        <v>1.2894904880416918</v>
      </c>
      <c r="AR100" s="9">
        <f t="shared" si="58"/>
        <v>0.5625</v>
      </c>
      <c r="AS100" s="9">
        <f t="shared" si="59"/>
        <v>14.85</v>
      </c>
      <c r="AT100" s="9">
        <f t="shared" si="60"/>
        <v>569.15511249999997</v>
      </c>
      <c r="AV100" s="10">
        <f t="shared" si="61"/>
        <v>73.177917604684225</v>
      </c>
      <c r="AW100" s="9">
        <f t="shared" si="62"/>
        <v>34.322082395315775</v>
      </c>
      <c r="AX100" s="9">
        <f t="shared" si="63"/>
        <v>0.37992559190781755</v>
      </c>
      <c r="AY100">
        <f t="shared" si="77"/>
        <v>1178.0053399508449</v>
      </c>
      <c r="AZ100" s="9">
        <f t="shared" si="64"/>
        <v>69845.025210005857</v>
      </c>
      <c r="BA100" s="9">
        <f t="shared" si="65"/>
        <v>6.2741257938254105</v>
      </c>
      <c r="BB100" s="9">
        <f t="shared" si="66"/>
        <v>3332.8923946783621</v>
      </c>
      <c r="BC100" s="9">
        <f t="shared" si="67"/>
        <v>1.7570668054111795</v>
      </c>
      <c r="BD100" s="9">
        <f t="shared" si="68"/>
        <v>1.125</v>
      </c>
      <c r="BE100" s="9">
        <f t="shared" si="69"/>
        <v>0.3</v>
      </c>
      <c r="BF100" s="9">
        <f t="shared" si="70"/>
        <v>5.7845820754277506</v>
      </c>
      <c r="BG100" s="9">
        <f t="shared" si="71"/>
        <v>3.8563880502851671</v>
      </c>
      <c r="BY100" s="3">
        <v>1.02</v>
      </c>
      <c r="BZ100" s="3">
        <v>1.0900000000000001</v>
      </c>
      <c r="CA100" s="2">
        <v>1.25</v>
      </c>
    </row>
    <row r="101" spans="1:79" ht="15.6" thickTop="1" thickBot="1" x14ac:dyDescent="0.35">
      <c r="A101" s="13">
        <v>117</v>
      </c>
      <c r="B101" s="13" t="s">
        <v>67</v>
      </c>
      <c r="C101" s="13">
        <v>60</v>
      </c>
      <c r="D101" s="13">
        <v>100</v>
      </c>
      <c r="E101" s="13">
        <v>45</v>
      </c>
      <c r="F101" s="13">
        <v>53</v>
      </c>
      <c r="G101" s="13">
        <v>1.84</v>
      </c>
      <c r="H101" s="13">
        <v>1.25</v>
      </c>
      <c r="I101" s="13">
        <v>550</v>
      </c>
      <c r="J101" s="13">
        <v>100</v>
      </c>
      <c r="K101" s="13">
        <v>0.75</v>
      </c>
      <c r="L101" s="15">
        <v>122.2</v>
      </c>
      <c r="M101" s="13" t="s">
        <v>278</v>
      </c>
      <c r="N101" s="13" t="s">
        <v>256</v>
      </c>
      <c r="O101" s="9" t="s">
        <v>4</v>
      </c>
      <c r="P101" s="12"/>
      <c r="Q101" s="10">
        <f t="shared" si="72"/>
        <v>104.61925001914877</v>
      </c>
      <c r="R101" s="10">
        <f t="shared" si="39"/>
        <v>104.33885343589682</v>
      </c>
      <c r="S101" s="9">
        <f t="shared" si="73"/>
        <v>17.580749980851238</v>
      </c>
      <c r="T101" s="9">
        <f t="shared" si="74"/>
        <v>0.15501991104694171</v>
      </c>
      <c r="U101" s="9">
        <f t="shared" si="75"/>
        <v>309.08276988920079</v>
      </c>
      <c r="V101" s="12"/>
      <c r="W101" s="10">
        <f t="shared" si="40"/>
        <v>141.32027231715438</v>
      </c>
      <c r="X101" s="9">
        <f t="shared" si="41"/>
        <v>19.120272317154374</v>
      </c>
      <c r="Y101" s="9">
        <f t="shared" si="42"/>
        <v>0.14511424224806937</v>
      </c>
      <c r="Z101" s="9">
        <f t="shared" si="43"/>
        <v>365.58481348213991</v>
      </c>
      <c r="AA101" s="12"/>
      <c r="AB101" s="10">
        <f t="shared" si="44"/>
        <v>102.84773528989547</v>
      </c>
      <c r="AC101" s="9">
        <f t="shared" si="45"/>
        <v>19.352264710104535</v>
      </c>
      <c r="AD101" s="9">
        <f t="shared" si="46"/>
        <v>0.17198364324951679</v>
      </c>
      <c r="AE101" s="9">
        <f t="shared" si="47"/>
        <v>374.51014940995736</v>
      </c>
      <c r="AF101" s="9">
        <f t="shared" si="48"/>
        <v>2.125792087669911</v>
      </c>
      <c r="AG101" s="9">
        <f t="shared" si="49"/>
        <v>54.78125</v>
      </c>
      <c r="AH101" s="9">
        <f t="shared" si="50"/>
        <v>6306.6698032395889</v>
      </c>
      <c r="AI101" s="9">
        <f t="shared" si="51"/>
        <v>11429.221839622638</v>
      </c>
      <c r="AJ101" s="9">
        <f t="shared" si="52"/>
        <v>12.888679245283022</v>
      </c>
      <c r="AK101" s="9">
        <f t="shared" si="53"/>
        <v>0.95660643945145996</v>
      </c>
      <c r="AM101" s="10">
        <f t="shared" si="54"/>
        <v>81.824071740168264</v>
      </c>
      <c r="AN101" s="9">
        <f t="shared" si="55"/>
        <v>40.375928259831738</v>
      </c>
      <c r="AO101" s="9">
        <f t="shared" si="56"/>
        <v>0.39579573052783579</v>
      </c>
      <c r="AP101">
        <f t="shared" si="76"/>
        <v>1630.2155828430791</v>
      </c>
      <c r="AQ101" s="9">
        <f t="shared" si="57"/>
        <v>2.306884821165764</v>
      </c>
      <c r="AR101" s="9">
        <f t="shared" si="58"/>
        <v>0.9375</v>
      </c>
      <c r="AS101" s="9">
        <f t="shared" si="59"/>
        <v>12.88867924528302</v>
      </c>
      <c r="AT101" s="9">
        <f t="shared" si="60"/>
        <v>399.18118749999996</v>
      </c>
      <c r="AV101" s="10">
        <f t="shared" si="61"/>
        <v>80.413323161407803</v>
      </c>
      <c r="AW101" s="9">
        <f t="shared" si="62"/>
        <v>41.7866768385922</v>
      </c>
      <c r="AX101" s="9">
        <f t="shared" si="63"/>
        <v>0.41247708873817435</v>
      </c>
      <c r="AY101">
        <f t="shared" si="77"/>
        <v>1746.1263612129378</v>
      </c>
      <c r="AZ101" s="9">
        <f t="shared" si="64"/>
        <v>75878.580101541404</v>
      </c>
      <c r="BA101" s="9">
        <f t="shared" si="65"/>
        <v>5.8451303807952781</v>
      </c>
      <c r="BB101" s="9">
        <f t="shared" si="66"/>
        <v>4534.7430598663859</v>
      </c>
      <c r="BC101" s="9">
        <f t="shared" si="67"/>
        <v>3.2186188840896484</v>
      </c>
      <c r="BD101" s="9">
        <f t="shared" si="68"/>
        <v>1.875</v>
      </c>
      <c r="BE101" s="9">
        <f t="shared" si="69"/>
        <v>0.3</v>
      </c>
      <c r="BF101" s="9">
        <f t="shared" si="70"/>
        <v>6.3577656969672063</v>
      </c>
      <c r="BG101" s="9">
        <f t="shared" si="71"/>
        <v>4.2385104646448042</v>
      </c>
      <c r="BY101" s="3">
        <v>1.24</v>
      </c>
      <c r="BZ101" s="3">
        <v>1.31</v>
      </c>
      <c r="CA101" s="2">
        <v>1.51</v>
      </c>
    </row>
    <row r="102" spans="1:79" ht="15.6" thickTop="1" thickBot="1" x14ac:dyDescent="0.35">
      <c r="A102" s="13">
        <v>118</v>
      </c>
      <c r="B102" s="13" t="s">
        <v>135</v>
      </c>
      <c r="C102" s="13">
        <v>60</v>
      </c>
      <c r="D102" s="13">
        <v>100</v>
      </c>
      <c r="E102" s="13">
        <v>45</v>
      </c>
      <c r="F102" s="13">
        <v>47</v>
      </c>
      <c r="G102" s="13">
        <v>1.6</v>
      </c>
      <c r="H102" s="13">
        <v>1</v>
      </c>
      <c r="I102" s="13">
        <v>550</v>
      </c>
      <c r="J102" s="13">
        <v>100</v>
      </c>
      <c r="K102" s="13">
        <v>0.75</v>
      </c>
      <c r="L102" s="15">
        <v>92.6</v>
      </c>
      <c r="M102" s="13" t="s">
        <v>278</v>
      </c>
      <c r="N102" s="13" t="s">
        <v>256</v>
      </c>
      <c r="O102" s="9" t="s">
        <v>4</v>
      </c>
      <c r="P102" s="12"/>
      <c r="Q102" s="10">
        <f t="shared" si="72"/>
        <v>95.730978517852805</v>
      </c>
      <c r="R102" s="10">
        <f t="shared" si="39"/>
        <v>95.574266249874498</v>
      </c>
      <c r="S102" s="9">
        <f t="shared" si="73"/>
        <v>3.1309785178528102</v>
      </c>
      <c r="T102" s="9">
        <f t="shared" si="74"/>
        <v>3.3249745129487654E-2</v>
      </c>
      <c r="U102" s="9">
        <f t="shared" si="75"/>
        <v>9.8030264792557809</v>
      </c>
      <c r="V102" s="12"/>
      <c r="W102" s="10">
        <f t="shared" si="40"/>
        <v>119.97219810065292</v>
      </c>
      <c r="X102" s="9">
        <f t="shared" si="41"/>
        <v>27.372198100652923</v>
      </c>
      <c r="Y102" s="9">
        <f t="shared" si="42"/>
        <v>0.25753318961957755</v>
      </c>
      <c r="Z102" s="9">
        <f t="shared" si="43"/>
        <v>749.23722886138751</v>
      </c>
      <c r="AA102" s="12"/>
      <c r="AB102" s="10">
        <f t="shared" si="44"/>
        <v>90.569765961586526</v>
      </c>
      <c r="AC102" s="9">
        <f t="shared" si="45"/>
        <v>2.0302340384134681</v>
      </c>
      <c r="AD102" s="9">
        <f t="shared" si="46"/>
        <v>2.2167785472185831E-2</v>
      </c>
      <c r="AE102" s="9">
        <f t="shared" si="47"/>
        <v>4.1218502507326589</v>
      </c>
      <c r="AF102" s="9">
        <f t="shared" si="48"/>
        <v>2.0018511433171047</v>
      </c>
      <c r="AG102" s="9">
        <f t="shared" si="49"/>
        <v>48.424999999999997</v>
      </c>
      <c r="AH102" s="9">
        <f t="shared" si="50"/>
        <v>6162.2243005885011</v>
      </c>
      <c r="AI102" s="9">
        <f t="shared" si="51"/>
        <v>11518.338829787233</v>
      </c>
      <c r="AJ102" s="9">
        <f t="shared" si="52"/>
        <v>12.638297872340425</v>
      </c>
      <c r="AK102" s="9">
        <f t="shared" si="53"/>
        <v>0.72066641159415767</v>
      </c>
      <c r="AM102" s="10">
        <f t="shared" si="54"/>
        <v>80.640914631574063</v>
      </c>
      <c r="AN102" s="9">
        <f t="shared" si="55"/>
        <v>11.959085368425932</v>
      </c>
      <c r="AO102" s="9">
        <f t="shared" si="56"/>
        <v>0.13806305968609017</v>
      </c>
      <c r="AP102">
        <f t="shared" si="76"/>
        <v>143.0197228492992</v>
      </c>
      <c r="AQ102" s="9">
        <f t="shared" si="57"/>
        <v>1.7379084412016648</v>
      </c>
      <c r="AR102" s="9">
        <f t="shared" si="58"/>
        <v>0.75</v>
      </c>
      <c r="AS102" s="9">
        <f t="shared" si="59"/>
        <v>12.638297872340427</v>
      </c>
      <c r="AT102" s="9">
        <f t="shared" si="60"/>
        <v>484.16814999999991</v>
      </c>
      <c r="AV102" s="10">
        <f t="shared" si="61"/>
        <v>72.986132840821909</v>
      </c>
      <c r="AW102" s="9">
        <f t="shared" si="62"/>
        <v>19.613867159178085</v>
      </c>
      <c r="AX102" s="9">
        <f t="shared" si="63"/>
        <v>0.23690229154675546</v>
      </c>
      <c r="AY102">
        <f t="shared" si="77"/>
        <v>384.70378493788462</v>
      </c>
      <c r="AZ102" s="9">
        <f t="shared" si="64"/>
        <v>69143.044819218616</v>
      </c>
      <c r="BA102" s="9">
        <f t="shared" si="65"/>
        <v>6.2070209148040236</v>
      </c>
      <c r="BB102" s="9">
        <f t="shared" si="66"/>
        <v>3843.0880216033001</v>
      </c>
      <c r="BC102" s="9">
        <f t="shared" si="67"/>
        <v>2.3766039151509673</v>
      </c>
      <c r="BD102" s="9">
        <f t="shared" si="68"/>
        <v>1.5</v>
      </c>
      <c r="BE102" s="9">
        <f t="shared" si="69"/>
        <v>0.3</v>
      </c>
      <c r="BF102" s="9">
        <f t="shared" si="70"/>
        <v>5.8681578151875735</v>
      </c>
      <c r="BG102" s="9">
        <f t="shared" si="71"/>
        <v>3.9121052101250489</v>
      </c>
      <c r="BY102" s="3">
        <v>1.26</v>
      </c>
      <c r="BZ102" s="3">
        <v>1.34</v>
      </c>
      <c r="CA102" s="2">
        <v>1.54</v>
      </c>
    </row>
    <row r="103" spans="1:79" ht="15.6" thickTop="1" thickBot="1" x14ac:dyDescent="0.35">
      <c r="A103" s="13">
        <v>119</v>
      </c>
      <c r="B103" s="13" t="s">
        <v>68</v>
      </c>
      <c r="C103" s="13">
        <v>60</v>
      </c>
      <c r="D103" s="13">
        <v>100</v>
      </c>
      <c r="E103" s="13">
        <v>45</v>
      </c>
      <c r="F103" s="13">
        <v>45.3</v>
      </c>
      <c r="G103" s="13">
        <v>2.08</v>
      </c>
      <c r="H103" s="13">
        <v>1</v>
      </c>
      <c r="I103" s="13">
        <v>550</v>
      </c>
      <c r="J103" s="13">
        <v>100</v>
      </c>
      <c r="K103" s="13">
        <v>0.75</v>
      </c>
      <c r="L103" s="15">
        <v>111.1</v>
      </c>
      <c r="M103" s="13" t="s">
        <v>278</v>
      </c>
      <c r="N103" s="13" t="s">
        <v>256</v>
      </c>
      <c r="O103" s="9" t="s">
        <v>4</v>
      </c>
      <c r="P103" s="12"/>
      <c r="Q103" s="10">
        <f t="shared" si="72"/>
        <v>98.457111195698147</v>
      </c>
      <c r="R103" s="10">
        <f t="shared" si="39"/>
        <v>98.331051021246111</v>
      </c>
      <c r="S103" s="9">
        <f t="shared" si="73"/>
        <v>12.642888804301847</v>
      </c>
      <c r="T103" s="9">
        <f t="shared" si="74"/>
        <v>0.12066294226107259</v>
      </c>
      <c r="U103" s="9">
        <f t="shared" si="75"/>
        <v>159.84263731794101</v>
      </c>
      <c r="V103" s="12"/>
      <c r="W103" s="10">
        <f t="shared" si="40"/>
        <v>128.27366513376674</v>
      </c>
      <c r="X103" s="9">
        <f t="shared" si="41"/>
        <v>17.173665133766747</v>
      </c>
      <c r="Y103" s="9">
        <f t="shared" si="42"/>
        <v>0.1434883417452773</v>
      </c>
      <c r="Z103" s="9">
        <f t="shared" si="43"/>
        <v>294.9347741267556</v>
      </c>
      <c r="AA103" s="12"/>
      <c r="AB103" s="10">
        <f t="shared" si="44"/>
        <v>122.46641864317431</v>
      </c>
      <c r="AC103" s="9">
        <f t="shared" si="45"/>
        <v>11.366418643174313</v>
      </c>
      <c r="AD103" s="9">
        <f t="shared" si="46"/>
        <v>9.732921975002834E-2</v>
      </c>
      <c r="AE103" s="9">
        <f t="shared" si="47"/>
        <v>129.1954727719006</v>
      </c>
      <c r="AF103" s="9">
        <f t="shared" si="48"/>
        <v>1.9653140207101765</v>
      </c>
      <c r="AG103" s="9">
        <f t="shared" si="49"/>
        <v>46.724999999999994</v>
      </c>
      <c r="AH103" s="9">
        <f t="shared" si="50"/>
        <v>8832.2507205824313</v>
      </c>
      <c r="AI103" s="9">
        <f t="shared" si="51"/>
        <v>9949.4001655629127</v>
      </c>
      <c r="AJ103" s="9">
        <f t="shared" si="52"/>
        <v>17.046357615894042</v>
      </c>
      <c r="AK103" s="9">
        <f t="shared" si="53"/>
        <v>0.70751304745566346</v>
      </c>
      <c r="AM103" s="10">
        <f t="shared" si="54"/>
        <v>87.233394049140358</v>
      </c>
      <c r="AN103" s="9">
        <f t="shared" si="55"/>
        <v>23.866605950859636</v>
      </c>
      <c r="AO103" s="9">
        <f t="shared" si="56"/>
        <v>0.24067158297050364</v>
      </c>
      <c r="AP103">
        <f t="shared" si="76"/>
        <v>569.61487961360865</v>
      </c>
      <c r="AQ103" s="9">
        <f t="shared" si="57"/>
        <v>1.7061887131850337</v>
      </c>
      <c r="AR103" s="9">
        <f t="shared" si="58"/>
        <v>0.75</v>
      </c>
      <c r="AS103" s="9">
        <f t="shared" si="59"/>
        <v>17.046357615894046</v>
      </c>
      <c r="AT103" s="9">
        <f t="shared" si="60"/>
        <v>484.16814999999991</v>
      </c>
      <c r="AV103" s="10">
        <f t="shared" si="61"/>
        <v>74.398203251782462</v>
      </c>
      <c r="AW103" s="9">
        <f t="shared" si="62"/>
        <v>36.701796748217532</v>
      </c>
      <c r="AX103" s="9">
        <f t="shared" si="63"/>
        <v>0.39571053632687803</v>
      </c>
      <c r="AY103">
        <f t="shared" si="77"/>
        <v>1347.021884547471</v>
      </c>
      <c r="AZ103" s="9">
        <f t="shared" si="64"/>
        <v>70648.399311409157</v>
      </c>
      <c r="BA103" s="9">
        <f t="shared" si="65"/>
        <v>6.3224155447705934</v>
      </c>
      <c r="BB103" s="9">
        <f t="shared" si="66"/>
        <v>3749.8039403732932</v>
      </c>
      <c r="BC103" s="9">
        <f t="shared" si="67"/>
        <v>2.318916110076962</v>
      </c>
      <c r="BD103" s="9">
        <f t="shared" si="68"/>
        <v>1.5</v>
      </c>
      <c r="BE103" s="9">
        <f t="shared" si="69"/>
        <v>0.3</v>
      </c>
      <c r="BF103" s="9">
        <f t="shared" si="70"/>
        <v>5.7257187903134863</v>
      </c>
      <c r="BG103" s="9">
        <f t="shared" si="71"/>
        <v>3.8171458602089907</v>
      </c>
      <c r="BY103" s="3">
        <v>1.1299999999999999</v>
      </c>
      <c r="BZ103" s="3">
        <v>1.18</v>
      </c>
      <c r="CA103" s="2">
        <v>1.36</v>
      </c>
    </row>
    <row r="104" spans="1:79" ht="15.6" thickTop="1" thickBot="1" x14ac:dyDescent="0.35">
      <c r="A104" s="13">
        <v>120</v>
      </c>
      <c r="B104" s="13" t="s">
        <v>69</v>
      </c>
      <c r="C104" s="13">
        <v>60</v>
      </c>
      <c r="D104" s="13">
        <v>100</v>
      </c>
      <c r="E104" s="13">
        <v>45</v>
      </c>
      <c r="F104" s="13">
        <v>43.5</v>
      </c>
      <c r="G104" s="13">
        <v>2.2999999999999998</v>
      </c>
      <c r="H104" s="13">
        <v>1</v>
      </c>
      <c r="I104" s="13">
        <v>550</v>
      </c>
      <c r="J104" s="13">
        <v>100</v>
      </c>
      <c r="K104" s="13">
        <v>0.75</v>
      </c>
      <c r="L104" s="15">
        <v>111.3</v>
      </c>
      <c r="M104" s="13" t="s">
        <v>278</v>
      </c>
      <c r="N104" s="13" t="s">
        <v>256</v>
      </c>
      <c r="O104" s="9" t="s">
        <v>4</v>
      </c>
      <c r="P104" s="12"/>
      <c r="Q104" s="10">
        <f t="shared" si="72"/>
        <v>98.748755467510776</v>
      </c>
      <c r="R104" s="10">
        <f t="shared" si="39"/>
        <v>98.6573238276968</v>
      </c>
      <c r="S104" s="9">
        <f t="shared" si="73"/>
        <v>12.551244532489221</v>
      </c>
      <c r="T104" s="9">
        <f t="shared" si="74"/>
        <v>0.1195079161935866</v>
      </c>
      <c r="U104" s="9">
        <f t="shared" si="75"/>
        <v>157.53373931434058</v>
      </c>
      <c r="V104" s="12"/>
      <c r="W104" s="10">
        <f t="shared" si="40"/>
        <v>128.73426135400913</v>
      </c>
      <c r="X104" s="9">
        <f t="shared" si="41"/>
        <v>17.434261354009138</v>
      </c>
      <c r="Y104" s="9">
        <f t="shared" si="42"/>
        <v>0.14526477391739182</v>
      </c>
      <c r="Z104" s="9">
        <f t="shared" si="43"/>
        <v>303.95346895989655</v>
      </c>
      <c r="AA104" s="12"/>
      <c r="AB104" s="10">
        <f t="shared" si="44"/>
        <v>140.05644104514582</v>
      </c>
      <c r="AC104" s="9">
        <f t="shared" si="45"/>
        <v>28.75644104514582</v>
      </c>
      <c r="AD104" s="9">
        <f t="shared" si="46"/>
        <v>0.22881005893921702</v>
      </c>
      <c r="AE104" s="9">
        <f t="shared" si="47"/>
        <v>826.93290158294724</v>
      </c>
      <c r="AF104" s="9">
        <f t="shared" si="48"/>
        <v>1.9258722699078461</v>
      </c>
      <c r="AG104" s="9">
        <f t="shared" si="49"/>
        <v>44.924999999999997</v>
      </c>
      <c r="AH104" s="9">
        <f t="shared" si="50"/>
        <v>10521.921222502973</v>
      </c>
      <c r="AI104" s="9">
        <f t="shared" si="51"/>
        <v>9030.0627155172406</v>
      </c>
      <c r="AJ104" s="9">
        <f t="shared" si="52"/>
        <v>19.629310344827587</v>
      </c>
      <c r="AK104" s="9">
        <f t="shared" si="53"/>
        <v>0.69331401716682461</v>
      </c>
      <c r="AM104" s="10">
        <f t="shared" si="54"/>
        <v>89.314628519959456</v>
      </c>
      <c r="AN104" s="9">
        <f t="shared" si="55"/>
        <v>21.985371480040541</v>
      </c>
      <c r="AO104" s="9">
        <f t="shared" si="56"/>
        <v>0.21918014296602684</v>
      </c>
      <c r="AP104">
        <f t="shared" si="76"/>
        <v>483.35655911538004</v>
      </c>
      <c r="AQ104" s="9">
        <f t="shared" si="57"/>
        <v>1.6719473302110928</v>
      </c>
      <c r="AR104" s="9">
        <f t="shared" si="58"/>
        <v>0.75</v>
      </c>
      <c r="AS104" s="9">
        <f t="shared" si="59"/>
        <v>19.629310344827587</v>
      </c>
      <c r="AT104" s="9">
        <f t="shared" si="60"/>
        <v>484.16814999999991</v>
      </c>
      <c r="AV104" s="10">
        <f t="shared" si="61"/>
        <v>73.838877480635503</v>
      </c>
      <c r="AW104" s="9">
        <f t="shared" si="62"/>
        <v>37.461122519364494</v>
      </c>
      <c r="AX104" s="9">
        <f t="shared" si="63"/>
        <v>0.40468131846897171</v>
      </c>
      <c r="AY104">
        <f t="shared" si="77"/>
        <v>1403.3357004108377</v>
      </c>
      <c r="AZ104" s="9">
        <f t="shared" si="64"/>
        <v>70189.125148483072</v>
      </c>
      <c r="BA104" s="9">
        <f t="shared" si="65"/>
        <v>6.4518982432247096</v>
      </c>
      <c r="BB104" s="9">
        <f t="shared" si="66"/>
        <v>3649.7523321524282</v>
      </c>
      <c r="BC104" s="9">
        <f t="shared" si="67"/>
        <v>2.2570431988976707</v>
      </c>
      <c r="BD104" s="9">
        <f t="shared" si="68"/>
        <v>1.5</v>
      </c>
      <c r="BE104" s="9">
        <f t="shared" si="69"/>
        <v>0.3</v>
      </c>
      <c r="BF104" s="9">
        <f t="shared" si="70"/>
        <v>5.5729461701177048</v>
      </c>
      <c r="BG104" s="9">
        <f t="shared" si="71"/>
        <v>3.7152974467451365</v>
      </c>
      <c r="BY104" s="3">
        <v>1.04</v>
      </c>
      <c r="BZ104" s="3">
        <v>1.1100000000000001</v>
      </c>
      <c r="CA104" s="2">
        <v>1.28</v>
      </c>
    </row>
    <row r="105" spans="1:79" ht="15.6" thickTop="1" thickBot="1" x14ac:dyDescent="0.35">
      <c r="A105" s="13">
        <v>121</v>
      </c>
      <c r="B105" s="13" t="s">
        <v>70</v>
      </c>
      <c r="C105" s="13">
        <v>60</v>
      </c>
      <c r="D105" s="13">
        <v>100</v>
      </c>
      <c r="E105" s="13">
        <v>45</v>
      </c>
      <c r="F105" s="13">
        <v>47.6</v>
      </c>
      <c r="G105" s="13">
        <v>2.5299999999999998</v>
      </c>
      <c r="H105" s="13">
        <v>1</v>
      </c>
      <c r="I105" s="13">
        <v>550</v>
      </c>
      <c r="J105" s="13">
        <v>100</v>
      </c>
      <c r="K105" s="13">
        <v>0.75</v>
      </c>
      <c r="L105" s="15">
        <v>111.3</v>
      </c>
      <c r="M105" s="13" t="s">
        <v>278</v>
      </c>
      <c r="N105" s="13" t="s">
        <v>256</v>
      </c>
      <c r="O105" s="9" t="s">
        <v>4</v>
      </c>
      <c r="P105" s="12"/>
      <c r="Q105" s="10">
        <f t="shared" si="72"/>
        <v>104.15346815880481</v>
      </c>
      <c r="R105" s="10">
        <f t="shared" si="39"/>
        <v>103.97807798975035</v>
      </c>
      <c r="S105" s="9">
        <f t="shared" si="73"/>
        <v>7.1465318411951841</v>
      </c>
      <c r="T105" s="9">
        <f t="shared" si="74"/>
        <v>6.6339445841991945E-2</v>
      </c>
      <c r="U105" s="9">
        <f t="shared" si="75"/>
        <v>51.072917357216632</v>
      </c>
      <c r="V105" s="12"/>
      <c r="W105" s="10">
        <f t="shared" si="40"/>
        <v>143.50934833903796</v>
      </c>
      <c r="X105" s="9">
        <f t="shared" si="41"/>
        <v>32.209348339037959</v>
      </c>
      <c r="Y105" s="9">
        <f t="shared" si="42"/>
        <v>0.2528113552269019</v>
      </c>
      <c r="Z105" s="9">
        <f t="shared" si="43"/>
        <v>1037.4421204254872</v>
      </c>
      <c r="AA105" s="12"/>
      <c r="AB105" s="10">
        <f t="shared" si="44"/>
        <v>150.27967476635209</v>
      </c>
      <c r="AC105" s="9">
        <f t="shared" si="45"/>
        <v>38.97967476635209</v>
      </c>
      <c r="AD105" s="9">
        <f t="shared" si="46"/>
        <v>0.29803290183894809</v>
      </c>
      <c r="AE105" s="9">
        <f t="shared" si="47"/>
        <v>1519.4150448905859</v>
      </c>
      <c r="AF105" s="9">
        <f t="shared" si="48"/>
        <v>2.0145883946851275</v>
      </c>
      <c r="AG105" s="9">
        <f t="shared" si="49"/>
        <v>49.024999999999999</v>
      </c>
      <c r="AH105" s="9">
        <f t="shared" si="50"/>
        <v>10591.281214369708</v>
      </c>
      <c r="AI105" s="9">
        <f t="shared" si="51"/>
        <v>8993.3685858718472</v>
      </c>
      <c r="AJ105" s="9">
        <f t="shared" si="52"/>
        <v>19.732405462184875</v>
      </c>
      <c r="AK105" s="9">
        <f t="shared" si="53"/>
        <v>0.72525182208664585</v>
      </c>
      <c r="AM105" s="10">
        <f t="shared" si="54"/>
        <v>96.537254847238913</v>
      </c>
      <c r="AN105" s="9">
        <f t="shared" si="55"/>
        <v>14.762745152761084</v>
      </c>
      <c r="AO105" s="9">
        <f t="shared" si="56"/>
        <v>0.14206062492128038</v>
      </c>
      <c r="AP105">
        <f t="shared" si="76"/>
        <v>217.9386444453709</v>
      </c>
      <c r="AQ105" s="9">
        <f t="shared" si="57"/>
        <v>1.7489662947009585</v>
      </c>
      <c r="AR105" s="9">
        <f t="shared" si="58"/>
        <v>0.75</v>
      </c>
      <c r="AS105" s="9">
        <f t="shared" si="59"/>
        <v>19.732405462184872</v>
      </c>
      <c r="AT105" s="9">
        <f t="shared" si="60"/>
        <v>484.16814999999991</v>
      </c>
      <c r="AV105" s="10">
        <f t="shared" si="61"/>
        <v>79.056468373486837</v>
      </c>
      <c r="AW105" s="9">
        <f t="shared" si="62"/>
        <v>32.24353162651316</v>
      </c>
      <c r="AX105" s="9">
        <f t="shared" si="63"/>
        <v>0.33877001293436571</v>
      </c>
      <c r="AY105">
        <f t="shared" si="77"/>
        <v>1039.6453317499545</v>
      </c>
      <c r="AZ105" s="9">
        <f t="shared" si="64"/>
        <v>75180.726029406156</v>
      </c>
      <c r="BA105" s="9">
        <f t="shared" si="65"/>
        <v>6.1677769750260474</v>
      </c>
      <c r="BB105" s="9">
        <f t="shared" si="66"/>
        <v>3875.7423440806706</v>
      </c>
      <c r="BC105" s="9">
        <f t="shared" si="67"/>
        <v>2.3967976734542038</v>
      </c>
      <c r="BD105" s="9">
        <f t="shared" si="68"/>
        <v>1.5</v>
      </c>
      <c r="BE105" s="9">
        <f t="shared" si="69"/>
        <v>0.3</v>
      </c>
      <c r="BF105" s="9">
        <f t="shared" si="70"/>
        <v>5.9180189468005029</v>
      </c>
      <c r="BG105" s="9">
        <f t="shared" si="71"/>
        <v>3.9453459645336686</v>
      </c>
      <c r="BY105" s="3">
        <v>1.1499999999999999</v>
      </c>
      <c r="BZ105" s="3">
        <v>1.23</v>
      </c>
      <c r="CA105" s="2">
        <v>1.4</v>
      </c>
    </row>
    <row r="106" spans="1:79" ht="15.6" thickTop="1" thickBot="1" x14ac:dyDescent="0.35">
      <c r="A106" s="13">
        <v>122</v>
      </c>
      <c r="B106" s="13" t="s">
        <v>50</v>
      </c>
      <c r="C106" s="13">
        <v>60</v>
      </c>
      <c r="D106" s="13">
        <v>100</v>
      </c>
      <c r="E106" s="13">
        <v>45</v>
      </c>
      <c r="F106" s="13">
        <v>29.8</v>
      </c>
      <c r="G106" s="13">
        <v>1.84</v>
      </c>
      <c r="H106" s="13">
        <v>1</v>
      </c>
      <c r="I106" s="13">
        <v>550</v>
      </c>
      <c r="J106" s="13">
        <v>100</v>
      </c>
      <c r="K106" s="13">
        <v>0.75</v>
      </c>
      <c r="L106" s="15">
        <v>82.1</v>
      </c>
      <c r="M106" s="13" t="s">
        <v>278</v>
      </c>
      <c r="N106" s="13" t="s">
        <v>256</v>
      </c>
      <c r="O106" s="9" t="s">
        <v>4</v>
      </c>
      <c r="P106" s="12"/>
      <c r="Q106" s="10">
        <f t="shared" si="72"/>
        <v>84.462516499077807</v>
      </c>
      <c r="R106" s="10">
        <f t="shared" si="39"/>
        <v>84.648479092274997</v>
      </c>
      <c r="S106" s="9">
        <f t="shared" si="73"/>
        <v>2.3625164990778131</v>
      </c>
      <c r="T106" s="9">
        <f t="shared" si="74"/>
        <v>2.8367925133874809E-2</v>
      </c>
      <c r="U106" s="9">
        <f t="shared" si="75"/>
        <v>5.5814842084148868</v>
      </c>
      <c r="V106" s="12"/>
      <c r="W106" s="10">
        <f t="shared" si="40"/>
        <v>84.596831945099154</v>
      </c>
      <c r="X106" s="9">
        <f t="shared" si="41"/>
        <v>2.4968319450991601</v>
      </c>
      <c r="Y106" s="9">
        <f t="shared" si="42"/>
        <v>2.9956561453087248E-2</v>
      </c>
      <c r="Z106" s="9">
        <f t="shared" si="43"/>
        <v>6.2341697620676548</v>
      </c>
      <c r="AA106" s="12"/>
      <c r="AB106" s="10">
        <f t="shared" si="44"/>
        <v>128.87998741830694</v>
      </c>
      <c r="AC106" s="9">
        <f t="shared" si="45"/>
        <v>46.779987418306945</v>
      </c>
      <c r="AD106" s="9">
        <f t="shared" si="46"/>
        <v>0.44345426303924218</v>
      </c>
      <c r="AE106" s="9">
        <f t="shared" si="47"/>
        <v>2188.3672228569562</v>
      </c>
      <c r="AF106" s="9">
        <f t="shared" si="48"/>
        <v>1.594009786670082</v>
      </c>
      <c r="AG106" s="9">
        <f t="shared" si="49"/>
        <v>31.225000000000001</v>
      </c>
      <c r="AH106" s="9">
        <f t="shared" si="50"/>
        <v>12810.534972861584</v>
      </c>
      <c r="AI106" s="9">
        <f t="shared" si="51"/>
        <v>7857.8207214765089</v>
      </c>
      <c r="AJ106" s="9">
        <f t="shared" si="52"/>
        <v>22.922818791946309</v>
      </c>
      <c r="AK106" s="9">
        <f t="shared" si="53"/>
        <v>0.57384352320122944</v>
      </c>
      <c r="AM106" s="10">
        <f t="shared" si="54"/>
        <v>69.109126258261924</v>
      </c>
      <c r="AN106" s="9">
        <f t="shared" si="55"/>
        <v>12.990873741738071</v>
      </c>
      <c r="AO106" s="9">
        <f t="shared" si="56"/>
        <v>0.17182658300068399</v>
      </c>
      <c r="AP106">
        <f t="shared" si="76"/>
        <v>168.76280057377971</v>
      </c>
      <c r="AQ106" s="9">
        <f t="shared" si="57"/>
        <v>1.383840688085157</v>
      </c>
      <c r="AR106" s="9">
        <f t="shared" si="58"/>
        <v>0.75</v>
      </c>
      <c r="AS106" s="9">
        <f t="shared" si="59"/>
        <v>22.922818791946305</v>
      </c>
      <c r="AT106" s="9">
        <f t="shared" si="60"/>
        <v>484.16814999999991</v>
      </c>
      <c r="AV106" s="10">
        <f t="shared" si="61"/>
        <v>57.06457153734852</v>
      </c>
      <c r="AW106" s="9">
        <f t="shared" si="62"/>
        <v>25.035428462651474</v>
      </c>
      <c r="AX106" s="9">
        <f t="shared" si="63"/>
        <v>0.35979600534942979</v>
      </c>
      <c r="AY106">
        <f t="shared" si="77"/>
        <v>626.77267830853953</v>
      </c>
      <c r="AZ106" s="9">
        <f t="shared" si="64"/>
        <v>54228.655892402181</v>
      </c>
      <c r="BA106" s="9">
        <f t="shared" si="65"/>
        <v>7.7951415473118262</v>
      </c>
      <c r="BB106" s="9">
        <f t="shared" si="66"/>
        <v>2835.9156449463439</v>
      </c>
      <c r="BC106" s="9">
        <f t="shared" si="67"/>
        <v>1.753758484565118</v>
      </c>
      <c r="BD106" s="9">
        <f t="shared" si="68"/>
        <v>1.5</v>
      </c>
      <c r="BE106" s="9">
        <f t="shared" si="69"/>
        <v>0.3</v>
      </c>
      <c r="BF106" s="9">
        <f t="shared" si="70"/>
        <v>4.3302678631237477</v>
      </c>
      <c r="BG106" s="9">
        <f t="shared" si="71"/>
        <v>2.8868452420824986</v>
      </c>
      <c r="BY106" s="3">
        <v>1.19</v>
      </c>
      <c r="BZ106" s="3">
        <v>1.26</v>
      </c>
      <c r="CA106" s="2">
        <v>1.44</v>
      </c>
    </row>
    <row r="107" spans="1:79" ht="15.6" thickTop="1" thickBot="1" x14ac:dyDescent="0.35">
      <c r="A107" s="13">
        <v>123</v>
      </c>
      <c r="B107" s="13" t="s">
        <v>51</v>
      </c>
      <c r="C107" s="13">
        <v>60</v>
      </c>
      <c r="D107" s="13">
        <v>100</v>
      </c>
      <c r="E107" s="13">
        <v>45</v>
      </c>
      <c r="F107" s="13">
        <v>32.4</v>
      </c>
      <c r="G107" s="13">
        <v>1.84</v>
      </c>
      <c r="H107" s="13">
        <v>1</v>
      </c>
      <c r="I107" s="13">
        <v>550</v>
      </c>
      <c r="J107" s="13">
        <v>100</v>
      </c>
      <c r="K107" s="13">
        <v>0.75</v>
      </c>
      <c r="L107" s="15">
        <v>84.9</v>
      </c>
      <c r="M107" s="13" t="s">
        <v>278</v>
      </c>
      <c r="N107" s="13" t="s">
        <v>256</v>
      </c>
      <c r="O107" s="9" t="s">
        <v>4</v>
      </c>
      <c r="P107" s="12"/>
      <c r="Q107" s="10">
        <f t="shared" si="72"/>
        <v>86.539412602465006</v>
      </c>
      <c r="R107" s="10">
        <f t="shared" si="39"/>
        <v>86.673260854693524</v>
      </c>
      <c r="S107" s="9">
        <f t="shared" si="73"/>
        <v>1.6394126024650006</v>
      </c>
      <c r="T107" s="9">
        <f t="shared" si="74"/>
        <v>1.9125270876498894E-2</v>
      </c>
      <c r="U107" s="9">
        <f t="shared" si="75"/>
        <v>2.6876736811210664</v>
      </c>
      <c r="V107" s="12"/>
      <c r="W107" s="10">
        <f t="shared" si="40"/>
        <v>90.94891089705456</v>
      </c>
      <c r="X107" s="9">
        <f t="shared" si="41"/>
        <v>6.0489108970545544</v>
      </c>
      <c r="Y107" s="9">
        <f t="shared" si="42"/>
        <v>6.8796683086603888E-2</v>
      </c>
      <c r="Z107" s="9">
        <f t="shared" si="43"/>
        <v>36.589323040505334</v>
      </c>
      <c r="AA107" s="12"/>
      <c r="AB107" s="10">
        <f t="shared" si="44"/>
        <v>123.64455990737727</v>
      </c>
      <c r="AC107" s="9">
        <f t="shared" si="45"/>
        <v>38.744559907377266</v>
      </c>
      <c r="AD107" s="9">
        <f t="shared" si="46"/>
        <v>0.37157104385350764</v>
      </c>
      <c r="AE107" s="9">
        <f t="shared" si="47"/>
        <v>1501.1409224163458</v>
      </c>
      <c r="AF107" s="9">
        <f t="shared" si="48"/>
        <v>1.6620931381845001</v>
      </c>
      <c r="AG107" s="9">
        <f t="shared" si="49"/>
        <v>33.824999999999996</v>
      </c>
      <c r="AH107" s="9">
        <f t="shared" si="50"/>
        <v>11513.766458333335</v>
      </c>
      <c r="AI107" s="9">
        <f t="shared" si="51"/>
        <v>8512.5395833333314</v>
      </c>
      <c r="AJ107" s="9">
        <f t="shared" si="52"/>
        <v>21.083333333333336</v>
      </c>
      <c r="AK107" s="9">
        <f t="shared" si="53"/>
        <v>0.59835352974641998</v>
      </c>
      <c r="AM107" s="10">
        <f t="shared" si="54"/>
        <v>71.850311371437485</v>
      </c>
      <c r="AN107" s="9">
        <f t="shared" si="55"/>
        <v>13.049688628562521</v>
      </c>
      <c r="AO107" s="9">
        <f t="shared" si="56"/>
        <v>0.16650287344743855</v>
      </c>
      <c r="AP107">
        <f t="shared" si="76"/>
        <v>170.29437330243397</v>
      </c>
      <c r="AQ107" s="9">
        <f t="shared" si="57"/>
        <v>1.4429472963348318</v>
      </c>
      <c r="AR107" s="9">
        <f t="shared" si="58"/>
        <v>0.75</v>
      </c>
      <c r="AS107" s="9">
        <f t="shared" si="59"/>
        <v>21.083333333333336</v>
      </c>
      <c r="AT107" s="9">
        <f t="shared" si="60"/>
        <v>484.16814999999991</v>
      </c>
      <c r="AV107" s="10">
        <f t="shared" si="61"/>
        <v>59.931340548500899</v>
      </c>
      <c r="AW107" s="9">
        <f t="shared" si="62"/>
        <v>24.968659451499107</v>
      </c>
      <c r="AX107" s="9">
        <f t="shared" si="63"/>
        <v>0.34479635908828221</v>
      </c>
      <c r="AY107">
        <f t="shared" si="77"/>
        <v>623.43395480493564</v>
      </c>
      <c r="AZ107" s="9">
        <f t="shared" si="64"/>
        <v>56932.698806780645</v>
      </c>
      <c r="BA107" s="9">
        <f t="shared" si="65"/>
        <v>7.4758337119819833</v>
      </c>
      <c r="BB107" s="9">
        <f t="shared" si="66"/>
        <v>2998.6417417202524</v>
      </c>
      <c r="BC107" s="9">
        <f t="shared" si="67"/>
        <v>1.8543899237921495</v>
      </c>
      <c r="BD107" s="9">
        <f t="shared" si="68"/>
        <v>1.5</v>
      </c>
      <c r="BE107" s="9">
        <f t="shared" si="69"/>
        <v>0.3</v>
      </c>
      <c r="BF107" s="9">
        <f t="shared" si="70"/>
        <v>4.5787405525732083</v>
      </c>
      <c r="BG107" s="9">
        <f t="shared" si="71"/>
        <v>3.0524937017154721</v>
      </c>
      <c r="BY107" s="3">
        <v>1.06</v>
      </c>
      <c r="BZ107" s="3">
        <v>1.1299999999999999</v>
      </c>
      <c r="CA107" s="2">
        <v>1.3</v>
      </c>
    </row>
    <row r="108" spans="1:79" ht="15.6" thickTop="1" thickBot="1" x14ac:dyDescent="0.35">
      <c r="A108" s="13">
        <v>124</v>
      </c>
      <c r="B108" s="13" t="s">
        <v>71</v>
      </c>
      <c r="C108" s="13">
        <v>100</v>
      </c>
      <c r="D108" s="13">
        <v>100</v>
      </c>
      <c r="E108" s="13">
        <v>70</v>
      </c>
      <c r="F108" s="13">
        <v>24.6</v>
      </c>
      <c r="G108" s="13">
        <v>0.85</v>
      </c>
      <c r="H108" s="13">
        <v>0.67</v>
      </c>
      <c r="I108" s="13">
        <v>377</v>
      </c>
      <c r="J108" s="13">
        <v>48</v>
      </c>
      <c r="K108" s="13">
        <v>1</v>
      </c>
      <c r="L108" s="15">
        <v>137.5</v>
      </c>
      <c r="M108" s="13" t="s">
        <v>278</v>
      </c>
      <c r="N108" s="13" t="s">
        <v>257</v>
      </c>
      <c r="O108" s="9" t="s">
        <v>1</v>
      </c>
      <c r="P108" s="12"/>
      <c r="Q108" s="10">
        <f t="shared" si="72"/>
        <v>120.54108706943775</v>
      </c>
      <c r="R108" s="10">
        <f t="shared" si="39"/>
        <v>121.77708209007803</v>
      </c>
      <c r="S108" s="9">
        <f t="shared" si="73"/>
        <v>16.958912930562249</v>
      </c>
      <c r="T108" s="9">
        <f t="shared" si="74"/>
        <v>0.13144350865332294</v>
      </c>
      <c r="U108" s="9">
        <f t="shared" si="75"/>
        <v>287.60472778639144</v>
      </c>
      <c r="V108" s="12"/>
      <c r="W108" s="10">
        <f t="shared" si="40"/>
        <v>120.00852338737084</v>
      </c>
      <c r="X108" s="9">
        <f t="shared" si="41"/>
        <v>17.491476612629157</v>
      </c>
      <c r="Y108" s="9">
        <f t="shared" si="42"/>
        <v>0.13585163226862731</v>
      </c>
      <c r="Z108" s="9">
        <f t="shared" si="43"/>
        <v>305.95175409015275</v>
      </c>
      <c r="AA108" s="12"/>
      <c r="AB108" s="10">
        <f t="shared" si="44"/>
        <v>54.457328765444451</v>
      </c>
      <c r="AC108" s="9">
        <f t="shared" si="45"/>
        <v>83.042671234555542</v>
      </c>
      <c r="AD108" s="9">
        <f t="shared" si="46"/>
        <v>0.86522011708161062</v>
      </c>
      <c r="AE108" s="9">
        <f t="shared" si="47"/>
        <v>6896.0852457704787</v>
      </c>
      <c r="AF108" s="9">
        <f t="shared" si="48"/>
        <v>1.44827290246003</v>
      </c>
      <c r="AG108" s="9">
        <f t="shared" si="49"/>
        <v>25.211040000000001</v>
      </c>
      <c r="AH108" s="9">
        <f t="shared" si="50"/>
        <v>6767.5666613223166</v>
      </c>
      <c r="AI108" s="9">
        <f t="shared" si="51"/>
        <v>24925.414435975606</v>
      </c>
      <c r="AJ108" s="9">
        <f t="shared" si="52"/>
        <v>13.677743902439026</v>
      </c>
      <c r="AK108" s="9">
        <f t="shared" si="53"/>
        <v>0.16767524355521246</v>
      </c>
      <c r="AM108" s="10">
        <f t="shared" si="54"/>
        <v>80.434869762544153</v>
      </c>
      <c r="AN108" s="9">
        <f t="shared" si="55"/>
        <v>57.065130237455847</v>
      </c>
      <c r="AO108" s="9">
        <f t="shared" si="56"/>
        <v>0.52368976382377397</v>
      </c>
      <c r="AP108">
        <f t="shared" si="76"/>
        <v>3256.4290890177977</v>
      </c>
      <c r="AQ108" s="9">
        <f t="shared" si="57"/>
        <v>0.53913843532783301</v>
      </c>
      <c r="AR108" s="9">
        <f t="shared" si="58"/>
        <v>0.32160000000000005</v>
      </c>
      <c r="AS108" s="9">
        <f t="shared" si="59"/>
        <v>13.677743902439028</v>
      </c>
      <c r="AT108" s="9">
        <f t="shared" si="60"/>
        <v>872.28989631999991</v>
      </c>
      <c r="AV108" s="10">
        <f t="shared" si="61"/>
        <v>78.838253608272851</v>
      </c>
      <c r="AW108" s="9">
        <f t="shared" si="62"/>
        <v>58.661746391727149</v>
      </c>
      <c r="AX108" s="9">
        <f t="shared" si="63"/>
        <v>0.54231505906437527</v>
      </c>
      <c r="AY108">
        <f t="shared" si="77"/>
        <v>3441.2004897273132</v>
      </c>
      <c r="AZ108" s="9">
        <f t="shared" si="64"/>
        <v>73361.233640807113</v>
      </c>
      <c r="BA108" s="9">
        <f t="shared" si="65"/>
        <v>8.579551473888424</v>
      </c>
      <c r="BB108" s="9">
        <f t="shared" si="66"/>
        <v>5477.0199674657288</v>
      </c>
      <c r="BC108" s="9">
        <f t="shared" si="67"/>
        <v>0.82715336929011396</v>
      </c>
      <c r="BD108" s="9">
        <f t="shared" si="68"/>
        <v>0.80400000000000005</v>
      </c>
      <c r="BE108" s="9">
        <f t="shared" si="69"/>
        <v>0.5</v>
      </c>
      <c r="BF108" s="9">
        <f t="shared" si="70"/>
        <v>6.3506032283805816</v>
      </c>
      <c r="BG108" s="9">
        <f t="shared" si="71"/>
        <v>2.5402412913522325</v>
      </c>
      <c r="BY108" s="3">
        <v>1.06</v>
      </c>
      <c r="BZ108" s="3">
        <v>1.1299999999999999</v>
      </c>
      <c r="CA108" s="2">
        <v>1.3</v>
      </c>
    </row>
    <row r="109" spans="1:79" ht="15.6" thickTop="1" thickBot="1" x14ac:dyDescent="0.35">
      <c r="A109" s="13">
        <v>125</v>
      </c>
      <c r="B109" s="13" t="s">
        <v>72</v>
      </c>
      <c r="C109" s="13">
        <v>140</v>
      </c>
      <c r="D109" s="13">
        <v>100</v>
      </c>
      <c r="E109" s="13">
        <v>110</v>
      </c>
      <c r="F109" s="13">
        <v>24.6</v>
      </c>
      <c r="G109" s="13">
        <v>0.54</v>
      </c>
      <c r="H109" s="13">
        <v>0.67</v>
      </c>
      <c r="I109" s="13">
        <v>377</v>
      </c>
      <c r="J109" s="13">
        <v>48</v>
      </c>
      <c r="K109" s="13">
        <v>1</v>
      </c>
      <c r="L109" s="15">
        <v>210.2</v>
      </c>
      <c r="M109" s="13" t="s">
        <v>278</v>
      </c>
      <c r="N109" s="13" t="s">
        <v>257</v>
      </c>
      <c r="O109" s="9" t="s">
        <v>1</v>
      </c>
      <c r="P109" s="12"/>
      <c r="Q109" s="10">
        <f t="shared" si="72"/>
        <v>212.10401563708569</v>
      </c>
      <c r="R109" s="10">
        <f t="shared" si="39"/>
        <v>215.86464859356408</v>
      </c>
      <c r="S109" s="9">
        <f t="shared" si="73"/>
        <v>1.9040156370857062</v>
      </c>
      <c r="T109" s="9">
        <f t="shared" si="74"/>
        <v>9.0172746011582105E-3</v>
      </c>
      <c r="U109" s="9">
        <f t="shared" si="75"/>
        <v>3.6252755462668875</v>
      </c>
      <c r="V109" s="12"/>
      <c r="W109" s="10">
        <f t="shared" si="40"/>
        <v>204.25105629176335</v>
      </c>
      <c r="X109" s="9">
        <f t="shared" si="41"/>
        <v>5.9489437082366408</v>
      </c>
      <c r="Y109" s="9">
        <f t="shared" si="42"/>
        <v>2.8707581355752323E-2</v>
      </c>
      <c r="Z109" s="9">
        <f t="shared" si="43"/>
        <v>35.389931243768316</v>
      </c>
      <c r="AA109" s="12"/>
      <c r="AB109" s="10">
        <f t="shared" si="44"/>
        <v>53.445522979752475</v>
      </c>
      <c r="AC109" s="9">
        <f t="shared" si="45"/>
        <v>156.75447702024752</v>
      </c>
      <c r="AD109" s="9">
        <f t="shared" si="46"/>
        <v>1.1891305814609718</v>
      </c>
      <c r="AE109" s="9">
        <f t="shared" si="47"/>
        <v>24571.966065891309</v>
      </c>
      <c r="AF109" s="9">
        <f t="shared" si="48"/>
        <v>1.44827290246003</v>
      </c>
      <c r="AG109" s="9">
        <f t="shared" si="49"/>
        <v>25.211040000000001</v>
      </c>
      <c r="AH109" s="9">
        <f t="shared" si="50"/>
        <v>6754.0173221256709</v>
      </c>
      <c r="AI109" s="9">
        <f t="shared" si="51"/>
        <v>55991.038493902437</v>
      </c>
      <c r="AJ109" s="9">
        <f t="shared" si="52"/>
        <v>13.654756097560979</v>
      </c>
      <c r="AK109" s="9">
        <f t="shared" si="53"/>
        <v>0.16767524355521246</v>
      </c>
      <c r="AM109" s="10">
        <f t="shared" si="54"/>
        <v>145.44272885336051</v>
      </c>
      <c r="AN109" s="9">
        <f t="shared" si="55"/>
        <v>64.757271146639482</v>
      </c>
      <c r="AO109" s="9">
        <f t="shared" si="56"/>
        <v>0.36417036476705456</v>
      </c>
      <c r="AP109">
        <f t="shared" si="76"/>
        <v>4193.5041663593865</v>
      </c>
      <c r="AQ109" s="9">
        <f t="shared" si="57"/>
        <v>0.53913843532783301</v>
      </c>
      <c r="AR109" s="9">
        <f t="shared" si="58"/>
        <v>0.32160000000000005</v>
      </c>
      <c r="AS109" s="9">
        <f t="shared" si="59"/>
        <v>13.654756097560977</v>
      </c>
      <c r="AT109" s="9">
        <f t="shared" si="60"/>
        <v>1182.5995513599999</v>
      </c>
      <c r="AV109" s="10">
        <f t="shared" si="61"/>
        <v>138.43135463108919</v>
      </c>
      <c r="AW109" s="9">
        <f t="shared" si="62"/>
        <v>71.768645368910796</v>
      </c>
      <c r="AX109" s="9">
        <f t="shared" si="63"/>
        <v>0.4117165275903204</v>
      </c>
      <c r="AY109">
        <f t="shared" si="77"/>
        <v>5150.7384580884809</v>
      </c>
      <c r="AZ109" s="9">
        <f t="shared" si="64"/>
        <v>123904.68600043075</v>
      </c>
      <c r="BA109" s="9">
        <f t="shared" si="65"/>
        <v>8.579551473888424</v>
      </c>
      <c r="BB109" s="9">
        <f t="shared" si="66"/>
        <v>14526.668630658456</v>
      </c>
      <c r="BC109" s="9">
        <f t="shared" si="67"/>
        <v>0.82715336929011396</v>
      </c>
      <c r="BD109" s="9">
        <f t="shared" si="68"/>
        <v>0.80400000000000005</v>
      </c>
      <c r="BE109" s="9">
        <f t="shared" si="69"/>
        <v>0.70000000000000007</v>
      </c>
      <c r="BF109" s="9">
        <f t="shared" si="70"/>
        <v>6.3506032283805816</v>
      </c>
      <c r="BG109" s="9">
        <f t="shared" si="71"/>
        <v>2.5402412913522325</v>
      </c>
      <c r="BY109" s="3">
        <v>1.19</v>
      </c>
      <c r="BZ109" s="3">
        <v>1.27</v>
      </c>
      <c r="CA109" s="2">
        <v>1.46</v>
      </c>
    </row>
    <row r="110" spans="1:79" ht="15.6" thickTop="1" thickBot="1" x14ac:dyDescent="0.35">
      <c r="A110" s="13">
        <v>126</v>
      </c>
      <c r="B110" s="13" t="s">
        <v>73</v>
      </c>
      <c r="C110" s="13">
        <v>180</v>
      </c>
      <c r="D110" s="13">
        <v>100</v>
      </c>
      <c r="E110" s="13">
        <v>150</v>
      </c>
      <c r="F110" s="13">
        <v>24.6</v>
      </c>
      <c r="G110" s="13">
        <v>0.4</v>
      </c>
      <c r="H110" s="13">
        <v>0.67</v>
      </c>
      <c r="I110" s="13">
        <v>377</v>
      </c>
      <c r="J110" s="13">
        <v>48</v>
      </c>
      <c r="K110" s="13">
        <v>1</v>
      </c>
      <c r="L110" s="15">
        <v>297.60000000000002</v>
      </c>
      <c r="M110" s="13" t="s">
        <v>278</v>
      </c>
      <c r="N110" s="13" t="s">
        <v>257</v>
      </c>
      <c r="O110" s="9" t="s">
        <v>1</v>
      </c>
      <c r="P110" s="12"/>
      <c r="Q110" s="10">
        <f t="shared" si="72"/>
        <v>332.82990444873013</v>
      </c>
      <c r="R110" s="10">
        <f t="shared" si="39"/>
        <v>340.37691924000279</v>
      </c>
      <c r="S110" s="9">
        <f t="shared" si="73"/>
        <v>35.22990444873011</v>
      </c>
      <c r="T110" s="9">
        <f t="shared" si="74"/>
        <v>0.11176469961251714</v>
      </c>
      <c r="U110" s="9">
        <f t="shared" si="75"/>
        <v>1241.1461674666537</v>
      </c>
      <c r="V110" s="12"/>
      <c r="W110" s="10">
        <f t="shared" si="40"/>
        <v>274.16098490637381</v>
      </c>
      <c r="X110" s="9">
        <f t="shared" si="41"/>
        <v>23.43901509362621</v>
      </c>
      <c r="Y110" s="9">
        <f t="shared" si="42"/>
        <v>8.198885797520572E-2</v>
      </c>
      <c r="Z110" s="9">
        <f t="shared" si="43"/>
        <v>549.38742855923726</v>
      </c>
      <c r="AA110" s="12"/>
      <c r="AB110" s="10">
        <f t="shared" si="44"/>
        <v>56.675137703764356</v>
      </c>
      <c r="AC110" s="9">
        <f t="shared" si="45"/>
        <v>240.92486229623566</v>
      </c>
      <c r="AD110" s="9">
        <f t="shared" si="46"/>
        <v>1.3601003099330711</v>
      </c>
      <c r="AE110" s="9">
        <f t="shared" si="47"/>
        <v>58044.789272460112</v>
      </c>
      <c r="AF110" s="9">
        <f t="shared" si="48"/>
        <v>1.44827290246003</v>
      </c>
      <c r="AG110" s="9">
        <f t="shared" si="49"/>
        <v>25.211040000000001</v>
      </c>
      <c r="AH110" s="9">
        <f t="shared" si="50"/>
        <v>6835.4232198096388</v>
      </c>
      <c r="AI110" s="9">
        <f t="shared" si="51"/>
        <v>98035.216463414647</v>
      </c>
      <c r="AJ110" s="9">
        <f t="shared" si="52"/>
        <v>13.79268292682927</v>
      </c>
      <c r="AK110" s="9">
        <f t="shared" si="53"/>
        <v>0.16767524355521246</v>
      </c>
      <c r="AM110" s="10">
        <f t="shared" si="54"/>
        <v>230.22149546298024</v>
      </c>
      <c r="AN110" s="9">
        <f t="shared" si="55"/>
        <v>67.378504537019779</v>
      </c>
      <c r="AO110" s="9">
        <f t="shared" si="56"/>
        <v>0.25530792177350986</v>
      </c>
      <c r="AP110">
        <f t="shared" si="76"/>
        <v>4539.8628736451947</v>
      </c>
      <c r="AQ110" s="9">
        <f t="shared" si="57"/>
        <v>0.53913843532783301</v>
      </c>
      <c r="AR110" s="9">
        <f t="shared" si="58"/>
        <v>0.32160000000000005</v>
      </c>
      <c r="AS110" s="9">
        <f t="shared" si="59"/>
        <v>13.792682926829269</v>
      </c>
      <c r="AT110" s="9">
        <f t="shared" si="60"/>
        <v>1492.9092063999997</v>
      </c>
      <c r="AV110" s="10">
        <f t="shared" si="61"/>
        <v>212.98307603002672</v>
      </c>
      <c r="AW110" s="9">
        <f t="shared" si="62"/>
        <v>84.6169239699733</v>
      </c>
      <c r="AX110" s="9">
        <f t="shared" si="63"/>
        <v>0.33145212970199228</v>
      </c>
      <c r="AY110">
        <f t="shared" si="77"/>
        <v>7160.0238221402424</v>
      </c>
      <c r="AZ110" s="9">
        <f t="shared" si="64"/>
        <v>183171.05525157915</v>
      </c>
      <c r="BA110" s="9">
        <f t="shared" si="65"/>
        <v>8.579551473888424</v>
      </c>
      <c r="BB110" s="9">
        <f t="shared" si="66"/>
        <v>29812.020778447557</v>
      </c>
      <c r="BC110" s="9">
        <f t="shared" si="67"/>
        <v>0.82715336929011396</v>
      </c>
      <c r="BD110" s="9">
        <f t="shared" si="68"/>
        <v>0.80400000000000005</v>
      </c>
      <c r="BE110" s="9">
        <f t="shared" si="69"/>
        <v>0.9</v>
      </c>
      <c r="BF110" s="9">
        <f t="shared" si="70"/>
        <v>6.3506032283805816</v>
      </c>
      <c r="BG110" s="9">
        <f t="shared" si="71"/>
        <v>2.5402412913522325</v>
      </c>
      <c r="BY110" s="3">
        <v>1.1299999999999999</v>
      </c>
      <c r="BZ110" s="3">
        <v>1.21</v>
      </c>
      <c r="CA110" s="2">
        <v>1.4</v>
      </c>
    </row>
    <row r="111" spans="1:79" ht="15.6" thickTop="1" thickBot="1" x14ac:dyDescent="0.35">
      <c r="A111" s="13">
        <v>127</v>
      </c>
      <c r="B111" s="13" t="s">
        <v>74</v>
      </c>
      <c r="C111" s="13">
        <v>100</v>
      </c>
      <c r="D111" s="13">
        <v>100</v>
      </c>
      <c r="E111" s="13">
        <v>65</v>
      </c>
      <c r="F111" s="13">
        <v>42.4</v>
      </c>
      <c r="G111" s="13">
        <v>0.91</v>
      </c>
      <c r="H111" s="13">
        <v>0.72</v>
      </c>
      <c r="I111" s="13">
        <v>377</v>
      </c>
      <c r="J111" s="13">
        <v>48</v>
      </c>
      <c r="K111" s="13">
        <v>1</v>
      </c>
      <c r="L111" s="15">
        <v>140.80000000000001</v>
      </c>
      <c r="M111" s="13" t="s">
        <v>278</v>
      </c>
      <c r="N111" s="13" t="s">
        <v>257</v>
      </c>
      <c r="O111" s="9" t="s">
        <v>1</v>
      </c>
      <c r="P111" s="12"/>
      <c r="Q111" s="10">
        <f t="shared" si="72"/>
        <v>132.83049281834366</v>
      </c>
      <c r="R111" s="10">
        <f t="shared" si="39"/>
        <v>133.31837745231587</v>
      </c>
      <c r="S111" s="9">
        <f t="shared" si="73"/>
        <v>7.9695071816563541</v>
      </c>
      <c r="T111" s="9">
        <f t="shared" si="74"/>
        <v>5.8250139445877529E-2</v>
      </c>
      <c r="U111" s="9">
        <f t="shared" si="75"/>
        <v>63.513044718472202</v>
      </c>
      <c r="V111" s="12"/>
      <c r="W111" s="10">
        <f t="shared" si="40"/>
        <v>148.42728014837132</v>
      </c>
      <c r="X111" s="9">
        <f t="shared" si="41"/>
        <v>7.6272801483713124</v>
      </c>
      <c r="Y111" s="9">
        <f t="shared" si="42"/>
        <v>5.2742467062294934E-2</v>
      </c>
      <c r="Z111" s="9">
        <f t="shared" si="43"/>
        <v>58.175402461739111</v>
      </c>
      <c r="AA111" s="12"/>
      <c r="AB111" s="10">
        <f t="shared" si="44"/>
        <v>45.73259458301019</v>
      </c>
      <c r="AC111" s="9">
        <f t="shared" si="45"/>
        <v>95.067405416989828</v>
      </c>
      <c r="AD111" s="9">
        <f t="shared" si="46"/>
        <v>1.0193114573837465</v>
      </c>
      <c r="AE111" s="9">
        <f t="shared" si="47"/>
        <v>9037.8115727183067</v>
      </c>
      <c r="AF111" s="9">
        <f t="shared" si="48"/>
        <v>1.9013662456244456</v>
      </c>
      <c r="AG111" s="9">
        <f t="shared" si="49"/>
        <v>43.056640000000002</v>
      </c>
      <c r="AH111" s="9">
        <f t="shared" si="50"/>
        <v>3586.8935000602128</v>
      </c>
      <c r="AI111" s="9">
        <f t="shared" si="51"/>
        <v>24285.028485112027</v>
      </c>
      <c r="AJ111" s="9">
        <f t="shared" si="52"/>
        <v>7.8889917452830192</v>
      </c>
      <c r="AK111" s="9">
        <f t="shared" si="53"/>
        <v>0.23656038281561104</v>
      </c>
      <c r="AM111" s="10">
        <f t="shared" si="54"/>
        <v>90.724288961052778</v>
      </c>
      <c r="AN111" s="9">
        <f t="shared" si="55"/>
        <v>50.075711038947233</v>
      </c>
      <c r="AO111" s="9">
        <f t="shared" si="56"/>
        <v>0.43257414816957729</v>
      </c>
      <c r="AP111">
        <f t="shared" si="76"/>
        <v>2507.5768360561419</v>
      </c>
      <c r="AQ111" s="9">
        <f t="shared" si="57"/>
        <v>0.76062984581123039</v>
      </c>
      <c r="AR111" s="9">
        <f t="shared" si="58"/>
        <v>0.34560000000000002</v>
      </c>
      <c r="AS111" s="9">
        <f t="shared" si="59"/>
        <v>7.8889917452830201</v>
      </c>
      <c r="AT111" s="9">
        <f t="shared" si="60"/>
        <v>820.13471103999996</v>
      </c>
      <c r="AV111" s="10">
        <f t="shared" si="61"/>
        <v>100.64712360086969</v>
      </c>
      <c r="AW111" s="9">
        <f t="shared" si="62"/>
        <v>40.152876399130321</v>
      </c>
      <c r="AX111" s="9">
        <f t="shared" si="63"/>
        <v>0.33260182022715706</v>
      </c>
      <c r="AY111">
        <f t="shared" si="77"/>
        <v>1612.2534831238368</v>
      </c>
      <c r="AZ111" s="9">
        <f t="shared" si="64"/>
        <v>93237.378543914718</v>
      </c>
      <c r="BA111" s="9">
        <f t="shared" si="65"/>
        <v>6.5350544344037367</v>
      </c>
      <c r="BB111" s="9">
        <f t="shared" si="66"/>
        <v>7409.745056954971</v>
      </c>
      <c r="BC111" s="9">
        <f t="shared" si="67"/>
        <v>1.2780358807086156</v>
      </c>
      <c r="BD111" s="9">
        <f t="shared" si="68"/>
        <v>0.86399999999999988</v>
      </c>
      <c r="BE111" s="9">
        <f t="shared" si="69"/>
        <v>0.5</v>
      </c>
      <c r="BF111" s="9">
        <f t="shared" si="70"/>
        <v>9.1309147855839612</v>
      </c>
      <c r="BG111" s="9">
        <f t="shared" si="71"/>
        <v>3.6523659142335845</v>
      </c>
      <c r="BY111" s="3">
        <v>1.02</v>
      </c>
      <c r="BZ111" s="3">
        <v>1.0900000000000001</v>
      </c>
      <c r="CA111" s="2">
        <v>1.25</v>
      </c>
    </row>
    <row r="112" spans="1:79" ht="15.6" thickTop="1" thickBot="1" x14ac:dyDescent="0.35">
      <c r="A112" s="13">
        <v>128</v>
      </c>
      <c r="B112" s="13" t="s">
        <v>75</v>
      </c>
      <c r="C112" s="13">
        <v>140</v>
      </c>
      <c r="D112" s="13">
        <v>100</v>
      </c>
      <c r="E112" s="13">
        <v>105</v>
      </c>
      <c r="F112" s="13">
        <v>42.4</v>
      </c>
      <c r="G112" s="13">
        <v>0.56999999999999995</v>
      </c>
      <c r="H112" s="13">
        <v>0.72</v>
      </c>
      <c r="I112" s="13">
        <v>377</v>
      </c>
      <c r="J112" s="13">
        <v>48</v>
      </c>
      <c r="K112" s="13">
        <v>1</v>
      </c>
      <c r="L112" s="15">
        <v>213.2</v>
      </c>
      <c r="M112" s="13" t="s">
        <v>278</v>
      </c>
      <c r="N112" s="13" t="s">
        <v>257</v>
      </c>
      <c r="O112" s="9" t="s">
        <v>1</v>
      </c>
      <c r="P112" s="12"/>
      <c r="Q112" s="10">
        <f t="shared" si="72"/>
        <v>248.22416657766269</v>
      </c>
      <c r="R112" s="10">
        <f t="shared" si="39"/>
        <v>250.76402619524734</v>
      </c>
      <c r="S112" s="9">
        <f t="shared" si="73"/>
        <v>35.024166577662697</v>
      </c>
      <c r="T112" s="9">
        <f t="shared" si="74"/>
        <v>0.15180898234019025</v>
      </c>
      <c r="U112" s="9">
        <f t="shared" si="75"/>
        <v>1226.6922444598647</v>
      </c>
      <c r="V112" s="12"/>
      <c r="W112" s="10">
        <f t="shared" si="40"/>
        <v>237.39488861747549</v>
      </c>
      <c r="X112" s="9">
        <f t="shared" si="41"/>
        <v>24.194888617475499</v>
      </c>
      <c r="Y112" s="9">
        <f t="shared" si="42"/>
        <v>0.10739087028577157</v>
      </c>
      <c r="Z112" s="9">
        <f t="shared" si="43"/>
        <v>585.39263521204543</v>
      </c>
      <c r="AA112" s="12"/>
      <c r="AB112" s="10">
        <f t="shared" si="44"/>
        <v>47.838553299435965</v>
      </c>
      <c r="AC112" s="9">
        <f t="shared" si="45"/>
        <v>165.36144670056402</v>
      </c>
      <c r="AD112" s="9">
        <f t="shared" si="46"/>
        <v>1.2669503765666275</v>
      </c>
      <c r="AE112" s="9">
        <f t="shared" si="47"/>
        <v>27344.408054903473</v>
      </c>
      <c r="AF112" s="9">
        <f t="shared" si="48"/>
        <v>1.9013662456244456</v>
      </c>
      <c r="AG112" s="9">
        <f t="shared" si="49"/>
        <v>43.056640000000002</v>
      </c>
      <c r="AH112" s="9">
        <f t="shared" si="50"/>
        <v>3634.5064516125467</v>
      </c>
      <c r="AI112" s="9">
        <f t="shared" si="51"/>
        <v>54700.975048496468</v>
      </c>
      <c r="AJ112" s="9">
        <f t="shared" si="52"/>
        <v>7.9823525943396216</v>
      </c>
      <c r="AK112" s="9">
        <f t="shared" si="53"/>
        <v>0.23656038281561104</v>
      </c>
      <c r="AM112" s="10">
        <f t="shared" si="54"/>
        <v>173.99923751325852</v>
      </c>
      <c r="AN112" s="9">
        <f t="shared" si="55"/>
        <v>39.200762486741468</v>
      </c>
      <c r="AO112" s="9">
        <f t="shared" si="56"/>
        <v>0.20248367604494136</v>
      </c>
      <c r="AP112">
        <f t="shared" si="76"/>
        <v>1536.699779541917</v>
      </c>
      <c r="AQ112" s="9">
        <f t="shared" si="57"/>
        <v>0.76062984581123039</v>
      </c>
      <c r="AR112" s="9">
        <f t="shared" si="58"/>
        <v>0.34560000000000002</v>
      </c>
      <c r="AS112" s="9">
        <f t="shared" si="59"/>
        <v>7.9823525943396216</v>
      </c>
      <c r="AT112" s="9">
        <f t="shared" si="60"/>
        <v>1125.4680716799999</v>
      </c>
      <c r="AV112" s="10">
        <f t="shared" si="61"/>
        <v>182.64372402956394</v>
      </c>
      <c r="AW112" s="9">
        <f t="shared" si="62"/>
        <v>30.556275970436047</v>
      </c>
      <c r="AX112" s="9">
        <f t="shared" si="63"/>
        <v>0.1543855522547273</v>
      </c>
      <c r="AY112">
        <f t="shared" si="77"/>
        <v>933.68600118144741</v>
      </c>
      <c r="AZ112" s="9">
        <f t="shared" si="64"/>
        <v>162375.45026583844</v>
      </c>
      <c r="BA112" s="9">
        <f t="shared" si="65"/>
        <v>6.5350544344037367</v>
      </c>
      <c r="BB112" s="9">
        <f t="shared" si="66"/>
        <v>20268.27376372549</v>
      </c>
      <c r="BC112" s="9">
        <f t="shared" si="67"/>
        <v>1.2780358807086156</v>
      </c>
      <c r="BD112" s="9">
        <f t="shared" si="68"/>
        <v>0.86399999999999988</v>
      </c>
      <c r="BE112" s="9">
        <f t="shared" si="69"/>
        <v>0.70000000000000007</v>
      </c>
      <c r="BF112" s="9">
        <f t="shared" si="70"/>
        <v>9.1309147855839612</v>
      </c>
      <c r="BG112" s="9">
        <f t="shared" si="71"/>
        <v>3.6523659142335845</v>
      </c>
      <c r="BY112" s="3">
        <v>1.05</v>
      </c>
      <c r="BZ112" s="3">
        <v>1.1000000000000001</v>
      </c>
      <c r="CA112" s="2">
        <v>1.27</v>
      </c>
    </row>
    <row r="113" spans="1:79" ht="15.6" thickTop="1" thickBot="1" x14ac:dyDescent="0.35">
      <c r="A113" s="13">
        <v>129</v>
      </c>
      <c r="B113" s="13" t="s">
        <v>76</v>
      </c>
      <c r="C113" s="13">
        <v>180</v>
      </c>
      <c r="D113" s="13">
        <v>100</v>
      </c>
      <c r="E113" s="13">
        <v>145</v>
      </c>
      <c r="F113" s="13">
        <v>42.4</v>
      </c>
      <c r="G113" s="13">
        <v>0.41</v>
      </c>
      <c r="H113" s="13">
        <v>0.72</v>
      </c>
      <c r="I113" s="13">
        <v>377</v>
      </c>
      <c r="J113" s="13">
        <v>48</v>
      </c>
      <c r="K113" s="13">
        <v>1</v>
      </c>
      <c r="L113" s="15">
        <v>290.7</v>
      </c>
      <c r="M113" s="13" t="s">
        <v>278</v>
      </c>
      <c r="N113" s="13" t="s">
        <v>257</v>
      </c>
      <c r="O113" s="9" t="s">
        <v>1</v>
      </c>
      <c r="P113" s="12"/>
      <c r="Q113" s="10">
        <f t="shared" si="72"/>
        <v>402.68824436363224</v>
      </c>
      <c r="R113" s="10">
        <f t="shared" si="39"/>
        <v>408.53738143376785</v>
      </c>
      <c r="S113" s="9">
        <f t="shared" si="73"/>
        <v>111.98824436363225</v>
      </c>
      <c r="T113" s="9">
        <f t="shared" si="74"/>
        <v>0.32301743005871464</v>
      </c>
      <c r="U113" s="9">
        <f t="shared" si="75"/>
        <v>12541.366875648609</v>
      </c>
      <c r="V113" s="12"/>
      <c r="W113" s="10">
        <f t="shared" si="40"/>
        <v>306.86529606412523</v>
      </c>
      <c r="X113" s="9">
        <f t="shared" si="41"/>
        <v>16.165296064125243</v>
      </c>
      <c r="Y113" s="9">
        <f t="shared" si="42"/>
        <v>5.4103865035664757E-2</v>
      </c>
      <c r="Z113" s="9">
        <f t="shared" si="43"/>
        <v>261.31679684082309</v>
      </c>
      <c r="AA113" s="12"/>
      <c r="AB113" s="10">
        <f t="shared" si="44"/>
        <v>53.26393722810225</v>
      </c>
      <c r="AC113" s="9">
        <f t="shared" si="45"/>
        <v>237.43606277189775</v>
      </c>
      <c r="AD113" s="9">
        <f t="shared" si="46"/>
        <v>1.3805869573730358</v>
      </c>
      <c r="AE113" s="9">
        <f t="shared" si="47"/>
        <v>56375.883904620569</v>
      </c>
      <c r="AF113" s="9">
        <f t="shared" si="48"/>
        <v>1.9013662456244456</v>
      </c>
      <c r="AG113" s="9">
        <f t="shared" si="49"/>
        <v>43.056640000000002</v>
      </c>
      <c r="AH113" s="9">
        <f t="shared" si="50"/>
        <v>3607.2842580072329</v>
      </c>
      <c r="AI113" s="9">
        <f t="shared" si="51"/>
        <v>96282.094690005892</v>
      </c>
      <c r="AJ113" s="9">
        <f t="shared" si="52"/>
        <v>7.9290035377358494</v>
      </c>
      <c r="AK113" s="9">
        <f t="shared" si="53"/>
        <v>0.23656038281561104</v>
      </c>
      <c r="AM113" s="10">
        <f t="shared" si="54"/>
        <v>283.06936868626588</v>
      </c>
      <c r="AN113" s="9">
        <f t="shared" si="55"/>
        <v>7.6306313137341135</v>
      </c>
      <c r="AO113" s="9">
        <f t="shared" si="56"/>
        <v>2.6598252643586152E-2</v>
      </c>
      <c r="AP113">
        <f t="shared" si="76"/>
        <v>58.2265342461396</v>
      </c>
      <c r="AQ113" s="9">
        <f t="shared" si="57"/>
        <v>0.76062984581123039</v>
      </c>
      <c r="AR113" s="9">
        <f t="shared" si="58"/>
        <v>0.34560000000000002</v>
      </c>
      <c r="AS113" s="9">
        <f t="shared" si="59"/>
        <v>7.9290035377358477</v>
      </c>
      <c r="AT113" s="9">
        <f t="shared" si="60"/>
        <v>1430.80143232</v>
      </c>
      <c r="AV113" s="10">
        <f t="shared" si="61"/>
        <v>285.29583897227053</v>
      </c>
      <c r="AW113" s="9">
        <f t="shared" si="62"/>
        <v>5.4041610277294581</v>
      </c>
      <c r="AX113" s="9">
        <f t="shared" si="63"/>
        <v>1.8764583568422699E-2</v>
      </c>
      <c r="AY113">
        <f t="shared" si="77"/>
        <v>29.204956413629912</v>
      </c>
      <c r="AZ113" s="9">
        <f t="shared" si="64"/>
        <v>243075.76150466048</v>
      </c>
      <c r="BA113" s="9">
        <f t="shared" si="65"/>
        <v>6.5350544344037367</v>
      </c>
      <c r="BB113" s="9">
        <f t="shared" si="66"/>
        <v>42220.077467610055</v>
      </c>
      <c r="BC113" s="9">
        <f t="shared" si="67"/>
        <v>1.2780358807086156</v>
      </c>
      <c r="BD113" s="9">
        <f t="shared" si="68"/>
        <v>0.86399999999999988</v>
      </c>
      <c r="BE113" s="9">
        <f t="shared" si="69"/>
        <v>0.9</v>
      </c>
      <c r="BF113" s="9">
        <f t="shared" si="70"/>
        <v>9.1309147855839612</v>
      </c>
      <c r="BG113" s="9">
        <f t="shared" si="71"/>
        <v>3.6523659142335845</v>
      </c>
      <c r="BY113" s="3">
        <v>1.06</v>
      </c>
      <c r="BZ113" s="2">
        <v>1.1200000000000001</v>
      </c>
      <c r="CA113" s="2">
        <v>1.29</v>
      </c>
    </row>
    <row r="114" spans="1:79" ht="15.6" thickTop="1" thickBot="1" x14ac:dyDescent="0.35">
      <c r="A114" s="13">
        <v>130</v>
      </c>
      <c r="B114" s="13" t="s">
        <v>77</v>
      </c>
      <c r="C114" s="13">
        <v>100</v>
      </c>
      <c r="D114" s="13">
        <v>100</v>
      </c>
      <c r="E114" s="13">
        <v>65</v>
      </c>
      <c r="F114" s="13">
        <v>21.6</v>
      </c>
      <c r="G114" s="13">
        <v>0.91</v>
      </c>
      <c r="H114" s="13">
        <v>0.91</v>
      </c>
      <c r="I114" s="13">
        <v>377</v>
      </c>
      <c r="J114" s="13">
        <v>48</v>
      </c>
      <c r="K114" s="13">
        <v>1</v>
      </c>
      <c r="L114" s="15">
        <v>120.8</v>
      </c>
      <c r="M114" s="13" t="s">
        <v>278</v>
      </c>
      <c r="N114" s="13" t="s">
        <v>257</v>
      </c>
      <c r="O114" s="9" t="s">
        <v>1</v>
      </c>
      <c r="P114" s="12"/>
      <c r="Q114" s="10">
        <f t="shared" si="72"/>
        <v>109.21078663179421</v>
      </c>
      <c r="R114" s="10">
        <f t="shared" si="39"/>
        <v>110.30706751768169</v>
      </c>
      <c r="S114" s="9">
        <f t="shared" si="73"/>
        <v>11.58921336820579</v>
      </c>
      <c r="T114" s="9">
        <f t="shared" si="74"/>
        <v>0.10077104241861519</v>
      </c>
      <c r="U114" s="9">
        <f t="shared" si="75"/>
        <v>134.3098664937998</v>
      </c>
      <c r="V114" s="12"/>
      <c r="W114" s="10">
        <f t="shared" si="40"/>
        <v>99.316751626504782</v>
      </c>
      <c r="X114" s="9">
        <f t="shared" si="41"/>
        <v>21.483248373495215</v>
      </c>
      <c r="Y114" s="9">
        <f t="shared" si="42"/>
        <v>0.19519866811362091</v>
      </c>
      <c r="Z114" s="9">
        <f t="shared" si="43"/>
        <v>461.52996067728481</v>
      </c>
      <c r="AA114" s="12"/>
      <c r="AB114" s="10">
        <f t="shared" si="44"/>
        <v>58.88851719870776</v>
      </c>
      <c r="AC114" s="9">
        <f t="shared" si="45"/>
        <v>61.911482801292237</v>
      </c>
      <c r="AD114" s="9">
        <f t="shared" si="46"/>
        <v>0.6890978206785211</v>
      </c>
      <c r="AE114" s="9">
        <f t="shared" si="47"/>
        <v>3833.0317026547045</v>
      </c>
      <c r="AF114" s="9">
        <f t="shared" si="48"/>
        <v>1.3570933645110788</v>
      </c>
      <c r="AG114" s="9">
        <f t="shared" si="49"/>
        <v>22.429920000000003</v>
      </c>
      <c r="AH114" s="9">
        <f t="shared" si="50"/>
        <v>7856.2024577080074</v>
      </c>
      <c r="AI114" s="9">
        <f t="shared" si="51"/>
        <v>21054.676285590282</v>
      </c>
      <c r="AJ114" s="9">
        <f t="shared" si="52"/>
        <v>15.485798611111111</v>
      </c>
      <c r="AK114" s="9">
        <f t="shared" si="53"/>
        <v>0.21340021738263812</v>
      </c>
      <c r="AM114" s="10">
        <f t="shared" si="54"/>
        <v>74.69187086160872</v>
      </c>
      <c r="AN114" s="9">
        <f t="shared" si="55"/>
        <v>46.108129138391277</v>
      </c>
      <c r="AO114" s="9">
        <f t="shared" si="56"/>
        <v>0.47171403020672742</v>
      </c>
      <c r="AP114">
        <f t="shared" si="76"/>
        <v>2125.9595726425669</v>
      </c>
      <c r="AQ114" s="9">
        <f t="shared" si="57"/>
        <v>0.68616127735285104</v>
      </c>
      <c r="AR114" s="9">
        <f t="shared" si="58"/>
        <v>0.43680000000000002</v>
      </c>
      <c r="AS114" s="9">
        <f t="shared" si="59"/>
        <v>15.485798611111113</v>
      </c>
      <c r="AT114" s="9">
        <f t="shared" si="60"/>
        <v>769.34209311999996</v>
      </c>
      <c r="AV114" s="10">
        <f t="shared" si="61"/>
        <v>67.894761378962826</v>
      </c>
      <c r="AW114" s="9">
        <f t="shared" si="62"/>
        <v>52.905238621037171</v>
      </c>
      <c r="AX114" s="9">
        <f t="shared" si="63"/>
        <v>0.56074941598177785</v>
      </c>
      <c r="AY114">
        <f t="shared" si="77"/>
        <v>2798.9642735488828</v>
      </c>
      <c r="AZ114" s="9">
        <f t="shared" si="64"/>
        <v>62574.33130385066</v>
      </c>
      <c r="BA114" s="9">
        <f t="shared" si="65"/>
        <v>9.155988998126281</v>
      </c>
      <c r="BB114" s="9">
        <f t="shared" si="66"/>
        <v>5320.4300751121691</v>
      </c>
      <c r="BC114" s="9">
        <f t="shared" si="67"/>
        <v>1.0301004296671388</v>
      </c>
      <c r="BD114" s="9">
        <f t="shared" si="68"/>
        <v>1.0920000000000001</v>
      </c>
      <c r="BE114" s="9">
        <f t="shared" si="69"/>
        <v>0.5</v>
      </c>
      <c r="BF114" s="9">
        <f t="shared" si="70"/>
        <v>5.8229346406363822</v>
      </c>
      <c r="BG114" s="9">
        <f t="shared" si="71"/>
        <v>2.329173856254553</v>
      </c>
      <c r="BY114" s="3">
        <v>0.99</v>
      </c>
      <c r="BZ114" s="2">
        <v>1.06</v>
      </c>
      <c r="CA114" s="2">
        <v>1.22</v>
      </c>
    </row>
    <row r="115" spans="1:79" ht="15.6" thickTop="1" thickBot="1" x14ac:dyDescent="0.35">
      <c r="A115" s="13">
        <v>131</v>
      </c>
      <c r="B115" s="13" t="s">
        <v>78</v>
      </c>
      <c r="C115" s="13">
        <v>140</v>
      </c>
      <c r="D115" s="13">
        <v>100</v>
      </c>
      <c r="E115" s="13">
        <v>105</v>
      </c>
      <c r="F115" s="13">
        <v>21.6</v>
      </c>
      <c r="G115" s="13">
        <v>0.56999999999999995</v>
      </c>
      <c r="H115" s="13">
        <v>0.91</v>
      </c>
      <c r="I115" s="13">
        <v>377</v>
      </c>
      <c r="J115" s="13">
        <v>48</v>
      </c>
      <c r="K115" s="13">
        <v>1</v>
      </c>
      <c r="L115" s="15">
        <v>183.1</v>
      </c>
      <c r="M115" s="13" t="s">
        <v>278</v>
      </c>
      <c r="N115" s="13" t="s">
        <v>257</v>
      </c>
      <c r="O115" s="9" t="s">
        <v>1</v>
      </c>
      <c r="P115" s="12"/>
      <c r="Q115" s="10">
        <f t="shared" si="72"/>
        <v>195.47966983728912</v>
      </c>
      <c r="R115" s="10">
        <f t="shared" si="39"/>
        <v>198.99248901095743</v>
      </c>
      <c r="S115" s="9">
        <f t="shared" si="73"/>
        <v>12.379669837289129</v>
      </c>
      <c r="T115" s="9">
        <f t="shared" si="74"/>
        <v>6.5400605598339837E-2</v>
      </c>
      <c r="U115" s="9">
        <f t="shared" si="75"/>
        <v>153.25622528028623</v>
      </c>
      <c r="V115" s="12"/>
      <c r="W115" s="10">
        <f t="shared" si="40"/>
        <v>192.35055377411607</v>
      </c>
      <c r="X115" s="9">
        <f t="shared" si="41"/>
        <v>9.2505537741160708</v>
      </c>
      <c r="Y115" s="9">
        <f t="shared" si="42"/>
        <v>4.9277081528458846E-2</v>
      </c>
      <c r="Z115" s="9">
        <f t="shared" si="43"/>
        <v>85.572745127813079</v>
      </c>
      <c r="AA115" s="12"/>
      <c r="AB115" s="10">
        <f t="shared" si="44"/>
        <v>58.792574768848908</v>
      </c>
      <c r="AC115" s="9">
        <f t="shared" si="45"/>
        <v>124.30742523115109</v>
      </c>
      <c r="AD115" s="9">
        <f t="shared" si="46"/>
        <v>1.0277903350273445</v>
      </c>
      <c r="AE115" s="9">
        <f t="shared" si="47"/>
        <v>15452.335967598217</v>
      </c>
      <c r="AF115" s="9">
        <f t="shared" si="48"/>
        <v>1.3570933645110788</v>
      </c>
      <c r="AG115" s="9">
        <f t="shared" si="49"/>
        <v>22.429920000000003</v>
      </c>
      <c r="AH115" s="9">
        <f t="shared" si="50"/>
        <v>7969.0752710283186</v>
      </c>
      <c r="AI115" s="9">
        <f t="shared" si="51"/>
        <v>50367.015835937505</v>
      </c>
      <c r="AJ115" s="9">
        <f t="shared" si="52"/>
        <v>15.669062499999997</v>
      </c>
      <c r="AK115" s="9">
        <f t="shared" si="53"/>
        <v>0.21340021738263812</v>
      </c>
      <c r="AM115" s="10">
        <f t="shared" si="54"/>
        <v>144.35267725166588</v>
      </c>
      <c r="AN115" s="9">
        <f t="shared" si="55"/>
        <v>38.747322748334113</v>
      </c>
      <c r="AO115" s="9">
        <f t="shared" si="56"/>
        <v>0.23665906825708807</v>
      </c>
      <c r="AP115">
        <f t="shared" si="76"/>
        <v>1501.3550201635703</v>
      </c>
      <c r="AQ115" s="9">
        <f t="shared" si="57"/>
        <v>0.68616127735285104</v>
      </c>
      <c r="AR115" s="9">
        <f t="shared" si="58"/>
        <v>0.43680000000000002</v>
      </c>
      <c r="AS115" s="9">
        <f t="shared" si="59"/>
        <v>15.669062499999997</v>
      </c>
      <c r="AT115" s="9">
        <f t="shared" si="60"/>
        <v>1055.7655350399998</v>
      </c>
      <c r="AV115" s="10">
        <f t="shared" si="61"/>
        <v>122.99942717521553</v>
      </c>
      <c r="AW115" s="9">
        <f t="shared" si="62"/>
        <v>60.100572824784464</v>
      </c>
      <c r="AX115" s="9">
        <f t="shared" si="63"/>
        <v>0.39268660761251323</v>
      </c>
      <c r="AY115">
        <f t="shared" si="77"/>
        <v>3612.0788538672209</v>
      </c>
      <c r="AZ115" s="9">
        <f t="shared" si="64"/>
        <v>108507.27471834165</v>
      </c>
      <c r="BA115" s="9">
        <f t="shared" si="65"/>
        <v>9.155988998126281</v>
      </c>
      <c r="BB115" s="9">
        <f t="shared" si="66"/>
        <v>14492.152456873888</v>
      </c>
      <c r="BC115" s="9">
        <f t="shared" si="67"/>
        <v>1.0301004296671388</v>
      </c>
      <c r="BD115" s="9">
        <f t="shared" si="68"/>
        <v>1.0920000000000001</v>
      </c>
      <c r="BE115" s="9">
        <f t="shared" si="69"/>
        <v>0.70000000000000007</v>
      </c>
      <c r="BF115" s="9">
        <f t="shared" si="70"/>
        <v>5.8229346406363822</v>
      </c>
      <c r="BG115" s="9">
        <f t="shared" si="71"/>
        <v>2.329173856254553</v>
      </c>
      <c r="BY115" s="3">
        <v>1.07</v>
      </c>
      <c r="BZ115" s="2">
        <v>1.1499999999999999</v>
      </c>
      <c r="CA115" s="2">
        <v>1.32</v>
      </c>
    </row>
    <row r="116" spans="1:79" ht="15.6" thickTop="1" thickBot="1" x14ac:dyDescent="0.35">
      <c r="A116" s="13">
        <v>132</v>
      </c>
      <c r="B116" s="13" t="s">
        <v>79</v>
      </c>
      <c r="C116" s="13">
        <v>180</v>
      </c>
      <c r="D116" s="13">
        <v>100</v>
      </c>
      <c r="E116" s="13">
        <v>145</v>
      </c>
      <c r="F116" s="13">
        <v>21.6</v>
      </c>
      <c r="G116" s="13">
        <v>0.41</v>
      </c>
      <c r="H116" s="13">
        <v>0.91</v>
      </c>
      <c r="I116" s="13">
        <v>377</v>
      </c>
      <c r="J116" s="13">
        <v>48</v>
      </c>
      <c r="K116" s="13">
        <v>1</v>
      </c>
      <c r="L116" s="15">
        <v>231.2</v>
      </c>
      <c r="M116" s="13" t="s">
        <v>278</v>
      </c>
      <c r="N116" s="13" t="s">
        <v>257</v>
      </c>
      <c r="O116" s="9" t="s">
        <v>1</v>
      </c>
      <c r="P116" s="12"/>
      <c r="Q116" s="10">
        <f t="shared" si="72"/>
        <v>310.00046105824617</v>
      </c>
      <c r="R116" s="10">
        <f t="shared" si="39"/>
        <v>317.19326892789172</v>
      </c>
      <c r="S116" s="9">
        <f t="shared" si="73"/>
        <v>78.800461058246185</v>
      </c>
      <c r="T116" s="9">
        <f t="shared" si="74"/>
        <v>0.29120618598203801</v>
      </c>
      <c r="U116" s="9">
        <f t="shared" si="75"/>
        <v>6209.5126629921733</v>
      </c>
      <c r="V116" s="12"/>
      <c r="W116" s="10">
        <f t="shared" si="40"/>
        <v>265.94821732704315</v>
      </c>
      <c r="X116" s="9">
        <f t="shared" si="41"/>
        <v>34.748217327043164</v>
      </c>
      <c r="Y116" s="9">
        <f t="shared" si="42"/>
        <v>0.13979017168710656</v>
      </c>
      <c r="Z116" s="9">
        <f t="shared" si="43"/>
        <v>1207.4386074074228</v>
      </c>
      <c r="AA116" s="12"/>
      <c r="AB116" s="10">
        <f t="shared" si="44"/>
        <v>62.080739736936401</v>
      </c>
      <c r="AC116" s="9">
        <f t="shared" si="45"/>
        <v>169.11926026306358</v>
      </c>
      <c r="AD116" s="9">
        <f t="shared" si="46"/>
        <v>1.1532926465935558</v>
      </c>
      <c r="AE116" s="9">
        <f t="shared" si="47"/>
        <v>28601.324191925836</v>
      </c>
      <c r="AF116" s="9">
        <f t="shared" si="48"/>
        <v>1.3570933645110788</v>
      </c>
      <c r="AG116" s="9">
        <f t="shared" si="49"/>
        <v>22.429920000000003</v>
      </c>
      <c r="AH116" s="9">
        <f t="shared" si="50"/>
        <v>7904.5195209085286</v>
      </c>
      <c r="AI116" s="9">
        <f t="shared" si="51"/>
        <v>90918.843280381945</v>
      </c>
      <c r="AJ116" s="9">
        <f t="shared" si="52"/>
        <v>15.564340277777777</v>
      </c>
      <c r="AK116" s="9">
        <f t="shared" si="53"/>
        <v>0.21340021738263812</v>
      </c>
      <c r="AM116" s="10">
        <f t="shared" si="54"/>
        <v>235.89126767001977</v>
      </c>
      <c r="AN116" s="9">
        <f t="shared" si="55"/>
        <v>4.6912676700197835</v>
      </c>
      <c r="AO116" s="9">
        <f t="shared" si="56"/>
        <v>2.0087156385607988E-2</v>
      </c>
      <c r="AP116">
        <f t="shared" si="76"/>
        <v>22.007992351772849</v>
      </c>
      <c r="AQ116" s="9">
        <f t="shared" si="57"/>
        <v>0.68616127735285104</v>
      </c>
      <c r="AR116" s="9">
        <f t="shared" si="58"/>
        <v>0.43680000000000002</v>
      </c>
      <c r="AS116" s="9">
        <f t="shared" si="59"/>
        <v>15.564340277777776</v>
      </c>
      <c r="AT116" s="9">
        <f t="shared" si="60"/>
        <v>1342.18897696</v>
      </c>
      <c r="AV116" s="10">
        <f t="shared" si="61"/>
        <v>192.05289577052454</v>
      </c>
      <c r="AW116" s="9">
        <f t="shared" si="62"/>
        <v>39.147104229475445</v>
      </c>
      <c r="AX116" s="9">
        <f t="shared" si="63"/>
        <v>0.18498209756230408</v>
      </c>
      <c r="AY116">
        <f t="shared" si="77"/>
        <v>1532.4957695534142</v>
      </c>
      <c r="AZ116" s="9">
        <f t="shared" si="64"/>
        <v>161954.53970878699</v>
      </c>
      <c r="BA116" s="9">
        <f t="shared" si="65"/>
        <v>9.155988998126281</v>
      </c>
      <c r="BB116" s="9">
        <f t="shared" si="66"/>
        <v>30098.356061737544</v>
      </c>
      <c r="BC116" s="9">
        <f t="shared" si="67"/>
        <v>1.0301004296671388</v>
      </c>
      <c r="BD116" s="9">
        <f t="shared" si="68"/>
        <v>1.0920000000000001</v>
      </c>
      <c r="BE116" s="9">
        <f t="shared" si="69"/>
        <v>0.9</v>
      </c>
      <c r="BF116" s="9">
        <f t="shared" si="70"/>
        <v>5.8229346406363822</v>
      </c>
      <c r="BG116" s="9">
        <f t="shared" si="71"/>
        <v>2.329173856254553</v>
      </c>
      <c r="BY116" s="3">
        <v>1.05</v>
      </c>
      <c r="BZ116" s="2">
        <v>1.1299999999999999</v>
      </c>
      <c r="CA116" s="2">
        <v>1.29</v>
      </c>
    </row>
    <row r="117" spans="1:79" ht="15.6" thickTop="1" thickBot="1" x14ac:dyDescent="0.35">
      <c r="A117" s="13">
        <v>133</v>
      </c>
      <c r="B117" s="13" t="s">
        <v>80</v>
      </c>
      <c r="C117" s="13">
        <v>100</v>
      </c>
      <c r="D117" s="13">
        <v>100</v>
      </c>
      <c r="E117" s="13">
        <v>70</v>
      </c>
      <c r="F117" s="13">
        <v>27.8</v>
      </c>
      <c r="G117" s="13">
        <v>0.85</v>
      </c>
      <c r="H117" s="13">
        <v>0.63</v>
      </c>
      <c r="I117" s="13">
        <v>377</v>
      </c>
      <c r="J117" s="13">
        <v>48</v>
      </c>
      <c r="K117" s="13">
        <v>1</v>
      </c>
      <c r="L117" s="15">
        <v>152.30000000000001</v>
      </c>
      <c r="M117" s="13" t="s">
        <v>278</v>
      </c>
      <c r="N117" s="13" t="s">
        <v>257</v>
      </c>
      <c r="O117" s="9" t="s">
        <v>1</v>
      </c>
      <c r="P117" s="12"/>
      <c r="Q117" s="10">
        <f t="shared" si="72"/>
        <v>124.55229709693306</v>
      </c>
      <c r="R117" s="10">
        <f t="shared" si="39"/>
        <v>125.68779281198229</v>
      </c>
      <c r="S117" s="9">
        <f t="shared" si="73"/>
        <v>27.747702903066951</v>
      </c>
      <c r="T117" s="9">
        <f t="shared" si="74"/>
        <v>0.2004513106376847</v>
      </c>
      <c r="U117" s="9">
        <f t="shared" si="75"/>
        <v>769.93501639687008</v>
      </c>
      <c r="V117" s="12"/>
      <c r="W117" s="10">
        <f t="shared" si="40"/>
        <v>127.33498206055205</v>
      </c>
      <c r="X117" s="9">
        <f t="shared" si="41"/>
        <v>24.965017939447961</v>
      </c>
      <c r="Y117" s="9">
        <f t="shared" si="42"/>
        <v>0.17855432646865368</v>
      </c>
      <c r="Z117" s="9">
        <f t="shared" si="43"/>
        <v>623.25212071695853</v>
      </c>
      <c r="AA117" s="12"/>
      <c r="AB117" s="10">
        <f t="shared" si="44"/>
        <v>51.744569960479843</v>
      </c>
      <c r="AC117" s="9">
        <f t="shared" si="45"/>
        <v>100.55543003952016</v>
      </c>
      <c r="AD117" s="9">
        <f t="shared" si="46"/>
        <v>0.98562221047093901</v>
      </c>
      <c r="AE117" s="9">
        <f t="shared" si="47"/>
        <v>10111.394510432834</v>
      </c>
      <c r="AF117" s="9">
        <f t="shared" si="48"/>
        <v>1.5395905949310029</v>
      </c>
      <c r="AG117" s="9">
        <f t="shared" si="49"/>
        <v>28.374560000000002</v>
      </c>
      <c r="AH117" s="9">
        <f t="shared" si="50"/>
        <v>5856.5103265434154</v>
      </c>
      <c r="AI117" s="9">
        <f t="shared" si="51"/>
        <v>25622.17248651079</v>
      </c>
      <c r="AJ117" s="9">
        <f t="shared" si="52"/>
        <v>12.103327338129498</v>
      </c>
      <c r="AK117" s="9">
        <f t="shared" si="53"/>
        <v>0.16760599052656872</v>
      </c>
      <c r="AM117" s="10">
        <f t="shared" si="54"/>
        <v>82.522890760326192</v>
      </c>
      <c r="AN117" s="9">
        <f t="shared" si="55"/>
        <v>69.77710923967382</v>
      </c>
      <c r="AO117" s="9">
        <f t="shared" si="56"/>
        <v>0.59429563288097298</v>
      </c>
      <c r="AP117">
        <f t="shared" si="76"/>
        <v>4868.8449738453737</v>
      </c>
      <c r="AQ117" s="9">
        <f t="shared" si="57"/>
        <v>0.53891576101579364</v>
      </c>
      <c r="AR117" s="9">
        <f t="shared" si="58"/>
        <v>0.3024</v>
      </c>
      <c r="AS117" s="9">
        <f t="shared" si="59"/>
        <v>12.1033273381295</v>
      </c>
      <c r="AT117" s="9">
        <f t="shared" si="60"/>
        <v>883.48070847999986</v>
      </c>
      <c r="AV117" s="10">
        <f t="shared" si="61"/>
        <v>84.602866430118823</v>
      </c>
      <c r="AW117" s="9">
        <f t="shared" si="62"/>
        <v>67.697133569881188</v>
      </c>
      <c r="AX117" s="9">
        <f t="shared" si="63"/>
        <v>0.5715180621493271</v>
      </c>
      <c r="AY117">
        <f t="shared" si="77"/>
        <v>4582.9018935783342</v>
      </c>
      <c r="AZ117" s="9">
        <f t="shared" si="64"/>
        <v>78861.685477170628</v>
      </c>
      <c r="BA117" s="9">
        <f t="shared" si="65"/>
        <v>8.0706727852221434</v>
      </c>
      <c r="BB117" s="9">
        <f t="shared" si="66"/>
        <v>5741.1809529482007</v>
      </c>
      <c r="BC117" s="9">
        <f t="shared" si="67"/>
        <v>0.8438707860536977</v>
      </c>
      <c r="BD117" s="9">
        <f t="shared" si="68"/>
        <v>0.75599999999999989</v>
      </c>
      <c r="BE117" s="9">
        <f t="shared" si="69"/>
        <v>0.5</v>
      </c>
      <c r="BF117" s="9">
        <f t="shared" si="70"/>
        <v>6.8903160400230075</v>
      </c>
      <c r="BG117" s="9">
        <f t="shared" si="71"/>
        <v>2.7561264160092032</v>
      </c>
      <c r="BY117" s="3">
        <v>0.99</v>
      </c>
      <c r="BZ117" s="2">
        <v>1.05</v>
      </c>
      <c r="CA117" s="2">
        <v>1.2</v>
      </c>
    </row>
    <row r="118" spans="1:79" ht="15.6" thickTop="1" thickBot="1" x14ac:dyDescent="0.35">
      <c r="A118" s="13">
        <v>134</v>
      </c>
      <c r="B118" s="13" t="s">
        <v>81</v>
      </c>
      <c r="C118" s="13">
        <v>100</v>
      </c>
      <c r="D118" s="13">
        <v>100</v>
      </c>
      <c r="E118" s="13">
        <v>70</v>
      </c>
      <c r="F118" s="13">
        <v>31.1</v>
      </c>
      <c r="G118" s="13">
        <v>0.85</v>
      </c>
      <c r="H118" s="13">
        <v>0.94</v>
      </c>
      <c r="I118" s="13">
        <v>377</v>
      </c>
      <c r="J118" s="13">
        <v>48</v>
      </c>
      <c r="K118" s="13">
        <v>1</v>
      </c>
      <c r="L118" s="15">
        <v>147.9</v>
      </c>
      <c r="M118" s="13" t="s">
        <v>278</v>
      </c>
      <c r="N118" s="13" t="s">
        <v>257</v>
      </c>
      <c r="O118" s="9" t="s">
        <v>1</v>
      </c>
      <c r="P118" s="12"/>
      <c r="Q118" s="10">
        <f t="shared" si="72"/>
        <v>133.24792581408281</v>
      </c>
      <c r="R118" s="10">
        <f t="shared" si="39"/>
        <v>134.27596715426719</v>
      </c>
      <c r="S118" s="9">
        <f t="shared" si="73"/>
        <v>14.652074185917201</v>
      </c>
      <c r="T118" s="9">
        <f t="shared" si="74"/>
        <v>0.10423035591310967</v>
      </c>
      <c r="U118" s="9">
        <f t="shared" si="75"/>
        <v>214.68327794962119</v>
      </c>
      <c r="V118" s="12"/>
      <c r="W118" s="10">
        <f t="shared" si="40"/>
        <v>134.78436297870471</v>
      </c>
      <c r="X118" s="9">
        <f t="shared" si="41"/>
        <v>13.115637021295299</v>
      </c>
      <c r="Y118" s="9">
        <f t="shared" si="42"/>
        <v>9.2793509220623793E-2</v>
      </c>
      <c r="Z118" s="9">
        <f t="shared" si="43"/>
        <v>172.01993447437184</v>
      </c>
      <c r="AA118" s="12"/>
      <c r="AB118" s="10">
        <f t="shared" si="44"/>
        <v>51.896814413139815</v>
      </c>
      <c r="AC118" s="9">
        <f t="shared" si="45"/>
        <v>96.003185586860184</v>
      </c>
      <c r="AD118" s="9">
        <f t="shared" si="46"/>
        <v>0.96100817091452528</v>
      </c>
      <c r="AE118" s="9">
        <f t="shared" si="47"/>
        <v>9216.6116428251189</v>
      </c>
      <c r="AF118" s="9">
        <f t="shared" si="48"/>
        <v>1.6284073200523266</v>
      </c>
      <c r="AG118" s="9">
        <f t="shared" si="49"/>
        <v>31.957280000000001</v>
      </c>
      <c r="AH118" s="9">
        <f t="shared" si="50"/>
        <v>5138.7900670648696</v>
      </c>
      <c r="AI118" s="9">
        <f t="shared" si="51"/>
        <v>26190.528782154339</v>
      </c>
      <c r="AJ118" s="9">
        <f t="shared" si="52"/>
        <v>10.819051446945338</v>
      </c>
      <c r="AK118" s="9">
        <f t="shared" si="53"/>
        <v>0.26450545781073947</v>
      </c>
      <c r="AM118" s="10">
        <f t="shared" si="54"/>
        <v>96.218859686724585</v>
      </c>
      <c r="AN118" s="9">
        <f t="shared" si="55"/>
        <v>51.681140313275421</v>
      </c>
      <c r="AO118" s="9">
        <f t="shared" si="56"/>
        <v>0.42340964872273562</v>
      </c>
      <c r="AP118">
        <f t="shared" si="76"/>
        <v>2670.9402640804619</v>
      </c>
      <c r="AQ118" s="9">
        <f t="shared" si="57"/>
        <v>0.8504836828389456</v>
      </c>
      <c r="AR118" s="9">
        <f t="shared" si="58"/>
        <v>0.45119999999999999</v>
      </c>
      <c r="AS118" s="9">
        <f t="shared" si="59"/>
        <v>10.819051446945338</v>
      </c>
      <c r="AT118" s="9">
        <f t="shared" si="60"/>
        <v>796.75191423999991</v>
      </c>
      <c r="AV118" s="10">
        <f t="shared" si="61"/>
        <v>91.885045254787215</v>
      </c>
      <c r="AW118" s="9">
        <f t="shared" si="62"/>
        <v>56.01495474521279</v>
      </c>
      <c r="AX118" s="9">
        <f t="shared" si="63"/>
        <v>0.46720974350750899</v>
      </c>
      <c r="AY118">
        <f t="shared" si="77"/>
        <v>3137.675155108237</v>
      </c>
      <c r="AZ118" s="9">
        <f t="shared" si="64"/>
        <v>84276.575544465843</v>
      </c>
      <c r="BA118" s="9">
        <f t="shared" si="65"/>
        <v>7.6304814906471554</v>
      </c>
      <c r="BB118" s="9">
        <f t="shared" si="66"/>
        <v>7608.4697103213693</v>
      </c>
      <c r="BC118" s="9">
        <f t="shared" si="67"/>
        <v>1.3569272279657392</v>
      </c>
      <c r="BD118" s="9">
        <f t="shared" si="68"/>
        <v>1.1279999999999999</v>
      </c>
      <c r="BE118" s="9">
        <f t="shared" si="69"/>
        <v>0.5</v>
      </c>
      <c r="BF118" s="9">
        <f t="shared" si="70"/>
        <v>7.4256152480394633</v>
      </c>
      <c r="BG118" s="9">
        <f t="shared" si="71"/>
        <v>2.9702460992157853</v>
      </c>
      <c r="BY118" s="3">
        <v>1</v>
      </c>
      <c r="BZ118" s="2">
        <v>1.06</v>
      </c>
      <c r="CA118" s="2">
        <v>1.21</v>
      </c>
    </row>
    <row r="119" spans="1:79" ht="15.6" thickTop="1" thickBot="1" x14ac:dyDescent="0.35">
      <c r="A119" s="13">
        <v>135</v>
      </c>
      <c r="B119" s="13" t="s">
        <v>82</v>
      </c>
      <c r="C119" s="13">
        <v>100</v>
      </c>
      <c r="D119" s="13">
        <v>100</v>
      </c>
      <c r="E119" s="13">
        <v>70</v>
      </c>
      <c r="F119" s="13">
        <v>30.4</v>
      </c>
      <c r="G119" s="13">
        <v>0.85</v>
      </c>
      <c r="H119" s="13">
        <v>1.03</v>
      </c>
      <c r="I119" s="13">
        <v>377</v>
      </c>
      <c r="J119" s="13">
        <v>48</v>
      </c>
      <c r="K119" s="13">
        <v>1</v>
      </c>
      <c r="L119" s="15">
        <v>158.9</v>
      </c>
      <c r="M119" s="13" t="s">
        <v>278</v>
      </c>
      <c r="N119" s="13" t="s">
        <v>257</v>
      </c>
      <c r="O119" s="9" t="s">
        <v>1</v>
      </c>
      <c r="P119" s="12"/>
      <c r="Q119" s="10">
        <f t="shared" si="72"/>
        <v>133.42309051548625</v>
      </c>
      <c r="R119" s="10">
        <f t="shared" si="39"/>
        <v>134.47223345092789</v>
      </c>
      <c r="S119" s="9">
        <f t="shared" si="73"/>
        <v>25.476909484513754</v>
      </c>
      <c r="T119" s="9">
        <f t="shared" si="74"/>
        <v>0.17430651434060479</v>
      </c>
      <c r="U119" s="9">
        <f t="shared" si="75"/>
        <v>649.07291688210694</v>
      </c>
      <c r="V119" s="12"/>
      <c r="W119" s="10">
        <f t="shared" si="40"/>
        <v>133.12518117126774</v>
      </c>
      <c r="X119" s="9">
        <f t="shared" si="41"/>
        <v>25.774818828732265</v>
      </c>
      <c r="Y119" s="9">
        <f t="shared" si="42"/>
        <v>0.17652463205641009</v>
      </c>
      <c r="Z119" s="9">
        <f t="shared" si="43"/>
        <v>664.34128565397123</v>
      </c>
      <c r="AA119" s="12"/>
      <c r="AB119" s="10">
        <f t="shared" si="44"/>
        <v>52.88650989273151</v>
      </c>
      <c r="AC119" s="9">
        <f t="shared" si="45"/>
        <v>106.0134901072685</v>
      </c>
      <c r="AD119" s="9">
        <f t="shared" si="46"/>
        <v>1.0011354373889407</v>
      </c>
      <c r="AE119" s="9">
        <f t="shared" si="47"/>
        <v>11238.860084723916</v>
      </c>
      <c r="AF119" s="9">
        <f t="shared" si="48"/>
        <v>1.6099768942441377</v>
      </c>
      <c r="AG119" s="9">
        <f t="shared" si="49"/>
        <v>31.339359999999999</v>
      </c>
      <c r="AH119" s="9">
        <f t="shared" si="50"/>
        <v>5276.2258058840598</v>
      </c>
      <c r="AI119" s="9">
        <f t="shared" si="51"/>
        <v>26080.279444901313</v>
      </c>
      <c r="AJ119" s="9">
        <f t="shared" si="52"/>
        <v>11.068174342105264</v>
      </c>
      <c r="AK119" s="9">
        <f t="shared" si="53"/>
        <v>0.28655012754514864</v>
      </c>
      <c r="AM119" s="10">
        <f t="shared" si="54"/>
        <v>97.5532382640408</v>
      </c>
      <c r="AN119" s="9">
        <f t="shared" si="55"/>
        <v>61.346761735959205</v>
      </c>
      <c r="AO119" s="9">
        <f t="shared" si="56"/>
        <v>0.47842454360273978</v>
      </c>
      <c r="AP119">
        <f t="shared" si="76"/>
        <v>3763.4251754885486</v>
      </c>
      <c r="AQ119" s="9">
        <f t="shared" si="57"/>
        <v>0.92136551665011635</v>
      </c>
      <c r="AR119" s="9">
        <f t="shared" si="58"/>
        <v>0.49440000000000001</v>
      </c>
      <c r="AS119" s="9">
        <f t="shared" si="59"/>
        <v>11.068174342105266</v>
      </c>
      <c r="AT119" s="9">
        <f t="shared" si="60"/>
        <v>771.5725868799999</v>
      </c>
      <c r="AV119" s="10">
        <f t="shared" si="61"/>
        <v>90.959166681464126</v>
      </c>
      <c r="AW119" s="9">
        <f t="shared" si="62"/>
        <v>67.94083331853588</v>
      </c>
      <c r="AX119" s="9">
        <f t="shared" si="63"/>
        <v>0.54383302578729109</v>
      </c>
      <c r="AY119">
        <f t="shared" si="77"/>
        <v>4615.9568320170747</v>
      </c>
      <c r="AZ119" s="9">
        <f t="shared" si="64"/>
        <v>83147.77149971592</v>
      </c>
      <c r="BA119" s="9">
        <f t="shared" si="65"/>
        <v>7.7178324479788483</v>
      </c>
      <c r="BB119" s="9">
        <f t="shared" si="66"/>
        <v>7811.3951817482002</v>
      </c>
      <c r="BC119" s="9">
        <f t="shared" si="67"/>
        <v>1.4644394813140655</v>
      </c>
      <c r="BD119" s="9">
        <f t="shared" si="68"/>
        <v>1.2360000000000002</v>
      </c>
      <c r="BE119" s="9">
        <f t="shared" si="69"/>
        <v>0.5</v>
      </c>
      <c r="BF119" s="9">
        <f t="shared" si="70"/>
        <v>7.3137134989115884</v>
      </c>
      <c r="BG119" s="9">
        <f t="shared" si="71"/>
        <v>2.9254853995646353</v>
      </c>
      <c r="BY119" s="3">
        <v>0.87</v>
      </c>
      <c r="BZ119" s="2">
        <v>0.93</v>
      </c>
      <c r="CA119" s="2">
        <v>1.06</v>
      </c>
    </row>
    <row r="120" spans="1:79" ht="15.6" thickTop="1" thickBot="1" x14ac:dyDescent="0.35">
      <c r="A120" s="13">
        <v>136</v>
      </c>
      <c r="B120" s="13" t="s">
        <v>98</v>
      </c>
      <c r="C120" s="13">
        <v>120</v>
      </c>
      <c r="D120" s="13">
        <v>200</v>
      </c>
      <c r="E120" s="13">
        <v>100</v>
      </c>
      <c r="F120" s="13">
        <v>17.399999999999999</v>
      </c>
      <c r="G120" s="13">
        <v>0.98</v>
      </c>
      <c r="H120" s="13">
        <v>0</v>
      </c>
      <c r="I120" s="13">
        <v>500</v>
      </c>
      <c r="J120" s="13">
        <v>45</v>
      </c>
      <c r="K120" s="13">
        <v>0</v>
      </c>
      <c r="L120" s="15">
        <v>255</v>
      </c>
      <c r="M120" s="13" t="s">
        <v>278</v>
      </c>
      <c r="N120" s="13" t="s">
        <v>258</v>
      </c>
      <c r="O120" s="9" t="s">
        <v>83</v>
      </c>
      <c r="P120" s="12"/>
      <c r="Q120" s="10">
        <f t="shared" si="72"/>
        <v>229.44812852103684</v>
      </c>
      <c r="R120" s="10">
        <f t="shared" si="39"/>
        <v>232.39821057452869</v>
      </c>
      <c r="S120" s="9">
        <f t="shared" si="73"/>
        <v>25.551871478963164</v>
      </c>
      <c r="T120" s="9">
        <f t="shared" si="74"/>
        <v>0.10548857545170015</v>
      </c>
      <c r="U120" s="9">
        <f t="shared" si="75"/>
        <v>652.89813607745123</v>
      </c>
      <c r="V120" s="12"/>
      <c r="W120" s="10">
        <f t="shared" si="40"/>
        <v>298.72084034217738</v>
      </c>
      <c r="X120" s="9">
        <f t="shared" si="41"/>
        <v>43.720840342177382</v>
      </c>
      <c r="Y120" s="9">
        <f t="shared" si="42"/>
        <v>0.15791654262158403</v>
      </c>
      <c r="Z120" s="9">
        <f t="shared" si="43"/>
        <v>1911.5118802261652</v>
      </c>
      <c r="AA120" s="12"/>
      <c r="AB120" s="10">
        <f t="shared" si="44"/>
        <v>243.53106125661304</v>
      </c>
      <c r="AC120" s="9">
        <f t="shared" si="45"/>
        <v>11.468938743386957</v>
      </c>
      <c r="AD120" s="9">
        <f t="shared" si="46"/>
        <v>4.6010929447316641E-2</v>
      </c>
      <c r="AE120" s="9">
        <f t="shared" si="47"/>
        <v>131.53655589956239</v>
      </c>
      <c r="AF120" s="9">
        <f t="shared" si="48"/>
        <v>1.2180285710934697</v>
      </c>
      <c r="AG120" s="9">
        <f t="shared" si="49"/>
        <v>17.399999999999999</v>
      </c>
      <c r="AH120" s="9">
        <f t="shared" si="50"/>
        <v>46158.538941736042</v>
      </c>
      <c r="AI120" s="9">
        <f t="shared" si="51"/>
        <v>43116.81034482758</v>
      </c>
      <c r="AJ120" s="9">
        <f t="shared" si="52"/>
        <v>42.241379310344833</v>
      </c>
      <c r="AK120" s="9">
        <f t="shared" si="53"/>
        <v>0</v>
      </c>
      <c r="AM120" s="10">
        <f t="shared" si="54"/>
        <v>185.70480600000002</v>
      </c>
      <c r="AN120" s="9">
        <f t="shared" si="55"/>
        <v>69.295193999999981</v>
      </c>
      <c r="AO120" s="9">
        <f t="shared" si="56"/>
        <v>0.31447441941443216</v>
      </c>
      <c r="AP120">
        <f t="shared" si="76"/>
        <v>4801.8239114976332</v>
      </c>
      <c r="AQ120" s="9">
        <f t="shared" si="57"/>
        <v>0</v>
      </c>
      <c r="AR120" s="9">
        <f t="shared" si="58"/>
        <v>0</v>
      </c>
      <c r="AS120" s="9">
        <f t="shared" si="59"/>
        <v>42.241379310344833</v>
      </c>
      <c r="AT120" s="9">
        <f t="shared" si="60"/>
        <v>1742.48</v>
      </c>
      <c r="AV120" s="10">
        <f t="shared" si="61"/>
        <v>161.84629716528192</v>
      </c>
      <c r="AW120" s="9">
        <f t="shared" si="62"/>
        <v>93.153702834718075</v>
      </c>
      <c r="AX120" s="9">
        <f t="shared" si="63"/>
        <v>0.44694508968029573</v>
      </c>
      <c r="AY120">
        <f t="shared" si="77"/>
        <v>8677.6123518189615</v>
      </c>
      <c r="AZ120" s="9">
        <f t="shared" si="64"/>
        <v>161846.29716528193</v>
      </c>
      <c r="BA120" s="9">
        <f t="shared" si="65"/>
        <v>10.201346840114557</v>
      </c>
      <c r="BB120" s="9">
        <f t="shared" si="66"/>
        <v>0</v>
      </c>
      <c r="BC120" s="9">
        <f t="shared" si="67"/>
        <v>0</v>
      </c>
      <c r="BD120" s="9">
        <f t="shared" si="68"/>
        <v>0</v>
      </c>
      <c r="BE120" s="9">
        <f t="shared" si="69"/>
        <v>0.6</v>
      </c>
      <c r="BF120" s="9">
        <f t="shared" si="70"/>
        <v>3.0245367260201323</v>
      </c>
      <c r="BG120" s="9">
        <f t="shared" si="71"/>
        <v>2.0163578173467549</v>
      </c>
      <c r="BY120" s="3">
        <v>1</v>
      </c>
      <c r="BZ120" s="2">
        <v>1.08</v>
      </c>
      <c r="CA120" s="2">
        <v>1.24</v>
      </c>
    </row>
    <row r="121" spans="1:79" ht="15.6" thickTop="1" thickBot="1" x14ac:dyDescent="0.35">
      <c r="A121" s="13">
        <v>138</v>
      </c>
      <c r="B121" s="13" t="s">
        <v>64</v>
      </c>
      <c r="C121" s="13">
        <v>120</v>
      </c>
      <c r="D121" s="13">
        <v>200</v>
      </c>
      <c r="E121" s="13">
        <v>100</v>
      </c>
      <c r="F121" s="13">
        <v>20.2</v>
      </c>
      <c r="G121" s="13">
        <v>0.98</v>
      </c>
      <c r="H121" s="13">
        <v>1.5</v>
      </c>
      <c r="I121" s="13">
        <v>500</v>
      </c>
      <c r="J121" s="13">
        <v>45</v>
      </c>
      <c r="K121" s="13">
        <v>0.5</v>
      </c>
      <c r="L121" s="15">
        <v>315</v>
      </c>
      <c r="M121" s="13" t="s">
        <v>278</v>
      </c>
      <c r="N121" s="13" t="s">
        <v>258</v>
      </c>
      <c r="O121" s="9" t="s">
        <v>83</v>
      </c>
      <c r="P121" s="12"/>
      <c r="Q121" s="10">
        <f t="shared" si="72"/>
        <v>271.88684861683566</v>
      </c>
      <c r="R121" s="10">
        <f t="shared" si="39"/>
        <v>274.84624944584715</v>
      </c>
      <c r="S121" s="9">
        <f t="shared" si="73"/>
        <v>43.113151383164336</v>
      </c>
      <c r="T121" s="9">
        <f t="shared" si="74"/>
        <v>0.14692151130928435</v>
      </c>
      <c r="U121" s="9">
        <f t="shared" si="75"/>
        <v>1858.7438221876448</v>
      </c>
      <c r="V121" s="12"/>
      <c r="W121" s="10">
        <f t="shared" si="40"/>
        <v>322.3514513510263</v>
      </c>
      <c r="X121" s="9">
        <f t="shared" si="41"/>
        <v>7.3514513510262987</v>
      </c>
      <c r="Y121" s="9">
        <f t="shared" si="42"/>
        <v>2.3068752210238332E-2</v>
      </c>
      <c r="Z121" s="9">
        <f t="shared" si="43"/>
        <v>54.04383696650639</v>
      </c>
      <c r="AA121" s="12"/>
      <c r="AB121" s="10">
        <f t="shared" si="44"/>
        <v>241.57724267192475</v>
      </c>
      <c r="AC121" s="9">
        <f t="shared" si="45"/>
        <v>73.422757328075249</v>
      </c>
      <c r="AD121" s="9">
        <f t="shared" si="46"/>
        <v>0.26383672093957461</v>
      </c>
      <c r="AE121" s="9">
        <f t="shared" si="47"/>
        <v>5390.9012936574281</v>
      </c>
      <c r="AF121" s="9">
        <f t="shared" si="48"/>
        <v>1.312376775167863</v>
      </c>
      <c r="AG121" s="9">
        <f t="shared" si="49"/>
        <v>20.841249999999999</v>
      </c>
      <c r="AH121" s="9">
        <f t="shared" si="50"/>
        <v>38283.891897853151</v>
      </c>
      <c r="AI121" s="9">
        <f t="shared" si="51"/>
        <v>47487.747524752471</v>
      </c>
      <c r="AJ121" s="9">
        <f t="shared" si="52"/>
        <v>36.386138613861391</v>
      </c>
      <c r="AK121" s="9">
        <f t="shared" si="53"/>
        <v>0.31890755636579071</v>
      </c>
      <c r="AM121" s="10">
        <f t="shared" si="54"/>
        <v>217.41631230976387</v>
      </c>
      <c r="AN121" s="9">
        <f t="shared" si="55"/>
        <v>97.583687690236133</v>
      </c>
      <c r="AO121" s="9">
        <f t="shared" si="56"/>
        <v>0.36656911305700646</v>
      </c>
      <c r="AP121">
        <f t="shared" si="76"/>
        <v>9522.5761032255432</v>
      </c>
      <c r="AQ121" s="9">
        <f t="shared" si="57"/>
        <v>0.51270335831258218</v>
      </c>
      <c r="AR121" s="9">
        <f t="shared" si="58"/>
        <v>0.33750000000000002</v>
      </c>
      <c r="AS121" s="9">
        <f t="shared" si="59"/>
        <v>36.386138613861384</v>
      </c>
      <c r="AT121" s="9">
        <f t="shared" si="60"/>
        <v>1419.03215</v>
      </c>
      <c r="AV121" s="10">
        <f t="shared" si="61"/>
        <v>193.36862433396732</v>
      </c>
      <c r="AW121" s="9">
        <f t="shared" si="62"/>
        <v>121.63137566603268</v>
      </c>
      <c r="AX121" s="9">
        <f t="shared" si="63"/>
        <v>0.47851645378542579</v>
      </c>
      <c r="AY121">
        <f t="shared" si="77"/>
        <v>14794.191546411566</v>
      </c>
      <c r="AZ121" s="9">
        <f t="shared" si="64"/>
        <v>176660.1136202006</v>
      </c>
      <c r="BA121" s="9">
        <f t="shared" si="65"/>
        <v>9.4679608402124416</v>
      </c>
      <c r="BB121" s="9">
        <f t="shared" si="66"/>
        <v>16708.510713766718</v>
      </c>
      <c r="BC121" s="9">
        <f t="shared" si="67"/>
        <v>0.91335723485306042</v>
      </c>
      <c r="BD121" s="9">
        <f t="shared" si="68"/>
        <v>1.0125000000000002</v>
      </c>
      <c r="BE121" s="9">
        <f t="shared" si="69"/>
        <v>0.6</v>
      </c>
      <c r="BF121" s="9">
        <f t="shared" si="70"/>
        <v>3.3410415541035579</v>
      </c>
      <c r="BG121" s="9">
        <f t="shared" si="71"/>
        <v>2.2273610360690386</v>
      </c>
      <c r="BY121" s="3">
        <v>1.01</v>
      </c>
      <c r="BZ121" s="2">
        <v>1.0900000000000001</v>
      </c>
      <c r="CA121" s="2">
        <v>1.25</v>
      </c>
    </row>
    <row r="122" spans="1:79" ht="15.6" thickTop="1" thickBot="1" x14ac:dyDescent="0.35">
      <c r="A122" s="13">
        <v>139</v>
      </c>
      <c r="B122" s="13" t="s">
        <v>65</v>
      </c>
      <c r="C122" s="13">
        <v>120</v>
      </c>
      <c r="D122" s="13">
        <v>200</v>
      </c>
      <c r="E122" s="13">
        <v>100</v>
      </c>
      <c r="F122" s="13">
        <v>15</v>
      </c>
      <c r="G122" s="13">
        <v>0.98</v>
      </c>
      <c r="H122" s="13">
        <v>1</v>
      </c>
      <c r="I122" s="13">
        <v>500</v>
      </c>
      <c r="J122" s="13">
        <v>45</v>
      </c>
      <c r="K122" s="13">
        <v>0.5</v>
      </c>
      <c r="L122" s="15">
        <v>285</v>
      </c>
      <c r="M122" s="13" t="s">
        <v>278</v>
      </c>
      <c r="N122" s="13" t="s">
        <v>258</v>
      </c>
      <c r="O122" s="9" t="s">
        <v>83</v>
      </c>
      <c r="P122" s="12"/>
      <c r="Q122" s="10">
        <f t="shared" si="72"/>
        <v>245.88220127169987</v>
      </c>
      <c r="R122" s="10">
        <f t="shared" si="39"/>
        <v>249.0749832857172</v>
      </c>
      <c r="S122" s="9">
        <f t="shared" si="73"/>
        <v>39.11779872830013</v>
      </c>
      <c r="T122" s="9">
        <f t="shared" si="74"/>
        <v>0.14736903454135603</v>
      </c>
      <c r="U122" s="9">
        <f t="shared" si="75"/>
        <v>1530.2021773477993</v>
      </c>
      <c r="V122" s="12"/>
      <c r="W122" s="10">
        <f t="shared" si="40"/>
        <v>305.08730819478689</v>
      </c>
      <c r="X122" s="9">
        <f t="shared" si="41"/>
        <v>20.087308194786885</v>
      </c>
      <c r="Y122" s="9">
        <f t="shared" si="42"/>
        <v>6.8082495304766316E-2</v>
      </c>
      <c r="Z122" s="9">
        <f t="shared" si="43"/>
        <v>403.49995051235237</v>
      </c>
      <c r="AA122" s="12"/>
      <c r="AB122" s="10">
        <f t="shared" si="44"/>
        <v>273.88376303144281</v>
      </c>
      <c r="AC122" s="9">
        <f t="shared" si="45"/>
        <v>11.116236968557189</v>
      </c>
      <c r="AD122" s="9">
        <f t="shared" si="46"/>
        <v>3.9780139284281868E-2</v>
      </c>
      <c r="AE122" s="9">
        <f t="shared" si="47"/>
        <v>123.57072434111753</v>
      </c>
      <c r="AF122" s="9">
        <f t="shared" si="48"/>
        <v>1.1309111370925657</v>
      </c>
      <c r="AG122" s="9">
        <f t="shared" si="49"/>
        <v>15.4275</v>
      </c>
      <c r="AH122" s="9">
        <f t="shared" si="50"/>
        <v>55838.93</v>
      </c>
      <c r="AI122" s="9">
        <f t="shared" si="51"/>
        <v>38071.5</v>
      </c>
      <c r="AJ122" s="9">
        <f t="shared" si="52"/>
        <v>49</v>
      </c>
      <c r="AK122" s="9">
        <f t="shared" si="53"/>
        <v>0.18320760420899565</v>
      </c>
      <c r="AM122" s="10">
        <f t="shared" si="54"/>
        <v>195.52180098460335</v>
      </c>
      <c r="AN122" s="9">
        <f t="shared" si="55"/>
        <v>89.478199015396655</v>
      </c>
      <c r="AO122" s="9">
        <f t="shared" si="56"/>
        <v>0.37242097583107853</v>
      </c>
      <c r="AP122">
        <f t="shared" si="76"/>
        <v>8006.3480990389307</v>
      </c>
      <c r="AQ122" s="9">
        <f t="shared" si="57"/>
        <v>0.29454038347907407</v>
      </c>
      <c r="AR122" s="9">
        <f t="shared" si="58"/>
        <v>0.22500000000000001</v>
      </c>
      <c r="AS122" s="9">
        <f t="shared" si="59"/>
        <v>48.999999999999993</v>
      </c>
      <c r="AT122" s="9">
        <f t="shared" si="60"/>
        <v>1526.8480999999999</v>
      </c>
      <c r="AV122" s="10">
        <f t="shared" si="61"/>
        <v>159.30204501180157</v>
      </c>
      <c r="AW122" s="9">
        <f t="shared" si="62"/>
        <v>125.69795498819843</v>
      </c>
      <c r="AX122" s="9">
        <f t="shared" si="63"/>
        <v>0.56582208612098395</v>
      </c>
      <c r="AY122">
        <f t="shared" si="77"/>
        <v>15799.97588821516</v>
      </c>
      <c r="AZ122" s="9">
        <f t="shared" si="64"/>
        <v>148366.39310289221</v>
      </c>
      <c r="BA122" s="9">
        <f t="shared" si="65"/>
        <v>10.987186797751537</v>
      </c>
      <c r="BB122" s="9">
        <f t="shared" si="66"/>
        <v>10935.651908909358</v>
      </c>
      <c r="BC122" s="9">
        <f t="shared" si="67"/>
        <v>0.49926706790698461</v>
      </c>
      <c r="BD122" s="9">
        <f t="shared" si="68"/>
        <v>0.67500000000000004</v>
      </c>
      <c r="BE122" s="9">
        <f t="shared" si="69"/>
        <v>0.6</v>
      </c>
      <c r="BF122" s="9">
        <f t="shared" si="70"/>
        <v>2.7394626496953887</v>
      </c>
      <c r="BG122" s="9">
        <f t="shared" si="71"/>
        <v>1.826308433130259</v>
      </c>
      <c r="BY122" s="3">
        <v>0.96</v>
      </c>
      <c r="BZ122" s="2">
        <v>1.03</v>
      </c>
      <c r="CA122" s="2">
        <v>1.19</v>
      </c>
    </row>
    <row r="123" spans="1:79" ht="15.6" thickTop="1" thickBot="1" x14ac:dyDescent="0.35">
      <c r="A123" s="13">
        <v>140</v>
      </c>
      <c r="B123" s="13" t="s">
        <v>66</v>
      </c>
      <c r="C123" s="13">
        <v>120</v>
      </c>
      <c r="D123" s="13">
        <v>200</v>
      </c>
      <c r="E123" s="13">
        <v>100</v>
      </c>
      <c r="F123" s="13">
        <v>14.9</v>
      </c>
      <c r="G123" s="13">
        <v>0.98</v>
      </c>
      <c r="H123" s="13">
        <v>1.5</v>
      </c>
      <c r="I123" s="13">
        <v>500</v>
      </c>
      <c r="J123" s="13">
        <v>46</v>
      </c>
      <c r="K123" s="13">
        <v>0.5</v>
      </c>
      <c r="L123" s="15">
        <v>310</v>
      </c>
      <c r="M123" s="13" t="s">
        <v>278</v>
      </c>
      <c r="N123" s="13" t="s">
        <v>258</v>
      </c>
      <c r="O123" s="9" t="s">
        <v>83</v>
      </c>
      <c r="P123" s="12"/>
      <c r="Q123" s="10">
        <f t="shared" si="72"/>
        <v>251.81084088909626</v>
      </c>
      <c r="R123" s="10">
        <f t="shared" si="39"/>
        <v>255.00272738215634</v>
      </c>
      <c r="S123" s="9">
        <f t="shared" si="73"/>
        <v>58.189159110903745</v>
      </c>
      <c r="T123" s="9">
        <f t="shared" si="74"/>
        <v>0.20714858053937243</v>
      </c>
      <c r="U123" s="9">
        <f t="shared" si="75"/>
        <v>3385.9782380340721</v>
      </c>
      <c r="V123" s="12"/>
      <c r="W123" s="10">
        <f t="shared" si="40"/>
        <v>308.21183489981877</v>
      </c>
      <c r="X123" s="9">
        <f t="shared" si="41"/>
        <v>1.7881651001812315</v>
      </c>
      <c r="Y123" s="9">
        <f t="shared" si="42"/>
        <v>5.7849591328868804E-3</v>
      </c>
      <c r="Z123" s="9">
        <f t="shared" si="43"/>
        <v>3.197534425506154</v>
      </c>
      <c r="AA123" s="12"/>
      <c r="AB123" s="10">
        <f t="shared" si="44"/>
        <v>279.87612992231993</v>
      </c>
      <c r="AC123" s="9">
        <f t="shared" si="45"/>
        <v>30.123870077680067</v>
      </c>
      <c r="AD123" s="9">
        <f t="shared" si="46"/>
        <v>0.10213625725674658</v>
      </c>
      <c r="AE123" s="9">
        <f t="shared" si="47"/>
        <v>907.44754845694854</v>
      </c>
      <c r="AF123" s="9">
        <f t="shared" si="48"/>
        <v>1.1271351294321368</v>
      </c>
      <c r="AG123" s="9">
        <f t="shared" si="49"/>
        <v>15.5555</v>
      </c>
      <c r="AH123" s="9">
        <f t="shared" si="50"/>
        <v>56326.108058195568</v>
      </c>
      <c r="AI123" s="9">
        <f t="shared" si="51"/>
        <v>37826.006711409398</v>
      </c>
      <c r="AJ123" s="9">
        <f t="shared" si="52"/>
        <v>49.328859060402685</v>
      </c>
      <c r="AK123" s="9">
        <f t="shared" si="53"/>
        <v>0.27998036615094274</v>
      </c>
      <c r="AM123" s="10">
        <f t="shared" si="54"/>
        <v>196.51550140064245</v>
      </c>
      <c r="AN123" s="9">
        <f t="shared" si="55"/>
        <v>113.48449859935755</v>
      </c>
      <c r="AO123" s="9">
        <f t="shared" si="56"/>
        <v>0.44809881745196123</v>
      </c>
      <c r="AP123">
        <f t="shared" si="76"/>
        <v>12878.731422347586</v>
      </c>
      <c r="AQ123" s="9">
        <f t="shared" si="57"/>
        <v>0.45012064192836126</v>
      </c>
      <c r="AR123" s="9">
        <f t="shared" si="58"/>
        <v>0.34500000000000003</v>
      </c>
      <c r="AS123" s="9">
        <f t="shared" si="59"/>
        <v>49.328859060402678</v>
      </c>
      <c r="AT123" s="9">
        <f t="shared" si="60"/>
        <v>1411.8444199999999</v>
      </c>
      <c r="AV123" s="10">
        <f t="shared" si="61"/>
        <v>161.57693978892797</v>
      </c>
      <c r="AW123" s="9">
        <f t="shared" si="62"/>
        <v>148.42306021107203</v>
      </c>
      <c r="AX123" s="9">
        <f t="shared" si="63"/>
        <v>0.62947547977008533</v>
      </c>
      <c r="AY123">
        <f t="shared" si="77"/>
        <v>22029.404802419511</v>
      </c>
      <c r="AZ123" s="9">
        <f t="shared" si="64"/>
        <v>147786.58364234076</v>
      </c>
      <c r="BA123" s="9">
        <f t="shared" si="65"/>
        <v>11.023994896826379</v>
      </c>
      <c r="BB123" s="9">
        <f t="shared" si="66"/>
        <v>13790.356146587201</v>
      </c>
      <c r="BC123" s="9">
        <f t="shared" si="67"/>
        <v>0.76213493383714237</v>
      </c>
      <c r="BD123" s="9">
        <f t="shared" si="68"/>
        <v>1.0349999999999999</v>
      </c>
      <c r="BE123" s="9">
        <f t="shared" si="69"/>
        <v>0.6</v>
      </c>
      <c r="BF123" s="9">
        <f t="shared" si="70"/>
        <v>2.7272676107967162</v>
      </c>
      <c r="BG123" s="9">
        <f t="shared" si="71"/>
        <v>1.8181784071978109</v>
      </c>
      <c r="BY123" s="3">
        <v>0.9</v>
      </c>
      <c r="BZ123" s="2">
        <v>0.98</v>
      </c>
      <c r="CA123" s="2">
        <v>1.1299999999999999</v>
      </c>
    </row>
    <row r="124" spans="1:79" ht="15.6" thickTop="1" thickBot="1" x14ac:dyDescent="0.35">
      <c r="A124" s="13">
        <v>142</v>
      </c>
      <c r="B124" s="13" t="s">
        <v>139</v>
      </c>
      <c r="C124" s="13">
        <v>150</v>
      </c>
      <c r="D124" s="13">
        <v>200</v>
      </c>
      <c r="E124" s="13">
        <v>125</v>
      </c>
      <c r="F124" s="13">
        <v>25</v>
      </c>
      <c r="G124" s="13">
        <v>1.2</v>
      </c>
      <c r="H124" s="13">
        <v>0.5</v>
      </c>
      <c r="I124" s="13">
        <v>400</v>
      </c>
      <c r="J124" s="13">
        <v>58</v>
      </c>
      <c r="K124" s="13">
        <v>0.75</v>
      </c>
      <c r="L124" s="15">
        <v>335</v>
      </c>
      <c r="M124" s="13" t="s">
        <v>278</v>
      </c>
      <c r="N124" s="13" t="s">
        <v>259</v>
      </c>
      <c r="O124" s="9" t="s">
        <v>159</v>
      </c>
      <c r="P124" s="12"/>
      <c r="Q124" s="10">
        <f t="shared" si="72"/>
        <v>374.93512872983217</v>
      </c>
      <c r="R124" s="10">
        <f t="shared" si="39"/>
        <v>379.72095483069535</v>
      </c>
      <c r="S124" s="9">
        <f t="shared" si="73"/>
        <v>39.935128729832172</v>
      </c>
      <c r="T124" s="9">
        <f t="shared" si="74"/>
        <v>0.11250359959305409</v>
      </c>
      <c r="U124" s="9">
        <f t="shared" si="75"/>
        <v>1594.8145066682669</v>
      </c>
      <c r="V124" s="12"/>
      <c r="W124" s="10">
        <f t="shared" si="40"/>
        <v>422.39612805206536</v>
      </c>
      <c r="X124" s="9">
        <f t="shared" si="41"/>
        <v>87.396128052065364</v>
      </c>
      <c r="Y124" s="9">
        <f t="shared" si="42"/>
        <v>0.23078049864563746</v>
      </c>
      <c r="Z124" s="9">
        <f t="shared" si="43"/>
        <v>7638.0831984930064</v>
      </c>
      <c r="AA124" s="12"/>
      <c r="AB124" s="10">
        <f t="shared" si="44"/>
        <v>257.28261222969263</v>
      </c>
      <c r="AC124" s="9">
        <f t="shared" si="45"/>
        <v>77.717387770307369</v>
      </c>
      <c r="AD124" s="9">
        <f t="shared" si="46"/>
        <v>0.26243346053241168</v>
      </c>
      <c r="AE124" s="9">
        <f t="shared" si="47"/>
        <v>6039.9923618403209</v>
      </c>
      <c r="AF124" s="9">
        <f t="shared" si="48"/>
        <v>1.46</v>
      </c>
      <c r="AG124" s="9">
        <f t="shared" si="49"/>
        <v>25.413250000000001</v>
      </c>
      <c r="AH124" s="9">
        <f t="shared" si="50"/>
        <v>37781.280000000006</v>
      </c>
      <c r="AI124" s="9">
        <f t="shared" si="51"/>
        <v>74148.125</v>
      </c>
      <c r="AJ124" s="9">
        <f t="shared" si="52"/>
        <v>36.000000000000007</v>
      </c>
      <c r="AK124" s="9">
        <f t="shared" si="53"/>
        <v>0.15242399999999998</v>
      </c>
      <c r="AM124" s="10">
        <f t="shared" si="54"/>
        <v>308.72997602999754</v>
      </c>
      <c r="AN124" s="9">
        <f t="shared" si="55"/>
        <v>26.270023970002455</v>
      </c>
      <c r="AO124" s="9">
        <f t="shared" si="56"/>
        <v>8.1618147198968677E-2</v>
      </c>
      <c r="AP124">
        <f t="shared" si="76"/>
        <v>690.11415938450352</v>
      </c>
      <c r="AQ124" s="9">
        <f t="shared" si="57"/>
        <v>0.36757499999999999</v>
      </c>
      <c r="AR124" s="9">
        <f t="shared" si="58"/>
        <v>0.2175</v>
      </c>
      <c r="AS124" s="9">
        <f t="shared" si="59"/>
        <v>36.000000000000007</v>
      </c>
      <c r="AT124" s="9">
        <f t="shared" si="60"/>
        <v>1741.4697874999999</v>
      </c>
      <c r="AV124" s="10">
        <f t="shared" si="61"/>
        <v>290.76755725825109</v>
      </c>
      <c r="AW124" s="9">
        <f t="shared" si="62"/>
        <v>44.232442741748912</v>
      </c>
      <c r="AX124" s="9">
        <f t="shared" si="63"/>
        <v>0.14137020121512756</v>
      </c>
      <c r="AY124">
        <f t="shared" si="77"/>
        <v>1956.508990902096</v>
      </c>
      <c r="AZ124" s="9">
        <f t="shared" si="64"/>
        <v>271405.00468733883</v>
      </c>
      <c r="BA124" s="9">
        <f t="shared" si="65"/>
        <v>8.5106382978723403</v>
      </c>
      <c r="BB124" s="9">
        <f t="shared" si="66"/>
        <v>19362.552570912248</v>
      </c>
      <c r="BC124" s="9">
        <f t="shared" si="67"/>
        <v>0.45236763005263719</v>
      </c>
      <c r="BD124" s="9">
        <f t="shared" si="68"/>
        <v>0.435</v>
      </c>
      <c r="BE124" s="9">
        <f t="shared" si="69"/>
        <v>0.75</v>
      </c>
      <c r="BF124" s="9">
        <f t="shared" si="70"/>
        <v>3.8515762456588947</v>
      </c>
      <c r="BG124" s="9">
        <f t="shared" si="71"/>
        <v>2.5677174971059298</v>
      </c>
      <c r="BY124" s="3">
        <v>0.9</v>
      </c>
      <c r="BZ124" s="2">
        <v>0.98</v>
      </c>
      <c r="CA124" s="2">
        <v>1.1200000000000001</v>
      </c>
    </row>
    <row r="125" spans="1:79" ht="15.6" thickTop="1" thickBot="1" x14ac:dyDescent="0.35">
      <c r="A125" s="13">
        <v>143</v>
      </c>
      <c r="B125" s="13" t="s">
        <v>140</v>
      </c>
      <c r="C125" s="13">
        <v>150</v>
      </c>
      <c r="D125" s="13">
        <v>200</v>
      </c>
      <c r="E125" s="13">
        <v>125</v>
      </c>
      <c r="F125" s="13">
        <v>25</v>
      </c>
      <c r="G125" s="13">
        <v>1.2</v>
      </c>
      <c r="H125" s="13">
        <v>1</v>
      </c>
      <c r="I125" s="13">
        <v>400</v>
      </c>
      <c r="J125" s="13">
        <v>58</v>
      </c>
      <c r="K125" s="13">
        <v>0.75</v>
      </c>
      <c r="L125" s="15">
        <v>350</v>
      </c>
      <c r="M125" s="13" t="s">
        <v>278</v>
      </c>
      <c r="N125" s="13" t="s">
        <v>259</v>
      </c>
      <c r="O125" s="9" t="s">
        <v>159</v>
      </c>
      <c r="P125" s="12"/>
      <c r="Q125" s="10">
        <f t="shared" si="72"/>
        <v>391.6632011790748</v>
      </c>
      <c r="R125" s="10">
        <f t="shared" si="39"/>
        <v>396.43501767557706</v>
      </c>
      <c r="S125" s="9">
        <f t="shared" si="73"/>
        <v>41.663201179074804</v>
      </c>
      <c r="T125" s="9">
        <f t="shared" si="74"/>
        <v>0.11235073039309446</v>
      </c>
      <c r="U125" s="9">
        <f t="shared" si="75"/>
        <v>1735.8223324880601</v>
      </c>
      <c r="V125" s="12"/>
      <c r="W125" s="10">
        <f t="shared" si="40"/>
        <v>436.28989055863389</v>
      </c>
      <c r="X125" s="9">
        <f t="shared" si="41"/>
        <v>86.289890558633886</v>
      </c>
      <c r="Y125" s="9">
        <f t="shared" si="42"/>
        <v>0.21948620119566248</v>
      </c>
      <c r="Z125" s="9">
        <f t="shared" si="43"/>
        <v>7445.9452126210135</v>
      </c>
      <c r="AA125" s="12"/>
      <c r="AB125" s="10">
        <f t="shared" si="44"/>
        <v>268.93056016528925</v>
      </c>
      <c r="AC125" s="9">
        <f t="shared" si="45"/>
        <v>81.069439834710749</v>
      </c>
      <c r="AD125" s="9">
        <f t="shared" si="46"/>
        <v>0.26196618830086738</v>
      </c>
      <c r="AE125" s="9">
        <f t="shared" si="47"/>
        <v>6572.2540751137858</v>
      </c>
      <c r="AF125" s="9">
        <f t="shared" si="48"/>
        <v>1.46</v>
      </c>
      <c r="AG125" s="9">
        <f t="shared" si="49"/>
        <v>25.826499999999999</v>
      </c>
      <c r="AH125" s="9">
        <f t="shared" si="50"/>
        <v>37781.280000000006</v>
      </c>
      <c r="AI125" s="9">
        <f t="shared" si="51"/>
        <v>74148.125</v>
      </c>
      <c r="AJ125" s="9">
        <f t="shared" si="52"/>
        <v>36.000000000000007</v>
      </c>
      <c r="AK125" s="9">
        <f t="shared" si="53"/>
        <v>0.30484799999999995</v>
      </c>
      <c r="AM125" s="10">
        <f t="shared" si="54"/>
        <v>337.17817821944027</v>
      </c>
      <c r="AN125" s="9">
        <f t="shared" si="55"/>
        <v>12.821821780559731</v>
      </c>
      <c r="AO125" s="9">
        <f t="shared" si="56"/>
        <v>3.7317313578794316E-2</v>
      </c>
      <c r="AP125">
        <f t="shared" si="76"/>
        <v>164.3991137724359</v>
      </c>
      <c r="AQ125" s="9">
        <f t="shared" si="57"/>
        <v>0.73514999999999997</v>
      </c>
      <c r="AR125" s="9">
        <f t="shared" si="58"/>
        <v>0.435</v>
      </c>
      <c r="AS125" s="9">
        <f t="shared" si="59"/>
        <v>36.000000000000007</v>
      </c>
      <c r="AT125" s="9">
        <f t="shared" si="60"/>
        <v>1504.839575</v>
      </c>
      <c r="AV125" s="10">
        <f t="shared" si="61"/>
        <v>301.17530420984235</v>
      </c>
      <c r="AW125" s="9">
        <f t="shared" si="62"/>
        <v>48.824695790157648</v>
      </c>
      <c r="AX125" s="9">
        <f t="shared" si="63"/>
        <v>0.14995868385826808</v>
      </c>
      <c r="AY125">
        <f t="shared" si="77"/>
        <v>2383.8509190014379</v>
      </c>
      <c r="AZ125" s="9">
        <f t="shared" si="64"/>
        <v>271405.00468733883</v>
      </c>
      <c r="BA125" s="9">
        <f t="shared" si="65"/>
        <v>8.5106382978723403</v>
      </c>
      <c r="BB125" s="9">
        <f t="shared" si="66"/>
        <v>29770.299522503512</v>
      </c>
      <c r="BC125" s="9">
        <f t="shared" si="67"/>
        <v>0.90473526010527439</v>
      </c>
      <c r="BD125" s="9">
        <f t="shared" si="68"/>
        <v>0.87</v>
      </c>
      <c r="BE125" s="9">
        <f t="shared" si="69"/>
        <v>0.75</v>
      </c>
      <c r="BF125" s="9">
        <f t="shared" si="70"/>
        <v>3.8515762456588947</v>
      </c>
      <c r="BG125" s="9">
        <f t="shared" si="71"/>
        <v>2.5677174971059298</v>
      </c>
      <c r="BY125" s="3">
        <v>1.2</v>
      </c>
      <c r="BZ125" s="3">
        <v>1.18</v>
      </c>
      <c r="CA125" s="2">
        <v>1.36</v>
      </c>
    </row>
    <row r="126" spans="1:79" ht="15.6" thickTop="1" thickBot="1" x14ac:dyDescent="0.35">
      <c r="A126" s="13">
        <v>144</v>
      </c>
      <c r="B126" s="13" t="s">
        <v>141</v>
      </c>
      <c r="C126" s="13">
        <v>150</v>
      </c>
      <c r="D126" s="13">
        <v>200</v>
      </c>
      <c r="E126" s="13">
        <v>125</v>
      </c>
      <c r="F126" s="13">
        <v>25</v>
      </c>
      <c r="G126" s="13">
        <v>1.2</v>
      </c>
      <c r="H126" s="13">
        <v>1.5</v>
      </c>
      <c r="I126" s="13">
        <v>400</v>
      </c>
      <c r="J126" s="13">
        <v>58</v>
      </c>
      <c r="K126" s="13">
        <v>0.75</v>
      </c>
      <c r="L126" s="15">
        <v>375</v>
      </c>
      <c r="M126" s="13" t="s">
        <v>278</v>
      </c>
      <c r="N126" s="13" t="s">
        <v>259</v>
      </c>
      <c r="O126" s="9" t="s">
        <v>159</v>
      </c>
      <c r="P126" s="12"/>
      <c r="Q126" s="10">
        <f t="shared" si="72"/>
        <v>408.39127362831732</v>
      </c>
      <c r="R126" s="10">
        <f t="shared" si="39"/>
        <v>413.14908052045888</v>
      </c>
      <c r="S126" s="9">
        <f t="shared" si="73"/>
        <v>33.391273628317322</v>
      </c>
      <c r="T126" s="9">
        <f t="shared" si="74"/>
        <v>8.5248010163973126E-2</v>
      </c>
      <c r="U126" s="9">
        <f t="shared" si="75"/>
        <v>1114.9771545211599</v>
      </c>
      <c r="V126" s="12"/>
      <c r="W126" s="10">
        <f t="shared" si="40"/>
        <v>447.39561273624622</v>
      </c>
      <c r="X126" s="9">
        <f t="shared" si="41"/>
        <v>72.395612736246221</v>
      </c>
      <c r="Y126" s="9">
        <f t="shared" si="42"/>
        <v>0.17606030872507708</v>
      </c>
      <c r="Z126" s="9">
        <f t="shared" si="43"/>
        <v>5241.1247434565357</v>
      </c>
      <c r="AA126" s="12"/>
      <c r="AB126" s="10">
        <f t="shared" si="44"/>
        <v>280.56472955657318</v>
      </c>
      <c r="AC126" s="9">
        <f t="shared" si="45"/>
        <v>94.435270443426816</v>
      </c>
      <c r="AD126" s="9">
        <f t="shared" si="46"/>
        <v>0.28810357295244737</v>
      </c>
      <c r="AE126" s="9">
        <f t="shared" si="47"/>
        <v>8918.0203037231622</v>
      </c>
      <c r="AF126" s="9">
        <f t="shared" si="48"/>
        <v>1.46</v>
      </c>
      <c r="AG126" s="9">
        <f t="shared" si="49"/>
        <v>26.239750000000001</v>
      </c>
      <c r="AH126" s="9">
        <f t="shared" si="50"/>
        <v>37781.280000000006</v>
      </c>
      <c r="AI126" s="9">
        <f t="shared" si="51"/>
        <v>74148.125</v>
      </c>
      <c r="AJ126" s="9">
        <f t="shared" si="52"/>
        <v>36.000000000000007</v>
      </c>
      <c r="AK126" s="9">
        <f t="shared" si="53"/>
        <v>0.45727199999999996</v>
      </c>
      <c r="AM126" s="10">
        <f t="shared" si="54"/>
        <v>343.4866565683281</v>
      </c>
      <c r="AN126" s="9">
        <f t="shared" si="55"/>
        <v>31.513343431671899</v>
      </c>
      <c r="AO126" s="9">
        <f t="shared" si="56"/>
        <v>8.7721443797404694E-2</v>
      </c>
      <c r="AP126">
        <f t="shared" si="76"/>
        <v>993.09081424249837</v>
      </c>
      <c r="AQ126" s="9">
        <f t="shared" si="57"/>
        <v>1.1027250000000002</v>
      </c>
      <c r="AR126" s="9">
        <f t="shared" si="58"/>
        <v>0.65249999999999997</v>
      </c>
      <c r="AS126" s="9">
        <f t="shared" si="59"/>
        <v>36.000000000000007</v>
      </c>
      <c r="AT126" s="9">
        <f t="shared" si="60"/>
        <v>1268.2093624999998</v>
      </c>
      <c r="AV126" s="10">
        <f t="shared" si="61"/>
        <v>307.63462913484852</v>
      </c>
      <c r="AW126" s="9">
        <f t="shared" si="62"/>
        <v>67.365370865151476</v>
      </c>
      <c r="AX126" s="9">
        <f t="shared" si="63"/>
        <v>0.1973687474675242</v>
      </c>
      <c r="AY126">
        <f t="shared" si="77"/>
        <v>4538.0931917993994</v>
      </c>
      <c r="AZ126" s="9">
        <f t="shared" si="64"/>
        <v>271405.00468733883</v>
      </c>
      <c r="BA126" s="9">
        <f t="shared" si="65"/>
        <v>8.5106382978723403</v>
      </c>
      <c r="BB126" s="9">
        <f t="shared" si="66"/>
        <v>36229.624447509683</v>
      </c>
      <c r="BC126" s="9">
        <f t="shared" si="67"/>
        <v>1.3571028901579119</v>
      </c>
      <c r="BD126" s="9">
        <f t="shared" si="68"/>
        <v>1.3050000000000002</v>
      </c>
      <c r="BE126" s="9">
        <f t="shared" si="69"/>
        <v>0.75</v>
      </c>
      <c r="BF126" s="9">
        <f t="shared" si="70"/>
        <v>3.8515762456588947</v>
      </c>
      <c r="BG126" s="9">
        <f t="shared" si="71"/>
        <v>2.5677174971059298</v>
      </c>
      <c r="BY126" s="3">
        <v>1.07</v>
      </c>
      <c r="BZ126" s="3">
        <v>1.07</v>
      </c>
      <c r="CA126" s="2">
        <v>1.1399999999999999</v>
      </c>
    </row>
    <row r="127" spans="1:79" ht="15.6" thickTop="1" thickBot="1" x14ac:dyDescent="0.35">
      <c r="A127" s="13">
        <v>145</v>
      </c>
      <c r="B127" s="13" t="s">
        <v>142</v>
      </c>
      <c r="C127" s="13">
        <v>150</v>
      </c>
      <c r="D127" s="13">
        <v>200</v>
      </c>
      <c r="E127" s="13">
        <v>125</v>
      </c>
      <c r="F127" s="13">
        <v>25</v>
      </c>
      <c r="G127" s="13">
        <v>1.2</v>
      </c>
      <c r="H127" s="13">
        <v>0.5</v>
      </c>
      <c r="I127" s="13">
        <v>400</v>
      </c>
      <c r="J127" s="13">
        <v>58</v>
      </c>
      <c r="K127" s="13">
        <v>0.75</v>
      </c>
      <c r="L127" s="15">
        <v>345</v>
      </c>
      <c r="M127" s="13" t="s">
        <v>278</v>
      </c>
      <c r="N127" s="13" t="s">
        <v>259</v>
      </c>
      <c r="O127" s="9" t="s">
        <v>159</v>
      </c>
      <c r="P127" s="12"/>
      <c r="Q127" s="10">
        <f t="shared" si="72"/>
        <v>374.93512872983217</v>
      </c>
      <c r="R127" s="10">
        <f t="shared" si="39"/>
        <v>379.72095483069535</v>
      </c>
      <c r="S127" s="9">
        <f t="shared" si="73"/>
        <v>29.935128729832172</v>
      </c>
      <c r="T127" s="9">
        <f t="shared" si="74"/>
        <v>8.3160628048935883E-2</v>
      </c>
      <c r="U127" s="9">
        <f t="shared" si="75"/>
        <v>896.11193207162353</v>
      </c>
      <c r="V127" s="12"/>
      <c r="W127" s="10">
        <f t="shared" si="40"/>
        <v>422.39612805206536</v>
      </c>
      <c r="X127" s="9">
        <f t="shared" si="41"/>
        <v>77.396128052065364</v>
      </c>
      <c r="Y127" s="9">
        <f t="shared" si="42"/>
        <v>0.20171102048305953</v>
      </c>
      <c r="Z127" s="9">
        <f t="shared" si="43"/>
        <v>5990.1606374516996</v>
      </c>
      <c r="AA127" s="12"/>
      <c r="AB127" s="10">
        <f t="shared" si="44"/>
        <v>257.28261222969263</v>
      </c>
      <c r="AC127" s="9">
        <f t="shared" si="45"/>
        <v>87.717387770307369</v>
      </c>
      <c r="AD127" s="9">
        <f t="shared" si="46"/>
        <v>0.29128314843947239</v>
      </c>
      <c r="AE127" s="9">
        <f t="shared" si="47"/>
        <v>7694.3401172464683</v>
      </c>
      <c r="AF127" s="9">
        <f t="shared" si="48"/>
        <v>1.46</v>
      </c>
      <c r="AG127" s="9">
        <f t="shared" si="49"/>
        <v>25.413250000000001</v>
      </c>
      <c r="AH127" s="9">
        <f t="shared" si="50"/>
        <v>37781.280000000006</v>
      </c>
      <c r="AI127" s="9">
        <f t="shared" si="51"/>
        <v>74148.125</v>
      </c>
      <c r="AJ127" s="9">
        <f t="shared" si="52"/>
        <v>36.000000000000007</v>
      </c>
      <c r="AK127" s="9">
        <f t="shared" si="53"/>
        <v>0.15242399999999998</v>
      </c>
      <c r="AM127" s="10">
        <f t="shared" si="54"/>
        <v>308.72997602999754</v>
      </c>
      <c r="AN127" s="9">
        <f t="shared" si="55"/>
        <v>36.270023970002455</v>
      </c>
      <c r="AO127" s="9">
        <f t="shared" si="56"/>
        <v>0.11096331910696457</v>
      </c>
      <c r="AP127">
        <f t="shared" si="76"/>
        <v>1315.5146387845527</v>
      </c>
      <c r="AQ127" s="9">
        <f t="shared" si="57"/>
        <v>0.36757499999999999</v>
      </c>
      <c r="AR127" s="9">
        <f t="shared" si="58"/>
        <v>0.2175</v>
      </c>
      <c r="AS127" s="9">
        <f t="shared" si="59"/>
        <v>36.000000000000007</v>
      </c>
      <c r="AT127" s="9">
        <f t="shared" si="60"/>
        <v>1741.4697874999999</v>
      </c>
      <c r="AV127" s="10">
        <f t="shared" si="61"/>
        <v>290.76755725825109</v>
      </c>
      <c r="AW127" s="9">
        <f t="shared" si="62"/>
        <v>54.232442741748912</v>
      </c>
      <c r="AX127" s="9">
        <f t="shared" si="63"/>
        <v>0.17060462467014337</v>
      </c>
      <c r="AY127">
        <f t="shared" si="77"/>
        <v>2941.1578457370742</v>
      </c>
      <c r="AZ127" s="9">
        <f t="shared" si="64"/>
        <v>271405.00468733883</v>
      </c>
      <c r="BA127" s="9">
        <f t="shared" si="65"/>
        <v>8.5106382978723403</v>
      </c>
      <c r="BB127" s="9">
        <f t="shared" si="66"/>
        <v>19362.552570912248</v>
      </c>
      <c r="BC127" s="9">
        <f t="shared" si="67"/>
        <v>0.45236763005263719</v>
      </c>
      <c r="BD127" s="9">
        <f t="shared" si="68"/>
        <v>0.435</v>
      </c>
      <c r="BE127" s="9">
        <f t="shared" si="69"/>
        <v>0.75</v>
      </c>
      <c r="BF127" s="9">
        <f t="shared" si="70"/>
        <v>3.8515762456588947</v>
      </c>
      <c r="BG127" s="9">
        <f t="shared" si="71"/>
        <v>2.5677174971059298</v>
      </c>
      <c r="BY127" s="3">
        <v>1.07</v>
      </c>
      <c r="BZ127" s="3">
        <v>1.07</v>
      </c>
      <c r="CA127" s="2">
        <v>1.07</v>
      </c>
    </row>
    <row r="128" spans="1:79" ht="15.6" thickTop="1" thickBot="1" x14ac:dyDescent="0.35">
      <c r="A128" s="13">
        <v>146</v>
      </c>
      <c r="B128" s="13" t="s">
        <v>143</v>
      </c>
      <c r="C128" s="13">
        <v>150</v>
      </c>
      <c r="D128" s="13">
        <v>200</v>
      </c>
      <c r="E128" s="13">
        <v>125</v>
      </c>
      <c r="F128" s="13">
        <v>25</v>
      </c>
      <c r="G128" s="13">
        <v>1.2</v>
      </c>
      <c r="H128" s="13">
        <v>1</v>
      </c>
      <c r="I128" s="13">
        <v>400</v>
      </c>
      <c r="J128" s="13">
        <v>58</v>
      </c>
      <c r="K128" s="13">
        <v>0.75</v>
      </c>
      <c r="L128" s="15">
        <v>369</v>
      </c>
      <c r="M128" s="13" t="s">
        <v>278</v>
      </c>
      <c r="N128" s="13" t="s">
        <v>259</v>
      </c>
      <c r="O128" s="9" t="s">
        <v>159</v>
      </c>
      <c r="P128" s="12"/>
      <c r="Q128" s="10">
        <f t="shared" si="72"/>
        <v>391.6632011790748</v>
      </c>
      <c r="R128" s="10">
        <f t="shared" si="39"/>
        <v>396.43501767557706</v>
      </c>
      <c r="S128" s="9">
        <f t="shared" si="73"/>
        <v>22.663201179074804</v>
      </c>
      <c r="T128" s="9">
        <f t="shared" si="74"/>
        <v>5.9588004635811084E-2</v>
      </c>
      <c r="U128" s="9">
        <f t="shared" si="75"/>
        <v>513.62068768321762</v>
      </c>
      <c r="V128" s="12"/>
      <c r="W128" s="10">
        <f t="shared" si="40"/>
        <v>436.28989055863389</v>
      </c>
      <c r="X128" s="9">
        <f t="shared" si="41"/>
        <v>67.289890558633886</v>
      </c>
      <c r="Y128" s="9">
        <f t="shared" si="42"/>
        <v>0.16711967043806927</v>
      </c>
      <c r="Z128" s="9">
        <f t="shared" si="43"/>
        <v>4527.9293713929255</v>
      </c>
      <c r="AA128" s="12"/>
      <c r="AB128" s="10">
        <f t="shared" si="44"/>
        <v>268.93056016528925</v>
      </c>
      <c r="AC128" s="9">
        <f t="shared" si="45"/>
        <v>100.06943983471075</v>
      </c>
      <c r="AD128" s="9">
        <f t="shared" si="46"/>
        <v>0.31373145004616965</v>
      </c>
      <c r="AE128" s="9">
        <f t="shared" si="47"/>
        <v>10013.892788832794</v>
      </c>
      <c r="AF128" s="9">
        <f t="shared" si="48"/>
        <v>1.46</v>
      </c>
      <c r="AG128" s="9">
        <f t="shared" si="49"/>
        <v>25.826499999999999</v>
      </c>
      <c r="AH128" s="9">
        <f t="shared" si="50"/>
        <v>37781.280000000006</v>
      </c>
      <c r="AI128" s="9">
        <f t="shared" si="51"/>
        <v>74148.125</v>
      </c>
      <c r="AJ128" s="9">
        <f t="shared" si="52"/>
        <v>36.000000000000007</v>
      </c>
      <c r="AK128" s="9">
        <f t="shared" si="53"/>
        <v>0.30484799999999995</v>
      </c>
      <c r="AM128" s="10">
        <f t="shared" si="54"/>
        <v>337.17817821944027</v>
      </c>
      <c r="AN128" s="9">
        <f t="shared" si="55"/>
        <v>31.821821780559731</v>
      </c>
      <c r="AO128" s="9">
        <f t="shared" si="56"/>
        <v>9.0124058664048115E-2</v>
      </c>
      <c r="AP128">
        <f t="shared" si="76"/>
        <v>1012.6283414337057</v>
      </c>
      <c r="AQ128" s="9">
        <f t="shared" si="57"/>
        <v>0.73514999999999997</v>
      </c>
      <c r="AR128" s="9">
        <f t="shared" si="58"/>
        <v>0.435</v>
      </c>
      <c r="AS128" s="9">
        <f t="shared" si="59"/>
        <v>36.000000000000007</v>
      </c>
      <c r="AT128" s="9">
        <f t="shared" si="60"/>
        <v>1504.839575</v>
      </c>
      <c r="AV128" s="10">
        <f t="shared" si="61"/>
        <v>301.17530420984235</v>
      </c>
      <c r="AW128" s="9">
        <f t="shared" si="62"/>
        <v>67.824695790157648</v>
      </c>
      <c r="AX128" s="9">
        <f t="shared" si="63"/>
        <v>0.20240881860045584</v>
      </c>
      <c r="AY128">
        <f t="shared" si="77"/>
        <v>4600.1893590274285</v>
      </c>
      <c r="AZ128" s="9">
        <f t="shared" si="64"/>
        <v>271405.00468733883</v>
      </c>
      <c r="BA128" s="9">
        <f t="shared" si="65"/>
        <v>8.5106382978723403</v>
      </c>
      <c r="BB128" s="9">
        <f t="shared" si="66"/>
        <v>29770.299522503512</v>
      </c>
      <c r="BC128" s="9">
        <f t="shared" si="67"/>
        <v>0.90473526010527439</v>
      </c>
      <c r="BD128" s="9">
        <f t="shared" si="68"/>
        <v>0.87</v>
      </c>
      <c r="BE128" s="9">
        <f t="shared" si="69"/>
        <v>0.75</v>
      </c>
      <c r="BF128" s="9">
        <f t="shared" si="70"/>
        <v>3.8515762456588947</v>
      </c>
      <c r="BG128" s="9">
        <f t="shared" si="71"/>
        <v>2.5677174971059298</v>
      </c>
      <c r="BY128" s="3">
        <v>1.18</v>
      </c>
      <c r="BZ128" s="3">
        <v>1.18</v>
      </c>
      <c r="CA128" s="2">
        <v>1.22</v>
      </c>
    </row>
    <row r="129" spans="1:79" ht="15.6" thickTop="1" thickBot="1" x14ac:dyDescent="0.35">
      <c r="A129" s="13">
        <v>147</v>
      </c>
      <c r="B129" s="13" t="s">
        <v>144</v>
      </c>
      <c r="C129" s="13">
        <v>150</v>
      </c>
      <c r="D129" s="13">
        <v>200</v>
      </c>
      <c r="E129" s="13">
        <v>125</v>
      </c>
      <c r="F129" s="13">
        <v>25</v>
      </c>
      <c r="G129" s="13">
        <v>1.2</v>
      </c>
      <c r="H129" s="13">
        <v>1.5</v>
      </c>
      <c r="I129" s="13">
        <v>400</v>
      </c>
      <c r="J129" s="13">
        <v>58</v>
      </c>
      <c r="K129" s="13">
        <v>0.75</v>
      </c>
      <c r="L129" s="15">
        <v>385</v>
      </c>
      <c r="M129" s="13" t="s">
        <v>278</v>
      </c>
      <c r="N129" s="13" t="s">
        <v>259</v>
      </c>
      <c r="O129" s="9" t="s">
        <v>159</v>
      </c>
      <c r="P129" s="12"/>
      <c r="Q129" s="10">
        <f t="shared" si="72"/>
        <v>408.39127362831732</v>
      </c>
      <c r="R129" s="10">
        <f t="shared" si="39"/>
        <v>413.14908052045888</v>
      </c>
      <c r="S129" s="9">
        <f t="shared" si="73"/>
        <v>23.391273628317322</v>
      </c>
      <c r="T129" s="9">
        <f t="shared" si="74"/>
        <v>5.8965290912124428E-2</v>
      </c>
      <c r="U129" s="9">
        <f t="shared" si="75"/>
        <v>547.1516819548134</v>
      </c>
      <c r="V129" s="12"/>
      <c r="W129" s="10">
        <f t="shared" si="40"/>
        <v>447.39561273624622</v>
      </c>
      <c r="X129" s="9">
        <f t="shared" si="41"/>
        <v>62.395612736246221</v>
      </c>
      <c r="Y129" s="9">
        <f t="shared" si="42"/>
        <v>0.14991816819202039</v>
      </c>
      <c r="Z129" s="9">
        <f t="shared" si="43"/>
        <v>3893.2124887316118</v>
      </c>
      <c r="AA129" s="12"/>
      <c r="AB129" s="10">
        <f t="shared" si="44"/>
        <v>280.56472955657318</v>
      </c>
      <c r="AC129" s="9">
        <f t="shared" si="45"/>
        <v>104.43527044342682</v>
      </c>
      <c r="AD129" s="9">
        <f t="shared" si="46"/>
        <v>0.31382453367985985</v>
      </c>
      <c r="AE129" s="9">
        <f t="shared" si="47"/>
        <v>10906.725712591699</v>
      </c>
      <c r="AF129" s="9">
        <f t="shared" si="48"/>
        <v>1.46</v>
      </c>
      <c r="AG129" s="9">
        <f t="shared" si="49"/>
        <v>26.239750000000001</v>
      </c>
      <c r="AH129" s="9">
        <f t="shared" si="50"/>
        <v>37781.280000000006</v>
      </c>
      <c r="AI129" s="9">
        <f t="shared" si="51"/>
        <v>74148.125</v>
      </c>
      <c r="AJ129" s="9">
        <f t="shared" si="52"/>
        <v>36.000000000000007</v>
      </c>
      <c r="AK129" s="9">
        <f t="shared" si="53"/>
        <v>0.45727199999999996</v>
      </c>
      <c r="AM129" s="10">
        <f t="shared" si="54"/>
        <v>343.4866565683281</v>
      </c>
      <c r="AN129" s="9">
        <f t="shared" si="55"/>
        <v>41.513343431671899</v>
      </c>
      <c r="AO129" s="9">
        <f t="shared" si="56"/>
        <v>0.11397145865986956</v>
      </c>
      <c r="AP129">
        <f t="shared" si="76"/>
        <v>1723.3576828759365</v>
      </c>
      <c r="AQ129" s="9">
        <f t="shared" si="57"/>
        <v>1.1027250000000002</v>
      </c>
      <c r="AR129" s="9">
        <f t="shared" si="58"/>
        <v>0.65249999999999997</v>
      </c>
      <c r="AS129" s="9">
        <f t="shared" si="59"/>
        <v>36.000000000000007</v>
      </c>
      <c r="AT129" s="9">
        <f t="shared" si="60"/>
        <v>1268.2093624999998</v>
      </c>
      <c r="AV129" s="10">
        <f t="shared" si="61"/>
        <v>307.63462913484852</v>
      </c>
      <c r="AW129" s="9">
        <f t="shared" si="62"/>
        <v>77.365370865151476</v>
      </c>
      <c r="AX129" s="9">
        <f t="shared" si="63"/>
        <v>0.22339446400993984</v>
      </c>
      <c r="AY129">
        <f t="shared" si="77"/>
        <v>5985.4006091024285</v>
      </c>
      <c r="AZ129" s="9">
        <f t="shared" si="64"/>
        <v>271405.00468733883</v>
      </c>
      <c r="BA129" s="9">
        <f t="shared" si="65"/>
        <v>8.5106382978723403</v>
      </c>
      <c r="BB129" s="9">
        <f t="shared" si="66"/>
        <v>36229.624447509683</v>
      </c>
      <c r="BC129" s="9">
        <f t="shared" si="67"/>
        <v>1.3571028901579119</v>
      </c>
      <c r="BD129" s="9">
        <f t="shared" si="68"/>
        <v>1.3050000000000002</v>
      </c>
      <c r="BE129" s="9">
        <f t="shared" si="69"/>
        <v>0.75</v>
      </c>
      <c r="BF129" s="9">
        <f t="shared" si="70"/>
        <v>3.8515762456588947</v>
      </c>
      <c r="BG129" s="9">
        <f t="shared" si="71"/>
        <v>2.5677174971059298</v>
      </c>
      <c r="BY129" s="3">
        <v>1.04</v>
      </c>
      <c r="BZ129" s="3">
        <v>1.04</v>
      </c>
      <c r="CA129" s="2">
        <v>1.04</v>
      </c>
    </row>
    <row r="130" spans="1:79" ht="15.6" thickTop="1" thickBot="1" x14ac:dyDescent="0.35">
      <c r="A130" s="13">
        <v>148</v>
      </c>
      <c r="B130" s="13" t="s">
        <v>146</v>
      </c>
      <c r="C130" s="13">
        <v>150</v>
      </c>
      <c r="D130" s="13">
        <v>200</v>
      </c>
      <c r="E130" s="13">
        <v>136</v>
      </c>
      <c r="F130" s="13">
        <v>55</v>
      </c>
      <c r="G130" s="13">
        <v>0.75</v>
      </c>
      <c r="H130" s="13">
        <v>0</v>
      </c>
      <c r="I130" s="13">
        <v>534</v>
      </c>
      <c r="J130" s="13">
        <v>0</v>
      </c>
      <c r="K130" s="13">
        <v>0</v>
      </c>
      <c r="L130" s="15">
        <v>385</v>
      </c>
      <c r="M130" s="13" t="s">
        <v>278</v>
      </c>
      <c r="N130" s="13" t="s">
        <v>260</v>
      </c>
      <c r="O130" s="9" t="s">
        <v>159</v>
      </c>
      <c r="P130" s="12"/>
      <c r="Q130" s="10">
        <f t="shared" si="72"/>
        <v>456.72941605658332</v>
      </c>
      <c r="R130" s="10">
        <f t="shared" ref="R130:R193" si="78">28.6947 + 0.00623882 * ((-10 + (0.491652 * (D130 + (((SQRT(E130) * K130) + E130) * (-1 + (0.571484 * ((0.469256 * ((0.470557 * ((SQRT(F130) * E130) + E130)) + (0.529443 * (SQRT(D130) * D130)))) + (0.530744 * (((SQRT(F130) * E130) + E130) + (0.0861995 * ((((((((F130 + G130) + H130) - F130) * E130) * F130) + 10) - D130) - K130))))))))))))</f>
        <v>460.54510131427105</v>
      </c>
      <c r="S130" s="9">
        <f t="shared" si="73"/>
        <v>71.729416056583318</v>
      </c>
      <c r="T130" s="9">
        <f t="shared" si="74"/>
        <v>0.17043343071608055</v>
      </c>
      <c r="U130" s="9">
        <f t="shared" si="75"/>
        <v>5145.1091278184331</v>
      </c>
      <c r="V130" s="12"/>
      <c r="W130" s="10">
        <f t="shared" ref="W130:W193" si="79" xml:space="preserve"> (1.1049660687466 + ((-7.99480820283913/G130) - 4.39629877303807)*2.59426598417925)/G130
+ (SQRT(H130) + 1.0946713503148 + (1.0946713503148/3.14167176260403))*(2*-54.9321063309507 + F130 + E130)
+ E130 + H130
- (D130*(3.69460597924016 - 8.23017098423974 - G130))/6.16556235659943
+ SQRT(((E130 - G130 - (-18.840734962932*H130))*(6.02536861692576 + 10.7913213894182)) - (-18.840734962932))</f>
        <v>421.82458562675703</v>
      </c>
      <c r="X130" s="9">
        <f t="shared" ref="X130:X193" si="80">ABS(L130-W130)</f>
        <v>36.824585626757028</v>
      </c>
      <c r="Y130" s="9">
        <f t="shared" ref="Y130:Y193" si="81">(ABS(L130-W130))/(0.5*(ABS(L130)+ABS(W130)))</f>
        <v>9.128275534179707E-2</v>
      </c>
      <c r="Z130" s="9">
        <f t="shared" ref="Z130:Z193" si="82">X130^2</f>
        <v>1356.0501065823603</v>
      </c>
      <c r="AA130" s="12"/>
      <c r="AB130" s="10">
        <f t="shared" ref="AB130:AB193" si="83">(AK130*0.866*AI130+SQRT(SQRT(400/E130))*SQRT(0.9*AF130*(0.9*AF130+(2/3)*AG130))*AH130)/1000</f>
        <v>152.38644144003277</v>
      </c>
      <c r="AC130" s="9">
        <f t="shared" ref="AC130:AC193" si="84">ABS(L130-AB130)</f>
        <v>232.61355855996723</v>
      </c>
      <c r="AD130" s="9">
        <f t="shared" ref="AD130:AD193" si="85">(ABS(L130-AB130))/(0.5*(ABS(L130)+ABS(AB130)))</f>
        <v>0.86572172508347411</v>
      </c>
      <c r="AE130" s="9">
        <f t="shared" ref="AE130:AE193" si="86">AC130^2</f>
        <v>54109.067625931304</v>
      </c>
      <c r="AF130" s="9">
        <f t="shared" ref="AF130:AF193" si="87">0.292*SQRT(F130)</f>
        <v>2.1655299582319336</v>
      </c>
      <c r="AG130" s="9">
        <f t="shared" ref="AG130:AG193" si="88">1.9*H130*0.01*J130*K130+F130</f>
        <v>55</v>
      </c>
      <c r="AH130" s="9">
        <f t="shared" ref="AH130:AH193" si="89">(4*D130+6.93*AJ130)*AJ130</f>
        <v>13413.158758734548</v>
      </c>
      <c r="AI130" s="9">
        <f t="shared" ref="AI130:AI193" si="90">(4*D130+6.93*E130)*(E130-AJ130)*0.5</f>
        <v>105546.44900363637</v>
      </c>
      <c r="AJ130" s="9">
        <f t="shared" ref="AJ130:AJ193" si="91">(G130*I130*E130*0.01)/((2/3)*F130)</f>
        <v>14.854909090909093</v>
      </c>
      <c r="AK130" s="9">
        <f t="shared" ref="AK130:AK193" si="92">0.36*AF130*H130*J130*0.01</f>
        <v>0</v>
      </c>
      <c r="AM130" s="10">
        <f t="shared" ref="AM130:AM193" si="93">(0.145*F130*AS130+1.43*AQ130*(E130-AS130))*AT130*0.001</f>
        <v>246.62325189311997</v>
      </c>
      <c r="AN130" s="9">
        <f t="shared" ref="AN130:AN193" si="94">ABS(L130-AM130)</f>
        <v>138.37674810688003</v>
      </c>
      <c r="AO130" s="9">
        <f t="shared" ref="AO130:AO193" si="95">(ABS(L130-AM130))/(0.5*(ABS(L130)+ABS(AM130)))</f>
        <v>0.4381622990988161</v>
      </c>
      <c r="AP130">
        <f t="shared" si="76"/>
        <v>19148.124416634924</v>
      </c>
      <c r="AQ130" s="9">
        <f t="shared" ref="AQ130:AQ193" si="96">0.338*SQRT(F130)*H130*K130*J130*0.01</f>
        <v>0</v>
      </c>
      <c r="AR130" s="9">
        <f t="shared" ref="AR130:AR193" si="97">MIN(H130*K130*J130*0.01,1)</f>
        <v>0</v>
      </c>
      <c r="AS130" s="9">
        <f t="shared" ref="AS130:AS193" si="98">(G130*0.01*I130*E130)/((2/3)*F130)</f>
        <v>14.854909090909091</v>
      </c>
      <c r="AT130" s="9">
        <f t="shared" ref="AT130:AT193" si="99">(4*D130+3*3.1416*E130)*(1-0.55*AR130)</f>
        <v>2081.7727999999997</v>
      </c>
      <c r="AV130" s="10">
        <f t="shared" ref="AV130:AV193" si="100">(AZ130+BB130)*0.001</f>
        <v>448.28602120925672</v>
      </c>
      <c r="AW130" s="9">
        <f t="shared" ref="AW130:AW193" si="101">ABS(L130-AV130)</f>
        <v>63.286021209256717</v>
      </c>
      <c r="AX130" s="9">
        <f t="shared" ref="AX130:AX193" si="102">(ABS(L130-AV130))/(0.5*(ABS(L130)+ABS(AV130)))</f>
        <v>0.1518950746765598</v>
      </c>
      <c r="AY130">
        <f t="shared" si="77"/>
        <v>4005.1204804984909</v>
      </c>
      <c r="AZ130" s="9">
        <f t="shared" ref="AZ130:AZ193" si="103">0.125*1*(1+2*((BA130*0.01*G130)^(1/3)))*(F130^(2/3))*(4*(D130+0.5*E130))*E130</f>
        <v>448286.02120925672</v>
      </c>
      <c r="BA130" s="9">
        <f t="shared" ref="BA130:BA193" si="104">200000/(4700*SQRT(F130))</f>
        <v>5.7378711698999325</v>
      </c>
      <c r="BB130" s="9">
        <f t="shared" ref="BB130:BB193" si="105">BC130*(((D130+0.5*E130+(E130/(1+((2*BC130)/BG130))))^2)-((D130+0.5*E130)^2))*BE130</f>
        <v>0</v>
      </c>
      <c r="BC130" s="9">
        <f t="shared" ref="BC130:BC193" si="106">0.405*BD130*BG130</f>
        <v>0</v>
      </c>
      <c r="BD130" s="9">
        <f t="shared" ref="BD130:BD193" si="107">(BF130*H130*J130*0.01)/(BG130)</f>
        <v>0</v>
      </c>
      <c r="BE130" s="9">
        <f t="shared" ref="BE130:BE193" si="108">MIN(0.005*C130,1)</f>
        <v>0.75</v>
      </c>
      <c r="BF130" s="9">
        <f t="shared" ref="BF130:BF193" si="109">IF(K130=1,2.5*BG130,1.5*BG130)</f>
        <v>6.516800524082873</v>
      </c>
      <c r="BG130" s="9">
        <f t="shared" ref="BG130:BG193" si="110">0.3*(F130^0.667)</f>
        <v>4.3445336827219156</v>
      </c>
      <c r="BY130" s="3">
        <v>0.99</v>
      </c>
      <c r="BZ130" s="3">
        <v>0.99</v>
      </c>
      <c r="CA130" s="2">
        <v>0.99</v>
      </c>
    </row>
    <row r="131" spans="1:79" ht="15.6" thickTop="1" thickBot="1" x14ac:dyDescent="0.35">
      <c r="A131" s="13">
        <v>149</v>
      </c>
      <c r="B131" s="13" t="s">
        <v>147</v>
      </c>
      <c r="C131" s="13">
        <v>150</v>
      </c>
      <c r="D131" s="13">
        <v>200</v>
      </c>
      <c r="E131" s="13">
        <v>128</v>
      </c>
      <c r="F131" s="13">
        <v>55.7</v>
      </c>
      <c r="G131" s="13">
        <v>1.5</v>
      </c>
      <c r="H131" s="13">
        <v>0</v>
      </c>
      <c r="I131" s="13">
        <v>534</v>
      </c>
      <c r="J131" s="13">
        <v>0</v>
      </c>
      <c r="K131" s="13">
        <v>0</v>
      </c>
      <c r="L131" s="15">
        <v>505</v>
      </c>
      <c r="M131" s="13" t="s">
        <v>278</v>
      </c>
      <c r="N131" s="13" t="s">
        <v>260</v>
      </c>
      <c r="O131" s="9" t="s">
        <v>159</v>
      </c>
      <c r="P131" s="12"/>
      <c r="Q131" s="10">
        <f t="shared" ref="Q131:Q194" si="111">28.69+0.00307*D131+0.00307*(K131*SQRT(E131)+E131)*((0.1262*(E131*SQRT(F131)+F131)+0.142*(D131^1.5)-1)+(0.3033*(E131*SQRT(F131)+E131+0.0862*((G131+H131)*E131*F131+10-D131-K131))))</f>
        <v>473.90661416841817</v>
      </c>
      <c r="R131" s="10">
        <f t="shared" si="78"/>
        <v>477.02818434095923</v>
      </c>
      <c r="S131" s="9">
        <f t="shared" ref="S131:S194" si="112">ABS(L131-Q131)</f>
        <v>31.093385831581827</v>
      </c>
      <c r="T131" s="9">
        <f t="shared" ref="T131:T194" si="113">(ABS(L131-Q131))/(0.5*(ABS(L131)+ABS(Q131)))</f>
        <v>6.352676625440043E-2</v>
      </c>
      <c r="U131" s="9">
        <f t="shared" ref="U131:U194" si="114">S131^2</f>
        <v>966.79864247161345</v>
      </c>
      <c r="V131" s="12"/>
      <c r="W131" s="10">
        <f t="shared" si="79"/>
        <v>460.57778532618937</v>
      </c>
      <c r="X131" s="9">
        <f t="shared" si="80"/>
        <v>44.422214673810629</v>
      </c>
      <c r="Y131" s="9">
        <f t="shared" si="81"/>
        <v>9.2011674976147081E-2</v>
      </c>
      <c r="Z131" s="9">
        <f t="shared" si="82"/>
        <v>1973.3331565261165</v>
      </c>
      <c r="AA131" s="12"/>
      <c r="AB131" s="10">
        <f t="shared" si="83"/>
        <v>318.67656066036267</v>
      </c>
      <c r="AC131" s="9">
        <f t="shared" si="84"/>
        <v>186.32343933963733</v>
      </c>
      <c r="AD131" s="9">
        <f t="shared" si="85"/>
        <v>0.45241894267394728</v>
      </c>
      <c r="AE131" s="9">
        <f t="shared" si="86"/>
        <v>34716.424047351509</v>
      </c>
      <c r="AF131" s="9">
        <f t="shared" si="87"/>
        <v>2.1792670327428896</v>
      </c>
      <c r="AG131" s="9">
        <f t="shared" si="88"/>
        <v>55.7</v>
      </c>
      <c r="AH131" s="9">
        <f t="shared" si="89"/>
        <v>27371.735873428115</v>
      </c>
      <c r="AI131" s="9">
        <f t="shared" si="90"/>
        <v>84680.321608617596</v>
      </c>
      <c r="AJ131" s="9">
        <f t="shared" si="91"/>
        <v>27.61077199281867</v>
      </c>
      <c r="AK131" s="9">
        <f t="shared" si="92"/>
        <v>0</v>
      </c>
      <c r="AM131" s="10">
        <f t="shared" si="93"/>
        <v>447.41828100095995</v>
      </c>
      <c r="AN131" s="9">
        <f t="shared" si="94"/>
        <v>57.581718999040049</v>
      </c>
      <c r="AO131" s="9">
        <f t="shared" si="95"/>
        <v>0.12091687055507498</v>
      </c>
      <c r="AP131">
        <f t="shared" ref="AP131:AP194" si="115">AN131^2</f>
        <v>3315.6543628844097</v>
      </c>
      <c r="AQ131" s="9">
        <f t="shared" si="96"/>
        <v>0</v>
      </c>
      <c r="AR131" s="9">
        <f t="shared" si="97"/>
        <v>0</v>
      </c>
      <c r="AS131" s="9">
        <f t="shared" si="98"/>
        <v>27.61077199281867</v>
      </c>
      <c r="AT131" s="9">
        <f t="shared" si="99"/>
        <v>2006.3743999999999</v>
      </c>
      <c r="AV131" s="10">
        <f t="shared" si="100"/>
        <v>463.57120442225676</v>
      </c>
      <c r="AW131" s="9">
        <f t="shared" si="101"/>
        <v>41.428795577743244</v>
      </c>
      <c r="AX131" s="9">
        <f t="shared" si="102"/>
        <v>8.5546205356074184E-2</v>
      </c>
      <c r="AY131">
        <f t="shared" ref="AY131:AY194" si="116">AW131^2</f>
        <v>1716.3451030224383</v>
      </c>
      <c r="AZ131" s="9">
        <f t="shared" si="103"/>
        <v>463571.20442225673</v>
      </c>
      <c r="BA131" s="9">
        <f t="shared" si="104"/>
        <v>5.701702328445025</v>
      </c>
      <c r="BB131" s="9">
        <f t="shared" si="105"/>
        <v>0</v>
      </c>
      <c r="BC131" s="9">
        <f t="shared" si="106"/>
        <v>0</v>
      </c>
      <c r="BD131" s="9">
        <f t="shared" si="107"/>
        <v>0</v>
      </c>
      <c r="BE131" s="9">
        <f t="shared" si="108"/>
        <v>0.75</v>
      </c>
      <c r="BF131" s="9">
        <f t="shared" si="109"/>
        <v>6.5720056625143801</v>
      </c>
      <c r="BG131" s="9">
        <f t="shared" si="110"/>
        <v>4.3813371083429198</v>
      </c>
      <c r="BY131" s="3">
        <v>1.1499999999999999</v>
      </c>
      <c r="BZ131" s="3">
        <v>1.1599999999999999</v>
      </c>
      <c r="CA131" s="2">
        <v>1.33</v>
      </c>
    </row>
    <row r="132" spans="1:79" ht="15.6" thickTop="1" thickBot="1" x14ac:dyDescent="0.35">
      <c r="A132" s="13">
        <v>150</v>
      </c>
      <c r="B132" s="13" t="s">
        <v>148</v>
      </c>
      <c r="C132" s="13">
        <v>150</v>
      </c>
      <c r="D132" s="13">
        <v>200</v>
      </c>
      <c r="E132" s="13">
        <v>135</v>
      </c>
      <c r="F132" s="13">
        <v>47.4</v>
      </c>
      <c r="G132" s="13">
        <v>0.75</v>
      </c>
      <c r="H132" s="13">
        <v>1</v>
      </c>
      <c r="I132" s="13">
        <v>529</v>
      </c>
      <c r="J132" s="13">
        <v>64</v>
      </c>
      <c r="K132" s="13">
        <v>0.75</v>
      </c>
      <c r="L132" s="15">
        <v>595</v>
      </c>
      <c r="M132" s="13" t="s">
        <v>278</v>
      </c>
      <c r="N132" s="13" t="s">
        <v>260</v>
      </c>
      <c r="O132" s="9" t="s">
        <v>159</v>
      </c>
      <c r="P132" s="12"/>
      <c r="Q132" s="10">
        <f t="shared" si="111"/>
        <v>529.8682881458252</v>
      </c>
      <c r="R132" s="10">
        <f t="shared" si="78"/>
        <v>534.2303649296764</v>
      </c>
      <c r="S132" s="9">
        <f t="shared" si="112"/>
        <v>65.131711854174796</v>
      </c>
      <c r="T132" s="9">
        <f t="shared" si="113"/>
        <v>0.11580326788576206</v>
      </c>
      <c r="U132" s="9">
        <f t="shared" si="114"/>
        <v>4242.1398890552537</v>
      </c>
      <c r="V132" s="12"/>
      <c r="W132" s="10">
        <f t="shared" si="79"/>
        <v>484.98591045715034</v>
      </c>
      <c r="X132" s="9">
        <f t="shared" si="80"/>
        <v>110.01408954284966</v>
      </c>
      <c r="Y132" s="9">
        <f t="shared" si="81"/>
        <v>0.20373245331743536</v>
      </c>
      <c r="Z132" s="9">
        <f t="shared" si="82"/>
        <v>12103.099897942144</v>
      </c>
      <c r="AA132" s="12"/>
      <c r="AB132" s="10">
        <f t="shared" si="83"/>
        <v>201.15379712627202</v>
      </c>
      <c r="AC132" s="9">
        <f t="shared" si="84"/>
        <v>393.84620287372798</v>
      </c>
      <c r="AD132" s="9">
        <f t="shared" si="85"/>
        <v>0.98937216476344447</v>
      </c>
      <c r="AE132" s="9">
        <f t="shared" si="86"/>
        <v>155114.83151805369</v>
      </c>
      <c r="AF132" s="9">
        <f t="shared" si="87"/>
        <v>2.0103516110372333</v>
      </c>
      <c r="AG132" s="9">
        <f t="shared" si="88"/>
        <v>48.311999999999998</v>
      </c>
      <c r="AH132" s="9">
        <f t="shared" si="89"/>
        <v>15550.760693982145</v>
      </c>
      <c r="AI132" s="9">
        <f t="shared" si="90"/>
        <v>102441.04470925633</v>
      </c>
      <c r="AJ132" s="9">
        <f t="shared" si="91"/>
        <v>16.949762658227847</v>
      </c>
      <c r="AK132" s="9">
        <f t="shared" si="92"/>
        <v>0.46318501118297856</v>
      </c>
      <c r="AM132" s="10">
        <f t="shared" si="93"/>
        <v>465.28595600743193</v>
      </c>
      <c r="AN132" s="9">
        <f t="shared" si="94"/>
        <v>129.71404399256807</v>
      </c>
      <c r="AO132" s="9">
        <f t="shared" si="95"/>
        <v>0.24467747263391812</v>
      </c>
      <c r="AP132">
        <f t="shared" si="115"/>
        <v>16825.733208905884</v>
      </c>
      <c r="AQ132" s="9">
        <f t="shared" si="96"/>
        <v>1.1169844019680848</v>
      </c>
      <c r="AR132" s="9">
        <f t="shared" si="97"/>
        <v>0.48</v>
      </c>
      <c r="AS132" s="9">
        <f t="shared" si="98"/>
        <v>16.949762658227847</v>
      </c>
      <c r="AT132" s="9">
        <f t="shared" si="99"/>
        <v>1525.248128</v>
      </c>
      <c r="AV132" s="10">
        <f t="shared" si="100"/>
        <v>459.6269540440253</v>
      </c>
      <c r="AW132" s="9">
        <f t="shared" si="101"/>
        <v>135.3730459559747</v>
      </c>
      <c r="AX132" s="9">
        <f t="shared" si="102"/>
        <v>0.25672214319362746</v>
      </c>
      <c r="AY132">
        <f t="shared" si="116"/>
        <v>18325.86157139844</v>
      </c>
      <c r="AZ132" s="9">
        <f t="shared" si="103"/>
        <v>406397.1536995041</v>
      </c>
      <c r="BA132" s="9">
        <f t="shared" si="104"/>
        <v>6.1807754656822</v>
      </c>
      <c r="BB132" s="9">
        <f t="shared" si="105"/>
        <v>53229.800344521165</v>
      </c>
      <c r="BC132" s="9">
        <f t="shared" si="106"/>
        <v>1.5296485694054962</v>
      </c>
      <c r="BD132" s="9">
        <f t="shared" si="107"/>
        <v>0.96</v>
      </c>
      <c r="BE132" s="9">
        <f t="shared" si="108"/>
        <v>0.75</v>
      </c>
      <c r="BF132" s="9">
        <f t="shared" si="109"/>
        <v>5.901421949866883</v>
      </c>
      <c r="BG132" s="9">
        <f t="shared" si="110"/>
        <v>3.9342812999112553</v>
      </c>
      <c r="BY132" s="3">
        <v>0.96</v>
      </c>
      <c r="BZ132" s="3">
        <v>0.95</v>
      </c>
      <c r="CA132" s="2">
        <v>1.06</v>
      </c>
    </row>
    <row r="133" spans="1:79" ht="15.6" thickTop="1" thickBot="1" x14ac:dyDescent="0.35">
      <c r="A133" s="13">
        <v>151</v>
      </c>
      <c r="B133" s="13" t="s">
        <v>149</v>
      </c>
      <c r="C133" s="13">
        <v>150</v>
      </c>
      <c r="D133" s="13">
        <v>200</v>
      </c>
      <c r="E133" s="13">
        <v>128</v>
      </c>
      <c r="F133" s="13">
        <v>45.4</v>
      </c>
      <c r="G133" s="13">
        <v>1.5</v>
      </c>
      <c r="H133" s="13">
        <v>1</v>
      </c>
      <c r="I133" s="13">
        <v>529</v>
      </c>
      <c r="J133" s="13">
        <v>64</v>
      </c>
      <c r="K133" s="13">
        <v>0.75</v>
      </c>
      <c r="L133" s="15">
        <v>674</v>
      </c>
      <c r="M133" s="13" t="s">
        <v>278</v>
      </c>
      <c r="N133" s="13" t="s">
        <v>260</v>
      </c>
      <c r="O133" s="9" t="s">
        <v>159</v>
      </c>
      <c r="P133" s="12"/>
      <c r="Q133" s="10">
        <f t="shared" si="111"/>
        <v>528.11584672319589</v>
      </c>
      <c r="R133" s="10">
        <f t="shared" si="78"/>
        <v>531.97215863746999</v>
      </c>
      <c r="S133" s="9">
        <f t="shared" si="112"/>
        <v>145.88415327680411</v>
      </c>
      <c r="T133" s="9">
        <f t="shared" si="113"/>
        <v>0.24271230376750205</v>
      </c>
      <c r="U133" s="9">
        <f t="shared" si="114"/>
        <v>21282.186177290077</v>
      </c>
      <c r="V133" s="12"/>
      <c r="W133" s="10">
        <f t="shared" si="79"/>
        <v>513.55151580669303</v>
      </c>
      <c r="X133" s="9">
        <f t="shared" si="80"/>
        <v>160.44848419330697</v>
      </c>
      <c r="Y133" s="9">
        <f t="shared" si="81"/>
        <v>0.27021730351515028</v>
      </c>
      <c r="Z133" s="9">
        <f t="shared" si="82"/>
        <v>25743.716079929876</v>
      </c>
      <c r="AA133" s="12"/>
      <c r="AB133" s="10">
        <f t="shared" si="83"/>
        <v>381.5454106550402</v>
      </c>
      <c r="AC133" s="9">
        <f t="shared" si="84"/>
        <v>292.4545893449598</v>
      </c>
      <c r="AD133" s="9">
        <f t="shared" si="85"/>
        <v>0.554129810793211</v>
      </c>
      <c r="AE133" s="9">
        <f t="shared" si="86"/>
        <v>85529.686828929072</v>
      </c>
      <c r="AF133" s="9">
        <f t="shared" si="87"/>
        <v>1.9674820456614082</v>
      </c>
      <c r="AG133" s="9">
        <f t="shared" si="88"/>
        <v>46.311999999999998</v>
      </c>
      <c r="AH133" s="9">
        <f t="shared" si="89"/>
        <v>34650.177962638518</v>
      </c>
      <c r="AI133" s="9">
        <f t="shared" si="90"/>
        <v>79663.961092511003</v>
      </c>
      <c r="AJ133" s="9">
        <f t="shared" si="91"/>
        <v>33.557709251101322</v>
      </c>
      <c r="AK133" s="9">
        <f t="shared" si="92"/>
        <v>0.45330786332038842</v>
      </c>
      <c r="AM133" s="10">
        <f t="shared" si="93"/>
        <v>544.22742211921309</v>
      </c>
      <c r="AN133" s="9">
        <f t="shared" si="94"/>
        <v>129.77257788078691</v>
      </c>
      <c r="AO133" s="9">
        <f t="shared" si="95"/>
        <v>0.21305148041247696</v>
      </c>
      <c r="AP133">
        <f t="shared" si="115"/>
        <v>16840.921969824903</v>
      </c>
      <c r="AQ133" s="9">
        <f t="shared" si="96"/>
        <v>1.0931653667400922</v>
      </c>
      <c r="AR133" s="9">
        <f t="shared" si="97"/>
        <v>0.48</v>
      </c>
      <c r="AS133" s="9">
        <f t="shared" si="98"/>
        <v>33.557709251101322</v>
      </c>
      <c r="AT133" s="9">
        <f t="shared" si="99"/>
        <v>1476.6915583999998</v>
      </c>
      <c r="AV133" s="10">
        <f t="shared" si="100"/>
        <v>459.22786659591372</v>
      </c>
      <c r="AW133" s="9">
        <f t="shared" si="101"/>
        <v>214.77213340408628</v>
      </c>
      <c r="AX133" s="9">
        <f t="shared" si="102"/>
        <v>0.37904492068172846</v>
      </c>
      <c r="AY133">
        <f t="shared" si="116"/>
        <v>46127.069286942635</v>
      </c>
      <c r="AZ133" s="9">
        <f t="shared" si="103"/>
        <v>411066.65336902498</v>
      </c>
      <c r="BA133" s="9">
        <f t="shared" si="104"/>
        <v>6.3154486935694134</v>
      </c>
      <c r="BB133" s="9">
        <f t="shared" si="105"/>
        <v>48161.213226888751</v>
      </c>
      <c r="BC133" s="9">
        <f t="shared" si="106"/>
        <v>1.4862907153686169</v>
      </c>
      <c r="BD133" s="9">
        <f t="shared" si="107"/>
        <v>0.96</v>
      </c>
      <c r="BE133" s="9">
        <f t="shared" si="108"/>
        <v>0.75</v>
      </c>
      <c r="BF133" s="9">
        <f t="shared" si="109"/>
        <v>5.7341462784283053</v>
      </c>
      <c r="BG133" s="9">
        <f t="shared" si="110"/>
        <v>3.8227641856188703</v>
      </c>
      <c r="BY133" s="3">
        <v>0.83</v>
      </c>
      <c r="BZ133" s="3">
        <v>0.83</v>
      </c>
      <c r="CA133" s="2">
        <v>0.85</v>
      </c>
    </row>
    <row r="134" spans="1:79" ht="15.6" thickTop="1" thickBot="1" x14ac:dyDescent="0.35">
      <c r="A134" s="13">
        <v>152</v>
      </c>
      <c r="B134" s="13" t="s">
        <v>150</v>
      </c>
      <c r="C134" s="13">
        <v>150</v>
      </c>
      <c r="D134" s="13">
        <v>200</v>
      </c>
      <c r="E134" s="13">
        <v>128</v>
      </c>
      <c r="F134" s="13">
        <v>46.1</v>
      </c>
      <c r="G134" s="13">
        <v>1.5</v>
      </c>
      <c r="H134" s="13">
        <v>1.5</v>
      </c>
      <c r="I134" s="13">
        <v>529</v>
      </c>
      <c r="J134" s="13">
        <v>64</v>
      </c>
      <c r="K134" s="13">
        <v>0.75</v>
      </c>
      <c r="L134" s="15">
        <v>708</v>
      </c>
      <c r="M134" s="13" t="s">
        <v>278</v>
      </c>
      <c r="N134" s="13" t="s">
        <v>260</v>
      </c>
      <c r="O134" s="9" t="s">
        <v>159</v>
      </c>
      <c r="P134" s="12"/>
      <c r="Q134" s="10">
        <f t="shared" si="111"/>
        <v>564.11972363955317</v>
      </c>
      <c r="R134" s="10">
        <f t="shared" si="78"/>
        <v>567.9088649654816</v>
      </c>
      <c r="S134" s="9">
        <f t="shared" si="112"/>
        <v>143.88027636044683</v>
      </c>
      <c r="T134" s="9">
        <f t="shared" si="113"/>
        <v>0.22620555862274228</v>
      </c>
      <c r="U134" s="9">
        <f t="shared" si="114"/>
        <v>20701.533925558553</v>
      </c>
      <c r="V134" s="12"/>
      <c r="W134" s="10">
        <f t="shared" si="79"/>
        <v>531.76953556122453</v>
      </c>
      <c r="X134" s="9">
        <f t="shared" si="80"/>
        <v>176.23046443877547</v>
      </c>
      <c r="Y134" s="9">
        <f t="shared" si="81"/>
        <v>0.28429552329497865</v>
      </c>
      <c r="Z134" s="9">
        <f t="shared" si="82"/>
        <v>31057.176596306505</v>
      </c>
      <c r="AA134" s="12"/>
      <c r="AB134" s="10">
        <f t="shared" si="83"/>
        <v>396.73709327364236</v>
      </c>
      <c r="AC134" s="9">
        <f t="shared" si="84"/>
        <v>311.26290672635764</v>
      </c>
      <c r="AD134" s="9">
        <f t="shared" si="85"/>
        <v>0.5635058488060708</v>
      </c>
      <c r="AE134" s="9">
        <f t="shared" si="86"/>
        <v>96884.597103741224</v>
      </c>
      <c r="AF134" s="9">
        <f t="shared" si="87"/>
        <v>1.9825918389824972</v>
      </c>
      <c r="AG134" s="9">
        <f t="shared" si="88"/>
        <v>47.468000000000004</v>
      </c>
      <c r="AH134" s="9">
        <f t="shared" si="89"/>
        <v>34007.336691184399</v>
      </c>
      <c r="AI134" s="9">
        <f t="shared" si="90"/>
        <v>80093.779297180037</v>
      </c>
      <c r="AJ134" s="9">
        <f t="shared" si="91"/>
        <v>33.04815618221258</v>
      </c>
      <c r="AK134" s="9">
        <f t="shared" si="92"/>
        <v>0.68518373955235112</v>
      </c>
      <c r="AM134" s="10">
        <f t="shared" si="93"/>
        <v>539.59703138814086</v>
      </c>
      <c r="AN134" s="9">
        <f t="shared" si="94"/>
        <v>168.40296861185914</v>
      </c>
      <c r="AO134" s="9">
        <f t="shared" si="95"/>
        <v>0.26996372125779317</v>
      </c>
      <c r="AP134">
        <f t="shared" si="115"/>
        <v>28359.559837286815</v>
      </c>
      <c r="AQ134" s="9">
        <f t="shared" si="96"/>
        <v>1.65234092443418</v>
      </c>
      <c r="AR134" s="9">
        <f t="shared" si="97"/>
        <v>0.72</v>
      </c>
      <c r="AS134" s="9">
        <f t="shared" si="98"/>
        <v>33.04815618221258</v>
      </c>
      <c r="AT134" s="9">
        <f t="shared" si="99"/>
        <v>1211.8501375999999</v>
      </c>
      <c r="AV134" s="10">
        <f t="shared" si="100"/>
        <v>473.37176617827782</v>
      </c>
      <c r="AW134" s="9">
        <f t="shared" si="101"/>
        <v>234.62823382172218</v>
      </c>
      <c r="AX134" s="9">
        <f t="shared" si="102"/>
        <v>0.3972132067803541</v>
      </c>
      <c r="AY134">
        <f t="shared" si="116"/>
        <v>55050.408106300732</v>
      </c>
      <c r="AZ134" s="9">
        <f t="shared" si="103"/>
        <v>414776.80618159898</v>
      </c>
      <c r="BA134" s="9">
        <f t="shared" si="104"/>
        <v>6.2673171908498473</v>
      </c>
      <c r="BB134" s="9">
        <f t="shared" si="105"/>
        <v>58594.959996678823</v>
      </c>
      <c r="BC134" s="9">
        <f t="shared" si="106"/>
        <v>2.252305447673689</v>
      </c>
      <c r="BD134" s="9">
        <f t="shared" si="107"/>
        <v>1.44</v>
      </c>
      <c r="BE134" s="9">
        <f t="shared" si="108"/>
        <v>0.75</v>
      </c>
      <c r="BF134" s="9">
        <f t="shared" si="109"/>
        <v>5.7929666864035205</v>
      </c>
      <c r="BG134" s="9">
        <f t="shared" si="110"/>
        <v>3.8619777909356805</v>
      </c>
      <c r="BY134" s="3">
        <v>1.3</v>
      </c>
      <c r="BZ134" s="3">
        <v>1.28</v>
      </c>
      <c r="CA134" s="2">
        <v>1.45</v>
      </c>
    </row>
    <row r="135" spans="1:79" ht="15.6" thickTop="1" thickBot="1" x14ac:dyDescent="0.35">
      <c r="A135" s="13">
        <v>154</v>
      </c>
      <c r="B135" s="13" t="s">
        <v>152</v>
      </c>
      <c r="C135" s="13">
        <v>80</v>
      </c>
      <c r="D135" s="13">
        <v>100</v>
      </c>
      <c r="E135" s="13">
        <v>64</v>
      </c>
      <c r="F135" s="13">
        <v>31.4</v>
      </c>
      <c r="G135" s="13">
        <v>1</v>
      </c>
      <c r="H135" s="13">
        <v>1</v>
      </c>
      <c r="I135" s="13">
        <v>350</v>
      </c>
      <c r="J135" s="13">
        <v>48</v>
      </c>
      <c r="K135" s="13">
        <v>0.75</v>
      </c>
      <c r="L135" s="15">
        <v>129.69999999999999</v>
      </c>
      <c r="M135" s="13" t="s">
        <v>278</v>
      </c>
      <c r="N135" s="13" t="s">
        <v>261</v>
      </c>
      <c r="O135" s="9" t="s">
        <v>159</v>
      </c>
      <c r="P135" s="12"/>
      <c r="Q135" s="10">
        <f t="shared" si="111"/>
        <v>119.49397396423086</v>
      </c>
      <c r="R135" s="10">
        <f t="shared" si="78"/>
        <v>120.23765141777771</v>
      </c>
      <c r="S135" s="9">
        <f t="shared" si="112"/>
        <v>10.206026035769128</v>
      </c>
      <c r="T135" s="9">
        <f t="shared" si="113"/>
        <v>8.1912302078653756E-2</v>
      </c>
      <c r="U135" s="9">
        <f t="shared" si="114"/>
        <v>104.1629674427973</v>
      </c>
      <c r="V135" s="12"/>
      <c r="W135" s="10">
        <f t="shared" si="79"/>
        <v>125.754964777796</v>
      </c>
      <c r="X135" s="9">
        <f t="shared" si="80"/>
        <v>3.9450352222039839</v>
      </c>
      <c r="Y135" s="9">
        <f t="shared" si="81"/>
        <v>3.0886346058183044E-2</v>
      </c>
      <c r="Z135" s="9">
        <f t="shared" si="82"/>
        <v>15.563302904430037</v>
      </c>
      <c r="AA135" s="12"/>
      <c r="AB135" s="10">
        <f t="shared" si="83"/>
        <v>52.052345905349007</v>
      </c>
      <c r="AC135" s="9">
        <f t="shared" si="84"/>
        <v>77.647654094650989</v>
      </c>
      <c r="AD135" s="9">
        <f t="shared" si="85"/>
        <v>0.85443358332318298</v>
      </c>
      <c r="AE135" s="9">
        <f t="shared" si="86"/>
        <v>6029.1581864025702</v>
      </c>
      <c r="AF135" s="9">
        <f t="shared" si="87"/>
        <v>1.6362425248110377</v>
      </c>
      <c r="AG135" s="9">
        <f t="shared" si="88"/>
        <v>32.083999999999996</v>
      </c>
      <c r="AH135" s="9">
        <f t="shared" si="89"/>
        <v>5073.7649397541491</v>
      </c>
      <c r="AI135" s="9">
        <f t="shared" si="90"/>
        <v>22479.539363057323</v>
      </c>
      <c r="AJ135" s="9">
        <f t="shared" si="91"/>
        <v>10.70063694267516</v>
      </c>
      <c r="AK135" s="9">
        <f t="shared" si="92"/>
        <v>0.28274270828734727</v>
      </c>
      <c r="AM135" s="10">
        <f t="shared" si="93"/>
        <v>81.009733258550852</v>
      </c>
      <c r="AN135" s="9">
        <f t="shared" si="94"/>
        <v>48.690266741449136</v>
      </c>
      <c r="AO135" s="9">
        <f t="shared" si="95"/>
        <v>0.46215488946306876</v>
      </c>
      <c r="AP135">
        <f t="shared" si="115"/>
        <v>2370.742075353468</v>
      </c>
      <c r="AQ135" s="9">
        <f t="shared" si="96"/>
        <v>0.68184243294180502</v>
      </c>
      <c r="AR135" s="9">
        <f t="shared" si="97"/>
        <v>0.36</v>
      </c>
      <c r="AS135" s="9">
        <f t="shared" si="98"/>
        <v>10.70063694267516</v>
      </c>
      <c r="AT135" s="9">
        <f t="shared" si="99"/>
        <v>804.55613440000002</v>
      </c>
      <c r="AV135" s="10">
        <f t="shared" si="100"/>
        <v>81.938759385214198</v>
      </c>
      <c r="AW135" s="9">
        <f t="shared" si="101"/>
        <v>47.761240614785791</v>
      </c>
      <c r="AX135" s="9">
        <f t="shared" si="102"/>
        <v>0.45134682090867095</v>
      </c>
      <c r="AY135">
        <f t="shared" si="116"/>
        <v>2281.1361050634637</v>
      </c>
      <c r="AZ135" s="9">
        <f t="shared" si="103"/>
        <v>77647.897125734147</v>
      </c>
      <c r="BA135" s="9">
        <f t="shared" si="104"/>
        <v>7.5939426622154222</v>
      </c>
      <c r="BB135" s="9">
        <f t="shared" si="105"/>
        <v>4290.8622594800536</v>
      </c>
      <c r="BC135" s="9">
        <f t="shared" si="106"/>
        <v>0.87168756299113148</v>
      </c>
      <c r="BD135" s="9">
        <f t="shared" si="107"/>
        <v>0.7200000000000002</v>
      </c>
      <c r="BE135" s="9">
        <f t="shared" si="108"/>
        <v>0.4</v>
      </c>
      <c r="BF135" s="9">
        <f t="shared" si="109"/>
        <v>4.4839895215593177</v>
      </c>
      <c r="BG135" s="9">
        <f t="shared" si="110"/>
        <v>2.9893263477062115</v>
      </c>
      <c r="BY135" s="3">
        <v>1.1599999999999999</v>
      </c>
      <c r="BZ135" s="3">
        <v>1.1599999999999999</v>
      </c>
      <c r="CA135" s="2">
        <v>1.27</v>
      </c>
    </row>
    <row r="136" spans="1:79" ht="15.6" thickTop="1" thickBot="1" x14ac:dyDescent="0.35">
      <c r="A136" s="13">
        <v>155</v>
      </c>
      <c r="B136" s="13" t="s">
        <v>153</v>
      </c>
      <c r="C136" s="13">
        <v>80</v>
      </c>
      <c r="D136" s="13">
        <v>100</v>
      </c>
      <c r="E136" s="13">
        <v>64</v>
      </c>
      <c r="F136" s="13">
        <v>26</v>
      </c>
      <c r="G136" s="13">
        <v>1</v>
      </c>
      <c r="H136" s="13">
        <v>1.5</v>
      </c>
      <c r="I136" s="13">
        <v>350</v>
      </c>
      <c r="J136" s="13">
        <v>48</v>
      </c>
      <c r="K136" s="13">
        <v>0.75</v>
      </c>
      <c r="L136" s="15">
        <v>139.30000000000001</v>
      </c>
      <c r="M136" s="13" t="s">
        <v>278</v>
      </c>
      <c r="N136" s="13" t="s">
        <v>261</v>
      </c>
      <c r="O136" s="9" t="s">
        <v>159</v>
      </c>
      <c r="P136" s="12"/>
      <c r="Q136" s="10">
        <f t="shared" si="111"/>
        <v>117.15813307337282</v>
      </c>
      <c r="R136" s="10">
        <f t="shared" si="78"/>
        <v>118.05017756426227</v>
      </c>
      <c r="S136" s="9">
        <f t="shared" si="112"/>
        <v>22.141866926627188</v>
      </c>
      <c r="T136" s="9">
        <f t="shared" si="113"/>
        <v>0.17267432045364212</v>
      </c>
      <c r="U136" s="9">
        <f t="shared" si="114"/>
        <v>490.2622709964669</v>
      </c>
      <c r="V136" s="12"/>
      <c r="W136" s="10">
        <f t="shared" si="79"/>
        <v>110.66145674440295</v>
      </c>
      <c r="X136" s="9">
        <f t="shared" si="80"/>
        <v>28.638543255597057</v>
      </c>
      <c r="Y136" s="9">
        <f t="shared" si="81"/>
        <v>0.22914367381753004</v>
      </c>
      <c r="Z136" s="9">
        <f t="shared" si="82"/>
        <v>820.16615980270365</v>
      </c>
      <c r="AA136" s="12"/>
      <c r="AB136" s="10">
        <f t="shared" si="83"/>
        <v>58.14661582568516</v>
      </c>
      <c r="AC136" s="9">
        <f t="shared" si="84"/>
        <v>81.153384174314851</v>
      </c>
      <c r="AD136" s="9">
        <f t="shared" si="85"/>
        <v>0.82202861603827881</v>
      </c>
      <c r="AE136" s="9">
        <f t="shared" si="86"/>
        <v>6585.8717629439361</v>
      </c>
      <c r="AF136" s="9">
        <f t="shared" si="87"/>
        <v>1.4889136979690929</v>
      </c>
      <c r="AG136" s="9">
        <f t="shared" si="88"/>
        <v>27.026</v>
      </c>
      <c r="AH136" s="9">
        <f t="shared" si="89"/>
        <v>6326.581775147929</v>
      </c>
      <c r="AI136" s="9">
        <f t="shared" si="90"/>
        <v>21542.203076923077</v>
      </c>
      <c r="AJ136" s="9">
        <f t="shared" si="91"/>
        <v>12.923076923076923</v>
      </c>
      <c r="AK136" s="9">
        <f t="shared" si="92"/>
        <v>0.38592643051358883</v>
      </c>
      <c r="AM136" s="10">
        <f t="shared" si="93"/>
        <v>82.299010397476096</v>
      </c>
      <c r="AN136" s="9">
        <f t="shared" si="94"/>
        <v>57.000989602523916</v>
      </c>
      <c r="AO136" s="9">
        <f t="shared" si="95"/>
        <v>0.51445166203840709</v>
      </c>
      <c r="AP136">
        <f t="shared" si="115"/>
        <v>3249.1128156670397</v>
      </c>
      <c r="AQ136" s="9">
        <f t="shared" si="96"/>
        <v>0.9306730416209551</v>
      </c>
      <c r="AR136" s="9">
        <f t="shared" si="97"/>
        <v>0.54</v>
      </c>
      <c r="AS136" s="9">
        <f t="shared" si="98"/>
        <v>12.923076923076923</v>
      </c>
      <c r="AT136" s="9">
        <f t="shared" si="99"/>
        <v>705.24060159999988</v>
      </c>
      <c r="AV136" s="10">
        <f t="shared" si="100"/>
        <v>74.165316156463049</v>
      </c>
      <c r="AW136" s="9">
        <f t="shared" si="101"/>
        <v>65.134683843536962</v>
      </c>
      <c r="AX136" s="9">
        <f t="shared" si="102"/>
        <v>0.61026011172508587</v>
      </c>
      <c r="AY136">
        <f t="shared" si="116"/>
        <v>4242.5270393975152</v>
      </c>
      <c r="AZ136" s="9">
        <f t="shared" si="103"/>
        <v>69471.910233527931</v>
      </c>
      <c r="BA136" s="9">
        <f t="shared" si="104"/>
        <v>8.3453674526886825</v>
      </c>
      <c r="BB136" s="9">
        <f t="shared" si="105"/>
        <v>4693.405922935116</v>
      </c>
      <c r="BC136" s="9">
        <f t="shared" si="106"/>
        <v>1.1528883656123396</v>
      </c>
      <c r="BD136" s="9">
        <f t="shared" si="107"/>
        <v>1.0799999999999998</v>
      </c>
      <c r="BE136" s="9">
        <f t="shared" si="108"/>
        <v>0.4</v>
      </c>
      <c r="BF136" s="9">
        <f t="shared" si="109"/>
        <v>3.9536638052549371</v>
      </c>
      <c r="BG136" s="9">
        <f t="shared" si="110"/>
        <v>2.6357758701699581</v>
      </c>
      <c r="BY136" s="3">
        <v>1.24</v>
      </c>
      <c r="BZ136" s="3">
        <v>1.24</v>
      </c>
      <c r="CA136" s="2">
        <v>1.35</v>
      </c>
    </row>
    <row r="137" spans="1:79" ht="15.6" thickTop="1" thickBot="1" x14ac:dyDescent="0.35">
      <c r="A137" s="13">
        <v>156</v>
      </c>
      <c r="B137" s="13" t="s">
        <v>154</v>
      </c>
      <c r="C137" s="13">
        <v>80</v>
      </c>
      <c r="D137" s="13">
        <v>100</v>
      </c>
      <c r="E137" s="13">
        <v>64</v>
      </c>
      <c r="F137" s="13">
        <v>31.4</v>
      </c>
      <c r="G137" s="13">
        <v>0.7</v>
      </c>
      <c r="H137" s="13">
        <v>1</v>
      </c>
      <c r="I137" s="13">
        <v>350</v>
      </c>
      <c r="J137" s="13">
        <v>48</v>
      </c>
      <c r="K137" s="13">
        <v>0.75</v>
      </c>
      <c r="L137" s="15">
        <v>106</v>
      </c>
      <c r="M137" s="13" t="s">
        <v>278</v>
      </c>
      <c r="N137" s="13" t="s">
        <v>261</v>
      </c>
      <c r="O137" s="9" t="s">
        <v>159</v>
      </c>
      <c r="P137" s="12"/>
      <c r="Q137" s="10">
        <f t="shared" si="111"/>
        <v>116.10672617180334</v>
      </c>
      <c r="R137" s="10">
        <f t="shared" si="78"/>
        <v>116.85324041372425</v>
      </c>
      <c r="S137" s="9">
        <f t="shared" si="112"/>
        <v>10.106726171803345</v>
      </c>
      <c r="T137" s="9">
        <f t="shared" si="113"/>
        <v>9.1007835251109143E-2</v>
      </c>
      <c r="U137" s="9">
        <f t="shared" si="114"/>
        <v>102.1459139118147</v>
      </c>
      <c r="V137" s="12"/>
      <c r="W137" s="10">
        <f t="shared" si="79"/>
        <v>94.955113016289545</v>
      </c>
      <c r="X137" s="9">
        <f t="shared" si="80"/>
        <v>11.044886983710455</v>
      </c>
      <c r="Y137" s="9">
        <f t="shared" si="81"/>
        <v>0.10992392099836892</v>
      </c>
      <c r="Z137" s="9">
        <f t="shared" si="82"/>
        <v>121.98952848293663</v>
      </c>
      <c r="AA137" s="12"/>
      <c r="AB137" s="10">
        <f t="shared" si="83"/>
        <v>36.890653624508722</v>
      </c>
      <c r="AC137" s="9">
        <f t="shared" si="84"/>
        <v>69.10934637549127</v>
      </c>
      <c r="AD137" s="9">
        <f t="shared" si="85"/>
        <v>0.96730394357490113</v>
      </c>
      <c r="AE137" s="9">
        <f t="shared" si="86"/>
        <v>4776.1017564476288</v>
      </c>
      <c r="AF137" s="9">
        <f t="shared" si="87"/>
        <v>1.6362425248110377</v>
      </c>
      <c r="AG137" s="9">
        <f t="shared" si="88"/>
        <v>32.083999999999996</v>
      </c>
      <c r="AH137" s="9">
        <f t="shared" si="89"/>
        <v>3384.9983236642461</v>
      </c>
      <c r="AI137" s="9">
        <f t="shared" si="90"/>
        <v>23833.469554140127</v>
      </c>
      <c r="AJ137" s="9">
        <f t="shared" si="91"/>
        <v>7.4904458598726116</v>
      </c>
      <c r="AK137" s="9">
        <f t="shared" si="92"/>
        <v>0.28274270828734727</v>
      </c>
      <c r="AM137" s="10">
        <f t="shared" si="93"/>
        <v>71.768639821685056</v>
      </c>
      <c r="AN137" s="9">
        <f t="shared" si="94"/>
        <v>34.231360178314944</v>
      </c>
      <c r="AO137" s="9">
        <f t="shared" si="95"/>
        <v>0.38512259769385088</v>
      </c>
      <c r="AP137">
        <f t="shared" si="115"/>
        <v>1171.7860196575261</v>
      </c>
      <c r="AQ137" s="9">
        <f t="shared" si="96"/>
        <v>0.68184243294180502</v>
      </c>
      <c r="AR137" s="9">
        <f t="shared" si="97"/>
        <v>0.36</v>
      </c>
      <c r="AS137" s="9">
        <f t="shared" si="98"/>
        <v>7.4904458598726116</v>
      </c>
      <c r="AT137" s="9">
        <f t="shared" si="99"/>
        <v>804.55613440000002</v>
      </c>
      <c r="AV137" s="10">
        <f t="shared" si="100"/>
        <v>77.947411792066973</v>
      </c>
      <c r="AW137" s="9">
        <f t="shared" si="101"/>
        <v>28.052588207933027</v>
      </c>
      <c r="AX137" s="9">
        <f t="shared" si="102"/>
        <v>0.30500660960256942</v>
      </c>
      <c r="AY137">
        <f t="shared" si="116"/>
        <v>786.94770516386313</v>
      </c>
      <c r="AZ137" s="9">
        <f t="shared" si="103"/>
        <v>73656.549532586912</v>
      </c>
      <c r="BA137" s="9">
        <f t="shared" si="104"/>
        <v>7.5939426622154222</v>
      </c>
      <c r="BB137" s="9">
        <f t="shared" si="105"/>
        <v>4290.8622594800536</v>
      </c>
      <c r="BC137" s="9">
        <f t="shared" si="106"/>
        <v>0.87168756299113148</v>
      </c>
      <c r="BD137" s="9">
        <f t="shared" si="107"/>
        <v>0.7200000000000002</v>
      </c>
      <c r="BE137" s="9">
        <f t="shared" si="108"/>
        <v>0.4</v>
      </c>
      <c r="BF137" s="9">
        <f t="shared" si="109"/>
        <v>4.4839895215593177</v>
      </c>
      <c r="BG137" s="9">
        <f t="shared" si="110"/>
        <v>2.9893263477062115</v>
      </c>
      <c r="BY137" s="3">
        <v>1.07</v>
      </c>
      <c r="BZ137" s="2">
        <v>1.1299999999999999</v>
      </c>
      <c r="CA137" s="2">
        <v>1.31</v>
      </c>
    </row>
    <row r="138" spans="1:79" ht="15.6" thickTop="1" thickBot="1" x14ac:dyDescent="0.35">
      <c r="A138" s="13">
        <v>157</v>
      </c>
      <c r="B138" s="13" t="s">
        <v>155</v>
      </c>
      <c r="C138" s="13">
        <v>80</v>
      </c>
      <c r="D138" s="13">
        <v>100</v>
      </c>
      <c r="E138" s="13">
        <v>64</v>
      </c>
      <c r="F138" s="13">
        <v>26</v>
      </c>
      <c r="G138" s="13">
        <v>0.7</v>
      </c>
      <c r="H138" s="13">
        <v>1.5</v>
      </c>
      <c r="I138" s="13">
        <v>350</v>
      </c>
      <c r="J138" s="13">
        <v>48</v>
      </c>
      <c r="K138" s="13">
        <v>0.75</v>
      </c>
      <c r="L138" s="15">
        <v>107.8</v>
      </c>
      <c r="M138" s="13" t="s">
        <v>278</v>
      </c>
      <c r="N138" s="13" t="s">
        <v>261</v>
      </c>
      <c r="O138" s="9" t="s">
        <v>159</v>
      </c>
      <c r="P138" s="12"/>
      <c r="Q138" s="10">
        <f t="shared" si="111"/>
        <v>114.35340560193602</v>
      </c>
      <c r="R138" s="10">
        <f t="shared" si="78"/>
        <v>115.247799025874</v>
      </c>
      <c r="S138" s="9">
        <f t="shared" si="112"/>
        <v>6.5534056019360207</v>
      </c>
      <c r="T138" s="9">
        <f t="shared" si="113"/>
        <v>5.8998920895938847E-2</v>
      </c>
      <c r="U138" s="9">
        <f t="shared" si="114"/>
        <v>42.947124983486418</v>
      </c>
      <c r="V138" s="12"/>
      <c r="W138" s="10">
        <f t="shared" si="79"/>
        <v>79.858078170125708</v>
      </c>
      <c r="X138" s="9">
        <f t="shared" si="80"/>
        <v>27.941921829874289</v>
      </c>
      <c r="Y138" s="9">
        <f t="shared" si="81"/>
        <v>0.29779609918569994</v>
      </c>
      <c r="Z138" s="9">
        <f t="shared" si="82"/>
        <v>780.75099554680537</v>
      </c>
      <c r="AA138" s="12"/>
      <c r="AB138" s="10">
        <f t="shared" si="83"/>
        <v>41.451820708949434</v>
      </c>
      <c r="AC138" s="9">
        <f t="shared" si="84"/>
        <v>66.34817929105057</v>
      </c>
      <c r="AD138" s="9">
        <f t="shared" si="85"/>
        <v>0.88907698379685107</v>
      </c>
      <c r="AE138" s="9">
        <f t="shared" si="86"/>
        <v>4402.0808952373918</v>
      </c>
      <c r="AF138" s="9">
        <f t="shared" si="87"/>
        <v>1.4889136979690929</v>
      </c>
      <c r="AG138" s="9">
        <f t="shared" si="88"/>
        <v>27.026</v>
      </c>
      <c r="AH138" s="9">
        <f t="shared" si="89"/>
        <v>4185.5635313609464</v>
      </c>
      <c r="AI138" s="9">
        <f t="shared" si="90"/>
        <v>23177.334153846154</v>
      </c>
      <c r="AJ138" s="9">
        <f t="shared" si="91"/>
        <v>9.046153846153846</v>
      </c>
      <c r="AK138" s="9">
        <f t="shared" si="92"/>
        <v>0.38592643051358883</v>
      </c>
      <c r="AM138" s="10">
        <f t="shared" si="93"/>
        <v>75.630009381495341</v>
      </c>
      <c r="AN138" s="9">
        <f t="shared" si="94"/>
        <v>32.169990618504656</v>
      </c>
      <c r="AO138" s="9">
        <f t="shared" si="95"/>
        <v>0.35076038786650149</v>
      </c>
      <c r="AP138">
        <f t="shared" si="115"/>
        <v>1034.9082963946776</v>
      </c>
      <c r="AQ138" s="9">
        <f t="shared" si="96"/>
        <v>0.9306730416209551</v>
      </c>
      <c r="AR138" s="9">
        <f t="shared" si="97"/>
        <v>0.54</v>
      </c>
      <c r="AS138" s="9">
        <f t="shared" si="98"/>
        <v>9.046153846153846</v>
      </c>
      <c r="AT138" s="9">
        <f t="shared" si="99"/>
        <v>705.24060159999988</v>
      </c>
      <c r="AV138" s="10">
        <f t="shared" si="100"/>
        <v>70.533353281351239</v>
      </c>
      <c r="AW138" s="9">
        <f t="shared" si="101"/>
        <v>37.266646718648758</v>
      </c>
      <c r="AX138" s="9">
        <f t="shared" si="102"/>
        <v>0.4179436547671963</v>
      </c>
      <c r="AY138">
        <f t="shared" si="116"/>
        <v>1388.8029576525742</v>
      </c>
      <c r="AZ138" s="9">
        <f t="shared" si="103"/>
        <v>65839.947358416131</v>
      </c>
      <c r="BA138" s="9">
        <f t="shared" si="104"/>
        <v>8.3453674526886825</v>
      </c>
      <c r="BB138" s="9">
        <f t="shared" si="105"/>
        <v>4693.405922935116</v>
      </c>
      <c r="BC138" s="9">
        <f t="shared" si="106"/>
        <v>1.1528883656123396</v>
      </c>
      <c r="BD138" s="9">
        <f t="shared" si="107"/>
        <v>1.0799999999999998</v>
      </c>
      <c r="BE138" s="9">
        <f t="shared" si="108"/>
        <v>0.4</v>
      </c>
      <c r="BF138" s="9">
        <f t="shared" si="109"/>
        <v>3.9536638052549371</v>
      </c>
      <c r="BG138" s="9">
        <f t="shared" si="110"/>
        <v>2.6357758701699581</v>
      </c>
      <c r="BY138" s="3">
        <v>1.08</v>
      </c>
      <c r="BZ138" s="2">
        <v>1.1499999999999999</v>
      </c>
      <c r="CA138" s="2">
        <v>1.33</v>
      </c>
    </row>
    <row r="139" spans="1:79" ht="15.6" thickTop="1" thickBot="1" x14ac:dyDescent="0.35">
      <c r="A139" s="13">
        <v>158</v>
      </c>
      <c r="B139" s="13" t="s">
        <v>156</v>
      </c>
      <c r="C139" s="13">
        <v>60</v>
      </c>
      <c r="D139" s="13">
        <v>100</v>
      </c>
      <c r="E139" s="13">
        <v>44</v>
      </c>
      <c r="F139" s="13">
        <v>26.5</v>
      </c>
      <c r="G139" s="13">
        <v>1.5</v>
      </c>
      <c r="H139" s="13">
        <v>0</v>
      </c>
      <c r="I139" s="13">
        <v>350</v>
      </c>
      <c r="J139" s="13">
        <v>0</v>
      </c>
      <c r="K139" s="13">
        <v>0</v>
      </c>
      <c r="L139" s="15">
        <v>75.2</v>
      </c>
      <c r="M139" s="13" t="s">
        <v>278</v>
      </c>
      <c r="N139" s="13" t="s">
        <v>261</v>
      </c>
      <c r="O139" s="9" t="s">
        <v>159</v>
      </c>
      <c r="P139" s="12"/>
      <c r="Q139" s="10">
        <f t="shared" si="111"/>
        <v>69.29765445166251</v>
      </c>
      <c r="R139" s="10">
        <f t="shared" si="78"/>
        <v>69.500522179635098</v>
      </c>
      <c r="S139" s="9">
        <f t="shared" si="112"/>
        <v>5.9023455483374931</v>
      </c>
      <c r="T139" s="9">
        <f t="shared" si="113"/>
        <v>8.1694690072799073E-2</v>
      </c>
      <c r="U139" s="9">
        <f t="shared" si="114"/>
        <v>34.837682971979426</v>
      </c>
      <c r="V139" s="12"/>
      <c r="W139" s="10">
        <f t="shared" si="79"/>
        <v>96.084032160293134</v>
      </c>
      <c r="X139" s="9">
        <f t="shared" si="80"/>
        <v>20.884032160293131</v>
      </c>
      <c r="Y139" s="9">
        <f t="shared" si="81"/>
        <v>0.24385264518702104</v>
      </c>
      <c r="Z139" s="9">
        <f t="shared" si="82"/>
        <v>436.14279927215779</v>
      </c>
      <c r="AA139" s="12"/>
      <c r="AB139" s="10">
        <f t="shared" si="83"/>
        <v>56.503077301725106</v>
      </c>
      <c r="AC139" s="9">
        <f t="shared" si="84"/>
        <v>18.696922698274896</v>
      </c>
      <c r="AD139" s="9">
        <f t="shared" si="85"/>
        <v>0.28392537336756668</v>
      </c>
      <c r="AE139" s="9">
        <f t="shared" si="86"/>
        <v>349.57491838526704</v>
      </c>
      <c r="AF139" s="9">
        <f t="shared" si="87"/>
        <v>1.503162000584102</v>
      </c>
      <c r="AG139" s="9">
        <f t="shared" si="88"/>
        <v>26.5</v>
      </c>
      <c r="AH139" s="9">
        <f t="shared" si="89"/>
        <v>6414.996642933429</v>
      </c>
      <c r="AI139" s="9">
        <f t="shared" si="90"/>
        <v>10899.659245283017</v>
      </c>
      <c r="AJ139" s="9">
        <f t="shared" si="91"/>
        <v>13.075471698113208</v>
      </c>
      <c r="AK139" s="9">
        <f t="shared" si="92"/>
        <v>0</v>
      </c>
      <c r="AM139" s="10">
        <f t="shared" si="93"/>
        <v>40.932122616000001</v>
      </c>
      <c r="AN139" s="9">
        <f t="shared" si="94"/>
        <v>34.267877384000002</v>
      </c>
      <c r="AO139" s="9">
        <f t="shared" si="95"/>
        <v>0.59015329457654764</v>
      </c>
      <c r="AP139">
        <f t="shared" si="115"/>
        <v>1174.2874204048587</v>
      </c>
      <c r="AQ139" s="9">
        <f t="shared" si="96"/>
        <v>0</v>
      </c>
      <c r="AR139" s="9">
        <f t="shared" si="97"/>
        <v>0</v>
      </c>
      <c r="AS139" s="9">
        <f t="shared" si="98"/>
        <v>13.075471698113208</v>
      </c>
      <c r="AT139" s="9">
        <f t="shared" si="99"/>
        <v>814.69119999999998</v>
      </c>
      <c r="AV139" s="10">
        <f t="shared" si="100"/>
        <v>47.649523077177456</v>
      </c>
      <c r="AW139" s="9">
        <f t="shared" si="101"/>
        <v>27.550476922822547</v>
      </c>
      <c r="AX139" s="9">
        <f t="shared" si="102"/>
        <v>0.44852395406556977</v>
      </c>
      <c r="AY139">
        <f t="shared" si="116"/>
        <v>759.02877867497773</v>
      </c>
      <c r="AZ139" s="9">
        <f t="shared" si="103"/>
        <v>47649.523077177451</v>
      </c>
      <c r="BA139" s="9">
        <f t="shared" si="104"/>
        <v>8.266262658359695</v>
      </c>
      <c r="BB139" s="9">
        <f t="shared" si="105"/>
        <v>0</v>
      </c>
      <c r="BC139" s="9">
        <f t="shared" si="106"/>
        <v>0</v>
      </c>
      <c r="BD139" s="9">
        <f t="shared" si="107"/>
        <v>0</v>
      </c>
      <c r="BE139" s="9">
        <f t="shared" si="108"/>
        <v>0.3</v>
      </c>
      <c r="BF139" s="9">
        <f t="shared" si="109"/>
        <v>4.0042161386905315</v>
      </c>
      <c r="BG139" s="9">
        <f t="shared" si="110"/>
        <v>2.6694774257936875</v>
      </c>
      <c r="BY139" s="3">
        <v>1.1200000000000001</v>
      </c>
      <c r="BZ139" s="2">
        <v>1.19</v>
      </c>
      <c r="CA139" s="2">
        <v>1.37</v>
      </c>
    </row>
    <row r="140" spans="1:79" ht="15.6" thickTop="1" thickBot="1" x14ac:dyDescent="0.35">
      <c r="A140" s="13">
        <v>159</v>
      </c>
      <c r="B140" s="13" t="s">
        <v>157</v>
      </c>
      <c r="C140" s="13">
        <v>60</v>
      </c>
      <c r="D140" s="13">
        <v>100</v>
      </c>
      <c r="E140" s="13">
        <v>44</v>
      </c>
      <c r="F140" s="13">
        <v>31.4</v>
      </c>
      <c r="G140" s="13">
        <v>1.5</v>
      </c>
      <c r="H140" s="13">
        <v>1</v>
      </c>
      <c r="I140" s="13">
        <v>350</v>
      </c>
      <c r="J140" s="13">
        <v>48</v>
      </c>
      <c r="K140" s="13">
        <v>0.75</v>
      </c>
      <c r="L140" s="15">
        <v>97.1</v>
      </c>
      <c r="M140" s="13" t="s">
        <v>278</v>
      </c>
      <c r="N140" s="13" t="s">
        <v>261</v>
      </c>
      <c r="O140" s="9" t="s">
        <v>159</v>
      </c>
      <c r="P140" s="12"/>
      <c r="Q140" s="10">
        <f t="shared" si="111"/>
        <v>81.941499575222622</v>
      </c>
      <c r="R140" s="10">
        <f t="shared" si="78"/>
        <v>82.074151095807863</v>
      </c>
      <c r="S140" s="9">
        <f t="shared" si="112"/>
        <v>15.158500424777372</v>
      </c>
      <c r="T140" s="9">
        <f t="shared" si="113"/>
        <v>0.16932946228378376</v>
      </c>
      <c r="U140" s="9">
        <f t="shared" si="114"/>
        <v>229.78013512797577</v>
      </c>
      <c r="V140" s="12"/>
      <c r="W140" s="10">
        <f t="shared" si="79"/>
        <v>75.01661908055884</v>
      </c>
      <c r="X140" s="9">
        <f t="shared" si="80"/>
        <v>22.083380919441154</v>
      </c>
      <c r="Y140" s="9">
        <f t="shared" si="81"/>
        <v>0.25660951321737352</v>
      </c>
      <c r="Z140" s="9">
        <f t="shared" si="82"/>
        <v>487.67571283313765</v>
      </c>
      <c r="AA140" s="12"/>
      <c r="AB140" s="10">
        <f t="shared" si="83"/>
        <v>55.819234197128651</v>
      </c>
      <c r="AC140" s="9">
        <f t="shared" si="84"/>
        <v>41.280765802871343</v>
      </c>
      <c r="AD140" s="9">
        <f t="shared" si="85"/>
        <v>0.53990285812779026</v>
      </c>
      <c r="AE140" s="9">
        <f t="shared" si="86"/>
        <v>1704.1016252715121</v>
      </c>
      <c r="AF140" s="9">
        <f t="shared" si="87"/>
        <v>1.6362425248110377</v>
      </c>
      <c r="AG140" s="9">
        <f t="shared" si="88"/>
        <v>32.083999999999996</v>
      </c>
      <c r="AH140" s="9">
        <f t="shared" si="89"/>
        <v>5257.89219897359</v>
      </c>
      <c r="AI140" s="9">
        <f t="shared" si="90"/>
        <v>11618.832675159234</v>
      </c>
      <c r="AJ140" s="9">
        <f t="shared" si="91"/>
        <v>11.035031847133761</v>
      </c>
      <c r="AK140" s="9">
        <f t="shared" si="92"/>
        <v>0.28274270828734727</v>
      </c>
      <c r="AM140" s="10">
        <f t="shared" si="93"/>
        <v>53.828569188023629</v>
      </c>
      <c r="AN140" s="9">
        <f t="shared" si="94"/>
        <v>43.271430811976366</v>
      </c>
      <c r="AO140" s="9">
        <f t="shared" si="95"/>
        <v>0.57340278311483528</v>
      </c>
      <c r="AP140">
        <f t="shared" si="115"/>
        <v>1872.4167245156575</v>
      </c>
      <c r="AQ140" s="9">
        <f t="shared" si="96"/>
        <v>0.68184243294180502</v>
      </c>
      <c r="AR140" s="9">
        <f t="shared" si="97"/>
        <v>0.36</v>
      </c>
      <c r="AS140" s="9">
        <f t="shared" si="98"/>
        <v>11.035031847133761</v>
      </c>
      <c r="AT140" s="9">
        <f t="shared" si="99"/>
        <v>653.38234239999997</v>
      </c>
      <c r="AV140" s="10">
        <f t="shared" si="100"/>
        <v>54.588234099532649</v>
      </c>
      <c r="AW140" s="9">
        <f t="shared" si="101"/>
        <v>42.511765900467346</v>
      </c>
      <c r="AX140" s="9">
        <f t="shared" si="102"/>
        <v>0.56051500833706813</v>
      </c>
      <c r="AY140">
        <f t="shared" si="116"/>
        <v>1807.2502399761381</v>
      </c>
      <c r="AZ140" s="9">
        <f t="shared" si="103"/>
        <v>52612.923601067741</v>
      </c>
      <c r="BA140" s="9">
        <f t="shared" si="104"/>
        <v>7.5939426622154222</v>
      </c>
      <c r="BB140" s="9">
        <f t="shared" si="105"/>
        <v>1975.3104984649067</v>
      </c>
      <c r="BC140" s="9">
        <f t="shared" si="106"/>
        <v>0.87168756299113148</v>
      </c>
      <c r="BD140" s="9">
        <f t="shared" si="107"/>
        <v>0.7200000000000002</v>
      </c>
      <c r="BE140" s="9">
        <f t="shared" si="108"/>
        <v>0.3</v>
      </c>
      <c r="BF140" s="9">
        <f t="shared" si="109"/>
        <v>4.4839895215593177</v>
      </c>
      <c r="BG140" s="9">
        <f t="shared" si="110"/>
        <v>2.9893263477062115</v>
      </c>
      <c r="BY140" s="3">
        <v>1.17</v>
      </c>
      <c r="BZ140" s="2">
        <v>1.26</v>
      </c>
      <c r="CA140" s="2">
        <v>1.45</v>
      </c>
    </row>
    <row r="141" spans="1:79" ht="15.6" thickTop="1" thickBot="1" x14ac:dyDescent="0.35">
      <c r="A141" s="13">
        <v>160</v>
      </c>
      <c r="B141" s="13" t="s">
        <v>158</v>
      </c>
      <c r="C141" s="13">
        <v>60</v>
      </c>
      <c r="D141" s="13">
        <v>100</v>
      </c>
      <c r="E141" s="13">
        <v>44</v>
      </c>
      <c r="F141" s="13">
        <v>31.4</v>
      </c>
      <c r="G141" s="13">
        <v>2.2000000000000002</v>
      </c>
      <c r="H141" s="13">
        <v>1</v>
      </c>
      <c r="I141" s="13">
        <v>350</v>
      </c>
      <c r="J141" s="13">
        <v>48</v>
      </c>
      <c r="K141" s="13">
        <v>0.75</v>
      </c>
      <c r="L141" s="15">
        <v>90.5</v>
      </c>
      <c r="M141" s="13" t="s">
        <v>278</v>
      </c>
      <c r="N141" s="13" t="s">
        <v>261</v>
      </c>
      <c r="O141" s="9" t="s">
        <v>159</v>
      </c>
      <c r="P141" s="12"/>
      <c r="Q141" s="10">
        <f t="shared" si="111"/>
        <v>85.743151088817839</v>
      </c>
      <c r="R141" s="10">
        <f t="shared" si="78"/>
        <v>85.872618761785006</v>
      </c>
      <c r="S141" s="9">
        <f t="shared" si="112"/>
        <v>4.7568489111821606</v>
      </c>
      <c r="T141" s="9">
        <f t="shared" si="113"/>
        <v>5.3980524993960687E-2</v>
      </c>
      <c r="U141" s="9">
        <f t="shared" si="114"/>
        <v>22.627611563814906</v>
      </c>
      <c r="V141" s="12"/>
      <c r="W141" s="10">
        <f t="shared" si="79"/>
        <v>93.305586421379218</v>
      </c>
      <c r="X141" s="9">
        <f t="shared" si="80"/>
        <v>2.8055864213792177</v>
      </c>
      <c r="Y141" s="9">
        <f t="shared" si="81"/>
        <v>3.0527760075227919E-2</v>
      </c>
      <c r="Z141" s="9">
        <f t="shared" si="82"/>
        <v>7.8713151678274453</v>
      </c>
      <c r="AA141" s="12"/>
      <c r="AB141" s="10">
        <f t="shared" si="83"/>
        <v>85.915468780986672</v>
      </c>
      <c r="AC141" s="9">
        <f t="shared" si="84"/>
        <v>4.5845312190133285</v>
      </c>
      <c r="AD141" s="9">
        <f t="shared" si="85"/>
        <v>5.1974254306518392E-2</v>
      </c>
      <c r="AE141" s="9">
        <f t="shared" si="86"/>
        <v>21.017926498107837</v>
      </c>
      <c r="AF141" s="9">
        <f t="shared" si="87"/>
        <v>1.6362425248110377</v>
      </c>
      <c r="AG141" s="9">
        <f t="shared" si="88"/>
        <v>32.083999999999996</v>
      </c>
      <c r="AH141" s="9">
        <f t="shared" si="89"/>
        <v>8289.1638334212385</v>
      </c>
      <c r="AI141" s="9">
        <f t="shared" si="90"/>
        <v>9803.7759235668764</v>
      </c>
      <c r="AJ141" s="9">
        <f t="shared" si="91"/>
        <v>16.184713375796186</v>
      </c>
      <c r="AK141" s="9">
        <f t="shared" si="92"/>
        <v>0.28274270828734727</v>
      </c>
      <c r="AM141" s="10">
        <f t="shared" si="93"/>
        <v>65.867388388617712</v>
      </c>
      <c r="AN141" s="9">
        <f t="shared" si="94"/>
        <v>24.632611611382288</v>
      </c>
      <c r="AO141" s="9">
        <f t="shared" si="95"/>
        <v>0.31506072801015511</v>
      </c>
      <c r="AP141">
        <f t="shared" si="115"/>
        <v>606.76555479720548</v>
      </c>
      <c r="AQ141" s="9">
        <f t="shared" si="96"/>
        <v>0.68184243294180502</v>
      </c>
      <c r="AR141" s="9">
        <f t="shared" si="97"/>
        <v>0.36</v>
      </c>
      <c r="AS141" s="9">
        <f t="shared" si="98"/>
        <v>16.184713375796186</v>
      </c>
      <c r="AT141" s="9">
        <f t="shared" si="99"/>
        <v>653.38234239999997</v>
      </c>
      <c r="AV141" s="10">
        <f t="shared" si="100"/>
        <v>58.114951428343687</v>
      </c>
      <c r="AW141" s="9">
        <f t="shared" si="101"/>
        <v>32.385048571656313</v>
      </c>
      <c r="AX141" s="9">
        <f t="shared" si="102"/>
        <v>0.43582490537328089</v>
      </c>
      <c r="AY141">
        <f t="shared" si="116"/>
        <v>1048.7913709885386</v>
      </c>
      <c r="AZ141" s="9">
        <f t="shared" si="103"/>
        <v>56139.640929878784</v>
      </c>
      <c r="BA141" s="9">
        <f t="shared" si="104"/>
        <v>7.5939426622154222</v>
      </c>
      <c r="BB141" s="9">
        <f t="shared" si="105"/>
        <v>1975.3104984649067</v>
      </c>
      <c r="BC141" s="9">
        <f t="shared" si="106"/>
        <v>0.87168756299113148</v>
      </c>
      <c r="BD141" s="9">
        <f t="shared" si="107"/>
        <v>0.7200000000000002</v>
      </c>
      <c r="BE141" s="9">
        <f t="shared" si="108"/>
        <v>0.3</v>
      </c>
      <c r="BF141" s="9">
        <f t="shared" si="109"/>
        <v>4.4839895215593177</v>
      </c>
      <c r="BG141" s="9">
        <f t="shared" si="110"/>
        <v>2.9893263477062115</v>
      </c>
      <c r="BY141" s="3">
        <v>1.24</v>
      </c>
      <c r="BZ141" s="2">
        <v>1.33</v>
      </c>
      <c r="CA141" s="2">
        <v>1.54</v>
      </c>
    </row>
    <row r="142" spans="1:79" ht="15.6" thickTop="1" thickBot="1" x14ac:dyDescent="0.35">
      <c r="A142" s="13">
        <v>161</v>
      </c>
      <c r="B142" s="13" t="s">
        <v>160</v>
      </c>
      <c r="C142" s="13">
        <v>150</v>
      </c>
      <c r="D142" s="13">
        <v>200</v>
      </c>
      <c r="E142" s="13">
        <v>117</v>
      </c>
      <c r="F142" s="13">
        <v>80</v>
      </c>
      <c r="G142" s="13">
        <v>0.9</v>
      </c>
      <c r="H142" s="13">
        <v>0</v>
      </c>
      <c r="I142" s="13">
        <v>585</v>
      </c>
      <c r="J142" s="13">
        <v>0</v>
      </c>
      <c r="K142" s="13">
        <v>0</v>
      </c>
      <c r="L142" s="15">
        <v>381.7</v>
      </c>
      <c r="M142" s="13" t="s">
        <v>278</v>
      </c>
      <c r="N142" s="13" t="s">
        <v>262</v>
      </c>
      <c r="O142" s="9" t="s">
        <v>1</v>
      </c>
      <c r="P142" s="12"/>
      <c r="Q142" s="10">
        <f t="shared" si="111"/>
        <v>428.34803968079746</v>
      </c>
      <c r="R142" s="10">
        <f t="shared" si="78"/>
        <v>429.60335525443446</v>
      </c>
      <c r="S142" s="9">
        <f t="shared" si="112"/>
        <v>46.648039680797467</v>
      </c>
      <c r="T142" s="9">
        <f t="shared" si="113"/>
        <v>0.11517351415152935</v>
      </c>
      <c r="U142" s="9">
        <f t="shared" si="114"/>
        <v>2176.0396060612552</v>
      </c>
      <c r="V142" s="12"/>
      <c r="W142" s="10">
        <f t="shared" si="79"/>
        <v>426.41489486991787</v>
      </c>
      <c r="X142" s="9">
        <f t="shared" si="80"/>
        <v>44.714894869917885</v>
      </c>
      <c r="Y142" s="9">
        <f t="shared" si="81"/>
        <v>0.11066469670037608</v>
      </c>
      <c r="Z142" s="9">
        <f t="shared" si="82"/>
        <v>1999.4218232278088</v>
      </c>
      <c r="AA142" s="12"/>
      <c r="AB142" s="10">
        <f t="shared" si="83"/>
        <v>158.12752292357018</v>
      </c>
      <c r="AC142" s="9">
        <f t="shared" si="84"/>
        <v>223.57247707642981</v>
      </c>
      <c r="AD142" s="9">
        <f t="shared" si="85"/>
        <v>0.82831077550702659</v>
      </c>
      <c r="AE142" s="9">
        <f t="shared" si="86"/>
        <v>49984.65250609073</v>
      </c>
      <c r="AF142" s="9">
        <f t="shared" si="87"/>
        <v>2.6117273977197542</v>
      </c>
      <c r="AG142" s="9">
        <f t="shared" si="88"/>
        <v>80</v>
      </c>
      <c r="AH142" s="9">
        <f t="shared" si="89"/>
        <v>10164.569332842158</v>
      </c>
      <c r="AI142" s="9">
        <f t="shared" si="90"/>
        <v>84929.88174328125</v>
      </c>
      <c r="AJ142" s="9">
        <f t="shared" si="91"/>
        <v>11.55009375</v>
      </c>
      <c r="AK142" s="9">
        <f t="shared" si="92"/>
        <v>0</v>
      </c>
      <c r="AM142" s="10">
        <f t="shared" si="93"/>
        <v>254.92602955599006</v>
      </c>
      <c r="AN142" s="9">
        <f t="shared" si="94"/>
        <v>126.77397044400993</v>
      </c>
      <c r="AO142" s="9">
        <f t="shared" si="95"/>
        <v>0.39826825972675817</v>
      </c>
      <c r="AP142">
        <f t="shared" si="115"/>
        <v>16071.639582138703</v>
      </c>
      <c r="AQ142" s="9">
        <f t="shared" si="96"/>
        <v>0</v>
      </c>
      <c r="AR142" s="9">
        <f t="shared" si="97"/>
        <v>0</v>
      </c>
      <c r="AS142" s="9">
        <f t="shared" si="98"/>
        <v>11.550093750000004</v>
      </c>
      <c r="AT142" s="9">
        <f t="shared" si="99"/>
        <v>1902.7015999999999</v>
      </c>
      <c r="AV142" s="10">
        <f t="shared" si="100"/>
        <v>477.21397466311555</v>
      </c>
      <c r="AW142" s="9">
        <f t="shared" si="101"/>
        <v>95.513974663115562</v>
      </c>
      <c r="AX142" s="9">
        <f t="shared" si="102"/>
        <v>0.222406381734744</v>
      </c>
      <c r="AY142">
        <f t="shared" si="116"/>
        <v>9122.9193559462819</v>
      </c>
      <c r="AZ142" s="9">
        <f t="shared" si="103"/>
        <v>477213.97466311551</v>
      </c>
      <c r="BA142" s="9">
        <f t="shared" si="104"/>
        <v>4.7575914414889136</v>
      </c>
      <c r="BB142" s="9">
        <f t="shared" si="105"/>
        <v>0</v>
      </c>
      <c r="BC142" s="9">
        <f t="shared" si="106"/>
        <v>0</v>
      </c>
      <c r="BD142" s="9">
        <f t="shared" si="107"/>
        <v>0</v>
      </c>
      <c r="BE142" s="9">
        <f t="shared" si="108"/>
        <v>0.75</v>
      </c>
      <c r="BF142" s="9">
        <f t="shared" si="109"/>
        <v>8.3670725572337901</v>
      </c>
      <c r="BG142" s="9">
        <f t="shared" si="110"/>
        <v>5.5780483714891931</v>
      </c>
      <c r="CA142" s="3">
        <v>150</v>
      </c>
    </row>
    <row r="143" spans="1:79" ht="15.6" thickTop="1" thickBot="1" x14ac:dyDescent="0.35">
      <c r="A143" s="13">
        <v>162</v>
      </c>
      <c r="B143" s="13" t="s">
        <v>162</v>
      </c>
      <c r="C143" s="13">
        <v>150</v>
      </c>
      <c r="D143" s="13">
        <v>200</v>
      </c>
      <c r="E143" s="13">
        <v>117</v>
      </c>
      <c r="F143" s="13">
        <v>89</v>
      </c>
      <c r="G143" s="13">
        <v>0.9</v>
      </c>
      <c r="H143" s="13">
        <v>0.3</v>
      </c>
      <c r="I143" s="13">
        <v>585</v>
      </c>
      <c r="J143" s="13">
        <v>67</v>
      </c>
      <c r="K143" s="13">
        <v>1</v>
      </c>
      <c r="L143" s="15">
        <v>461</v>
      </c>
      <c r="M143" s="13" t="s">
        <v>278</v>
      </c>
      <c r="N143" s="13" t="s">
        <v>262</v>
      </c>
      <c r="O143" s="9" t="s">
        <v>1</v>
      </c>
      <c r="P143" s="12"/>
      <c r="Q143" s="10">
        <f t="shared" si="111"/>
        <v>517.10204198275346</v>
      </c>
      <c r="R143" s="10">
        <f t="shared" si="78"/>
        <v>517.98977837200061</v>
      </c>
      <c r="S143" s="9">
        <f t="shared" si="112"/>
        <v>56.102041982753462</v>
      </c>
      <c r="T143" s="9">
        <f t="shared" si="113"/>
        <v>0.1147161330305099</v>
      </c>
      <c r="U143" s="9">
        <f t="shared" si="114"/>
        <v>3147.439114634632</v>
      </c>
      <c r="V143" s="12"/>
      <c r="W143" s="10">
        <f t="shared" si="79"/>
        <v>493.41642704351455</v>
      </c>
      <c r="X143" s="9">
        <f t="shared" si="80"/>
        <v>32.416427043514545</v>
      </c>
      <c r="Y143" s="9">
        <f t="shared" si="81"/>
        <v>6.7929314971936439E-2</v>
      </c>
      <c r="Z143" s="9">
        <f t="shared" si="82"/>
        <v>1050.8247422675013</v>
      </c>
      <c r="AA143" s="12"/>
      <c r="AB143" s="10">
        <f t="shared" si="83"/>
        <v>167.52195435366701</v>
      </c>
      <c r="AC143" s="9">
        <f t="shared" si="84"/>
        <v>293.47804564633299</v>
      </c>
      <c r="AD143" s="9">
        <f t="shared" si="85"/>
        <v>0.93386728534607066</v>
      </c>
      <c r="AE143" s="9">
        <f t="shared" si="86"/>
        <v>86129.363276391116</v>
      </c>
      <c r="AF143" s="9">
        <f t="shared" si="87"/>
        <v>2.7547224905605279</v>
      </c>
      <c r="AG143" s="9">
        <f t="shared" si="88"/>
        <v>89.381900000000002</v>
      </c>
      <c r="AH143" s="9">
        <f t="shared" si="89"/>
        <v>9052.6572061848019</v>
      </c>
      <c r="AI143" s="9">
        <f t="shared" si="90"/>
        <v>85870.584319803369</v>
      </c>
      <c r="AJ143" s="9">
        <f t="shared" si="91"/>
        <v>10.382106741573034</v>
      </c>
      <c r="AK143" s="9">
        <f t="shared" si="92"/>
        <v>0.19933171941695982</v>
      </c>
      <c r="AM143" s="10">
        <f t="shared" si="93"/>
        <v>392.11753316495736</v>
      </c>
      <c r="AN143" s="9">
        <f t="shared" si="94"/>
        <v>68.882466835042635</v>
      </c>
      <c r="AO143" s="9">
        <f t="shared" si="95"/>
        <v>0.16148411949640151</v>
      </c>
      <c r="AP143">
        <f t="shared" si="115"/>
        <v>4744.7942372807483</v>
      </c>
      <c r="AQ143" s="9">
        <f t="shared" si="96"/>
        <v>0.64092581014966143</v>
      </c>
      <c r="AR143" s="9">
        <f t="shared" si="97"/>
        <v>0.20099999999999998</v>
      </c>
      <c r="AS143" s="9">
        <f t="shared" si="98"/>
        <v>10.382106741573036</v>
      </c>
      <c r="AT143" s="9">
        <f t="shared" si="99"/>
        <v>1692.3579381199997</v>
      </c>
      <c r="AV143" s="10">
        <f t="shared" si="100"/>
        <v>554.2717450974975</v>
      </c>
      <c r="AW143" s="9">
        <f t="shared" si="101"/>
        <v>93.271745097497501</v>
      </c>
      <c r="AX143" s="9">
        <f t="shared" si="102"/>
        <v>0.18373749796127839</v>
      </c>
      <c r="AY143">
        <f t="shared" si="116"/>
        <v>8699.6184335325488</v>
      </c>
      <c r="AZ143" s="9">
        <f t="shared" si="103"/>
        <v>508650.86916285288</v>
      </c>
      <c r="BA143" s="9">
        <f t="shared" si="104"/>
        <v>4.5106292766228089</v>
      </c>
      <c r="BB143" s="9">
        <f t="shared" si="105"/>
        <v>45620.875934644544</v>
      </c>
      <c r="BC143" s="9">
        <f t="shared" si="106"/>
        <v>1.2188646410542396</v>
      </c>
      <c r="BD143" s="9">
        <f t="shared" si="107"/>
        <v>0.50249999999999995</v>
      </c>
      <c r="BE143" s="9">
        <f t="shared" si="108"/>
        <v>0.75</v>
      </c>
      <c r="BF143" s="9">
        <f t="shared" si="109"/>
        <v>14.972847381048336</v>
      </c>
      <c r="BG143" s="9">
        <f t="shared" si="110"/>
        <v>5.9891389524193341</v>
      </c>
      <c r="CA143" s="3">
        <v>150</v>
      </c>
    </row>
    <row r="144" spans="1:79" ht="15.6" thickTop="1" thickBot="1" x14ac:dyDescent="0.35">
      <c r="A144" s="13">
        <v>163</v>
      </c>
      <c r="B144" s="13" t="s">
        <v>163</v>
      </c>
      <c r="C144" s="13">
        <v>150</v>
      </c>
      <c r="D144" s="13">
        <v>200</v>
      </c>
      <c r="E144" s="13">
        <v>117</v>
      </c>
      <c r="F144" s="13">
        <v>87</v>
      </c>
      <c r="G144" s="13">
        <v>0.9</v>
      </c>
      <c r="H144" s="13">
        <v>0.6</v>
      </c>
      <c r="I144" s="13">
        <v>585</v>
      </c>
      <c r="J144" s="13">
        <v>67</v>
      </c>
      <c r="K144" s="13">
        <v>1</v>
      </c>
      <c r="L144" s="15">
        <v>556</v>
      </c>
      <c r="M144" s="13" t="s">
        <v>278</v>
      </c>
      <c r="N144" s="13" t="s">
        <v>262</v>
      </c>
      <c r="O144" s="9" t="s">
        <v>1</v>
      </c>
      <c r="P144" s="12"/>
      <c r="Q144" s="10">
        <f t="shared" si="111"/>
        <v>543.34817473240867</v>
      </c>
      <c r="R144" s="10">
        <f t="shared" si="78"/>
        <v>544.31294713295438</v>
      </c>
      <c r="S144" s="9">
        <f t="shared" si="112"/>
        <v>12.651825267591335</v>
      </c>
      <c r="T144" s="9">
        <f t="shared" si="113"/>
        <v>2.3016957790776168E-2</v>
      </c>
      <c r="U144" s="9">
        <f t="shared" si="114"/>
        <v>160.06868260166254</v>
      </c>
      <c r="V144" s="12"/>
      <c r="W144" s="10">
        <f t="shared" si="79"/>
        <v>512.12550454585346</v>
      </c>
      <c r="X144" s="9">
        <f t="shared" si="80"/>
        <v>43.87449545414654</v>
      </c>
      <c r="Y144" s="9">
        <f t="shared" si="81"/>
        <v>8.2152322489108878E-2</v>
      </c>
      <c r="Z144" s="9">
        <f t="shared" si="82"/>
        <v>1924.9713513559254</v>
      </c>
      <c r="AA144" s="12"/>
      <c r="AB144" s="10">
        <f t="shared" si="83"/>
        <v>183.47061376024729</v>
      </c>
      <c r="AC144" s="9">
        <f t="shared" si="84"/>
        <v>372.52938623975274</v>
      </c>
      <c r="AD144" s="9">
        <f t="shared" si="85"/>
        <v>1.0075569719949278</v>
      </c>
      <c r="AE144" s="9">
        <f t="shared" si="86"/>
        <v>138778.14361216687</v>
      </c>
      <c r="AF144" s="9">
        <f t="shared" si="87"/>
        <v>2.723594683501934</v>
      </c>
      <c r="AG144" s="9">
        <f t="shared" si="88"/>
        <v>87.763800000000003</v>
      </c>
      <c r="AH144" s="9">
        <f t="shared" si="89"/>
        <v>9278.3307874474576</v>
      </c>
      <c r="AI144" s="9">
        <f t="shared" si="90"/>
        <v>85678.35901681034</v>
      </c>
      <c r="AJ144" s="9">
        <f t="shared" si="91"/>
        <v>10.620775862068966</v>
      </c>
      <c r="AK144" s="9">
        <f t="shared" si="92"/>
        <v>0.39415862259639989</v>
      </c>
      <c r="AM144" s="10">
        <f t="shared" si="93"/>
        <v>484.28647750648935</v>
      </c>
      <c r="AN144" s="9">
        <f t="shared" si="94"/>
        <v>71.713522493510652</v>
      </c>
      <c r="AO144" s="9">
        <f t="shared" si="95"/>
        <v>0.13787264190034287</v>
      </c>
      <c r="AP144">
        <f t="shared" si="115"/>
        <v>5142.8293084272582</v>
      </c>
      <c r="AQ144" s="9">
        <f t="shared" si="96"/>
        <v>1.2673669562174958</v>
      </c>
      <c r="AR144" s="9">
        <f t="shared" si="97"/>
        <v>0.40199999999999997</v>
      </c>
      <c r="AS144" s="9">
        <f t="shared" si="98"/>
        <v>10.620775862068967</v>
      </c>
      <c r="AT144" s="9">
        <f t="shared" si="99"/>
        <v>1482.0142762400001</v>
      </c>
      <c r="AV144" s="10">
        <f t="shared" si="100"/>
        <v>569.31413415659893</v>
      </c>
      <c r="AW144" s="9">
        <f t="shared" si="101"/>
        <v>13.314134156598925</v>
      </c>
      <c r="AX144" s="9">
        <f t="shared" si="102"/>
        <v>2.3662964415847511E-2</v>
      </c>
      <c r="AY144">
        <f t="shared" si="116"/>
        <v>177.26616833991417</v>
      </c>
      <c r="AZ144" s="9">
        <f t="shared" si="103"/>
        <v>501776.36531105684</v>
      </c>
      <c r="BA144" s="9">
        <f t="shared" si="104"/>
        <v>4.5621809993097653</v>
      </c>
      <c r="BB144" s="9">
        <f t="shared" si="105"/>
        <v>67537.768845542159</v>
      </c>
      <c r="BC144" s="9">
        <f t="shared" si="106"/>
        <v>2.4010526382114028</v>
      </c>
      <c r="BD144" s="9">
        <f t="shared" si="107"/>
        <v>1.0050000000000001</v>
      </c>
      <c r="BE144" s="9">
        <f t="shared" si="108"/>
        <v>0.75</v>
      </c>
      <c r="BF144" s="9">
        <f t="shared" si="109"/>
        <v>14.747574708011806</v>
      </c>
      <c r="BG144" s="9">
        <f t="shared" si="110"/>
        <v>5.8990298832047223</v>
      </c>
      <c r="BY144" s="2"/>
      <c r="BZ144" s="2"/>
      <c r="CA144" s="3">
        <v>150</v>
      </c>
    </row>
    <row r="145" spans="1:79" ht="15.6" thickTop="1" thickBot="1" x14ac:dyDescent="0.35">
      <c r="A145" s="13">
        <v>164</v>
      </c>
      <c r="B145" s="13" t="s">
        <v>164</v>
      </c>
      <c r="C145" s="13">
        <v>150</v>
      </c>
      <c r="D145" s="13">
        <v>200</v>
      </c>
      <c r="E145" s="13">
        <v>117</v>
      </c>
      <c r="F145" s="13">
        <v>90</v>
      </c>
      <c r="G145" s="13">
        <v>0.9</v>
      </c>
      <c r="H145" s="13">
        <v>0.9</v>
      </c>
      <c r="I145" s="13">
        <v>585</v>
      </c>
      <c r="J145" s="13">
        <v>67</v>
      </c>
      <c r="K145" s="13">
        <v>1</v>
      </c>
      <c r="L145" s="15">
        <v>678</v>
      </c>
      <c r="M145" s="13" t="s">
        <v>278</v>
      </c>
      <c r="N145" s="13" t="s">
        <v>262</v>
      </c>
      <c r="O145" s="9" t="s">
        <v>1</v>
      </c>
      <c r="P145" s="12"/>
      <c r="Q145" s="10">
        <f t="shared" si="111"/>
        <v>584.45052063777018</v>
      </c>
      <c r="R145" s="10">
        <f t="shared" si="78"/>
        <v>585.2323451021955</v>
      </c>
      <c r="S145" s="9">
        <f t="shared" si="112"/>
        <v>93.549479362229818</v>
      </c>
      <c r="T145" s="9">
        <f t="shared" si="113"/>
        <v>0.14820300333825373</v>
      </c>
      <c r="U145" s="9">
        <f t="shared" si="114"/>
        <v>8751.5050889442628</v>
      </c>
      <c r="V145" s="12"/>
      <c r="W145" s="10">
        <f t="shared" si="79"/>
        <v>536.99993009945297</v>
      </c>
      <c r="X145" s="9">
        <f t="shared" si="80"/>
        <v>141.00006990054703</v>
      </c>
      <c r="Y145" s="9">
        <f t="shared" si="81"/>
        <v>0.23209889384768206</v>
      </c>
      <c r="Z145" s="9">
        <f t="shared" si="82"/>
        <v>19881.01971195915</v>
      </c>
      <c r="AA145" s="12"/>
      <c r="AB145" s="10">
        <f t="shared" si="83"/>
        <v>197.49565410233652</v>
      </c>
      <c r="AC145" s="9">
        <f t="shared" si="84"/>
        <v>480.50434589766348</v>
      </c>
      <c r="AD145" s="9">
        <f t="shared" si="85"/>
        <v>1.0976738574227061</v>
      </c>
      <c r="AE145" s="9">
        <f t="shared" si="86"/>
        <v>230884.42642654144</v>
      </c>
      <c r="AF145" s="9">
        <f t="shared" si="87"/>
        <v>2.7701552303075001</v>
      </c>
      <c r="AG145" s="9">
        <f t="shared" si="88"/>
        <v>91.145700000000005</v>
      </c>
      <c r="AH145" s="9">
        <f t="shared" si="89"/>
        <v>8943.8646580481254</v>
      </c>
      <c r="AI145" s="9">
        <f t="shared" si="90"/>
        <v>85963.49321624999</v>
      </c>
      <c r="AJ145" s="9">
        <f t="shared" si="91"/>
        <v>10.26675</v>
      </c>
      <c r="AK145" s="9">
        <f t="shared" si="92"/>
        <v>0.60134529739515208</v>
      </c>
      <c r="AM145" s="10">
        <f t="shared" si="93"/>
        <v>545.66867277112124</v>
      </c>
      <c r="AN145" s="9">
        <f t="shared" si="94"/>
        <v>132.33132722887876</v>
      </c>
      <c r="AO145" s="9">
        <f t="shared" si="95"/>
        <v>0.21628620585538258</v>
      </c>
      <c r="AP145">
        <f t="shared" si="115"/>
        <v>17511.580166156589</v>
      </c>
      <c r="AQ145" s="9">
        <f t="shared" si="96"/>
        <v>1.9335493770886745</v>
      </c>
      <c r="AR145" s="9">
        <f t="shared" si="97"/>
        <v>0.60300000000000009</v>
      </c>
      <c r="AS145" s="9">
        <f t="shared" si="98"/>
        <v>10.266750000000002</v>
      </c>
      <c r="AT145" s="9">
        <f t="shared" si="99"/>
        <v>1271.6706143599999</v>
      </c>
      <c r="AV145" s="10">
        <f t="shared" si="100"/>
        <v>594.97916538367383</v>
      </c>
      <c r="AW145" s="9">
        <f t="shared" si="101"/>
        <v>83.020834616326169</v>
      </c>
      <c r="AX145" s="9">
        <f t="shared" si="102"/>
        <v>0.13043549631278345</v>
      </c>
      <c r="AY145">
        <f t="shared" si="116"/>
        <v>6892.4589803913814</v>
      </c>
      <c r="AZ145" s="9">
        <f t="shared" si="103"/>
        <v>512065.50507556211</v>
      </c>
      <c r="BA145" s="9">
        <f t="shared" si="104"/>
        <v>4.4855002271891902</v>
      </c>
      <c r="BB145" s="9">
        <f t="shared" si="105"/>
        <v>82913.660308111736</v>
      </c>
      <c r="BC145" s="9">
        <f t="shared" si="106"/>
        <v>3.6839468223407654</v>
      </c>
      <c r="BD145" s="9">
        <f t="shared" si="107"/>
        <v>1.5075000000000001</v>
      </c>
      <c r="BE145" s="9">
        <f t="shared" si="108"/>
        <v>0.75</v>
      </c>
      <c r="BF145" s="9">
        <f t="shared" si="109"/>
        <v>15.084850735379746</v>
      </c>
      <c r="BG145" s="9">
        <f t="shared" si="110"/>
        <v>6.0339402941518987</v>
      </c>
      <c r="BY145" s="4"/>
      <c r="BZ145" s="4"/>
      <c r="CA145" s="3">
        <v>150</v>
      </c>
    </row>
    <row r="146" spans="1:79" ht="15.6" thickTop="1" thickBot="1" x14ac:dyDescent="0.35">
      <c r="A146" s="13">
        <v>165</v>
      </c>
      <c r="B146" s="13" t="s">
        <v>165</v>
      </c>
      <c r="C146" s="13">
        <v>150</v>
      </c>
      <c r="D146" s="13">
        <v>200</v>
      </c>
      <c r="E146" s="13">
        <v>117</v>
      </c>
      <c r="F146" s="13">
        <v>100</v>
      </c>
      <c r="G146" s="13">
        <v>0.9</v>
      </c>
      <c r="H146" s="13">
        <v>1.2</v>
      </c>
      <c r="I146" s="13">
        <v>585</v>
      </c>
      <c r="J146" s="13">
        <v>67</v>
      </c>
      <c r="K146" s="13">
        <v>1</v>
      </c>
      <c r="L146" s="15">
        <v>731</v>
      </c>
      <c r="M146" s="13" t="s">
        <v>278</v>
      </c>
      <c r="N146" s="13" t="s">
        <v>262</v>
      </c>
      <c r="O146" s="9" t="s">
        <v>1</v>
      </c>
      <c r="P146" s="12"/>
      <c r="Q146" s="10">
        <f t="shared" si="111"/>
        <v>652.67923815023653</v>
      </c>
      <c r="R146" s="10">
        <f t="shared" si="78"/>
        <v>652.90884813796401</v>
      </c>
      <c r="S146" s="9">
        <f t="shared" si="112"/>
        <v>78.320761849763471</v>
      </c>
      <c r="T146" s="9">
        <f t="shared" si="113"/>
        <v>0.11320652892713218</v>
      </c>
      <c r="U146" s="9">
        <f t="shared" si="114"/>
        <v>6134.1417367273652</v>
      </c>
      <c r="V146" s="12"/>
      <c r="W146" s="10">
        <f t="shared" si="79"/>
        <v>577.93146577377024</v>
      </c>
      <c r="X146" s="9">
        <f t="shared" si="80"/>
        <v>153.06853422622976</v>
      </c>
      <c r="Y146" s="9">
        <f t="shared" si="81"/>
        <v>0.233883191333847</v>
      </c>
      <c r="Z146" s="9">
        <f t="shared" si="82"/>
        <v>23429.976170166472</v>
      </c>
      <c r="AA146" s="12"/>
      <c r="AB146" s="10">
        <f t="shared" si="83"/>
        <v>211.09547982012964</v>
      </c>
      <c r="AC146" s="9">
        <f t="shared" si="84"/>
        <v>519.90452017987036</v>
      </c>
      <c r="AD146" s="9">
        <f t="shared" si="85"/>
        <v>1.1037193815623307</v>
      </c>
      <c r="AE146" s="9">
        <f t="shared" si="86"/>
        <v>270300.71010346123</v>
      </c>
      <c r="AF146" s="9">
        <f t="shared" si="87"/>
        <v>2.92</v>
      </c>
      <c r="AG146" s="9">
        <f t="shared" si="88"/>
        <v>101.52760000000001</v>
      </c>
      <c r="AH146" s="9">
        <f t="shared" si="89"/>
        <v>7983.7363730189827</v>
      </c>
      <c r="AI146" s="9">
        <f t="shared" si="90"/>
        <v>86790.38239462499</v>
      </c>
      <c r="AJ146" s="9">
        <f t="shared" si="91"/>
        <v>9.2400750000000009</v>
      </c>
      <c r="AK146" s="9">
        <f t="shared" si="92"/>
        <v>0.84516479999999994</v>
      </c>
      <c r="AM146" s="10">
        <f t="shared" si="93"/>
        <v>586.63991017834223</v>
      </c>
      <c r="AN146" s="9">
        <f t="shared" si="94"/>
        <v>144.36008982165777</v>
      </c>
      <c r="AO146" s="9">
        <f t="shared" si="95"/>
        <v>0.21911918226902927</v>
      </c>
      <c r="AP146">
        <f t="shared" si="115"/>
        <v>20839.835533317098</v>
      </c>
      <c r="AQ146" s="9">
        <f t="shared" si="96"/>
        <v>2.7175199999999999</v>
      </c>
      <c r="AR146" s="9">
        <f t="shared" si="97"/>
        <v>0.80399999999999994</v>
      </c>
      <c r="AS146" s="9">
        <f t="shared" si="98"/>
        <v>9.2400750000000027</v>
      </c>
      <c r="AT146" s="9">
        <f t="shared" si="99"/>
        <v>1061.32695248</v>
      </c>
      <c r="AV146" s="10">
        <f t="shared" si="100"/>
        <v>644.23213719165199</v>
      </c>
      <c r="AW146" s="9">
        <f t="shared" si="101"/>
        <v>86.767862808348013</v>
      </c>
      <c r="AX146" s="9">
        <f t="shared" si="102"/>
        <v>0.12618649675470181</v>
      </c>
      <c r="AY146">
        <f t="shared" si="116"/>
        <v>7528.6620163283023</v>
      </c>
      <c r="AZ146" s="9">
        <f t="shared" si="103"/>
        <v>545435.55578224233</v>
      </c>
      <c r="BA146" s="9">
        <f t="shared" si="104"/>
        <v>4.2553191489361701</v>
      </c>
      <c r="BB146" s="9">
        <f t="shared" si="105"/>
        <v>98796.581409409628</v>
      </c>
      <c r="BC146" s="9">
        <f t="shared" si="106"/>
        <v>5.2695355088121874</v>
      </c>
      <c r="BD146" s="9">
        <f t="shared" si="107"/>
        <v>2.0100000000000002</v>
      </c>
      <c r="BE146" s="9">
        <f t="shared" si="108"/>
        <v>0.75</v>
      </c>
      <c r="BF146" s="9">
        <f t="shared" si="109"/>
        <v>16.183083068645004</v>
      </c>
      <c r="BG146" s="9">
        <f t="shared" si="110"/>
        <v>6.4732332274580013</v>
      </c>
      <c r="CA146" s="3">
        <v>150</v>
      </c>
    </row>
    <row r="147" spans="1:79" ht="15.6" thickTop="1" thickBot="1" x14ac:dyDescent="0.35">
      <c r="A147" s="13">
        <v>166</v>
      </c>
      <c r="B147" s="13" t="s">
        <v>161</v>
      </c>
      <c r="C147" s="13">
        <v>150</v>
      </c>
      <c r="D147" s="13">
        <v>200</v>
      </c>
      <c r="E147" s="13">
        <v>114</v>
      </c>
      <c r="F147" s="13">
        <v>80</v>
      </c>
      <c r="G147" s="13">
        <v>1.4</v>
      </c>
      <c r="H147" s="13">
        <v>0</v>
      </c>
      <c r="I147" s="13">
        <v>575</v>
      </c>
      <c r="J147" s="13">
        <v>0</v>
      </c>
      <c r="K147" s="13">
        <v>0</v>
      </c>
      <c r="L147" s="15">
        <v>382.3</v>
      </c>
      <c r="M147" s="13" t="s">
        <v>278</v>
      </c>
      <c r="N147" s="13" t="s">
        <v>262</v>
      </c>
      <c r="O147" s="9" t="s">
        <v>1</v>
      </c>
      <c r="P147" s="12"/>
      <c r="Q147" s="10">
        <f t="shared" si="111"/>
        <v>453.51204744803408</v>
      </c>
      <c r="R147" s="10">
        <f t="shared" si="78"/>
        <v>454.5717728268757</v>
      </c>
      <c r="S147" s="9">
        <f t="shared" si="112"/>
        <v>71.21204744803407</v>
      </c>
      <c r="T147" s="9">
        <f t="shared" si="113"/>
        <v>0.17040206028487911</v>
      </c>
      <c r="U147" s="9">
        <f t="shared" si="114"/>
        <v>5071.155701741056</v>
      </c>
      <c r="V147" s="12"/>
      <c r="W147" s="10">
        <f t="shared" si="79"/>
        <v>453.74799837819938</v>
      </c>
      <c r="X147" s="9">
        <f t="shared" si="80"/>
        <v>71.447998378199372</v>
      </c>
      <c r="Y147" s="9">
        <f t="shared" si="81"/>
        <v>0.17091841261936436</v>
      </c>
      <c r="Z147" s="9">
        <f t="shared" si="82"/>
        <v>5104.8164722511801</v>
      </c>
      <c r="AA147" s="12"/>
      <c r="AB147" s="10">
        <f t="shared" si="83"/>
        <v>247.66884402550892</v>
      </c>
      <c r="AC147" s="9">
        <f t="shared" si="84"/>
        <v>134.63115597449109</v>
      </c>
      <c r="AD147" s="9">
        <f t="shared" si="85"/>
        <v>0.42742163283566942</v>
      </c>
      <c r="AE147" s="9">
        <f t="shared" si="86"/>
        <v>18125.548159027749</v>
      </c>
      <c r="AF147" s="9">
        <f t="shared" si="87"/>
        <v>2.6117273977197542</v>
      </c>
      <c r="AG147" s="9">
        <f t="shared" si="88"/>
        <v>80</v>
      </c>
      <c r="AH147" s="9">
        <f t="shared" si="89"/>
        <v>15817.310472550786</v>
      </c>
      <c r="AI147" s="9">
        <f t="shared" si="90"/>
        <v>76951.502306249997</v>
      </c>
      <c r="AJ147" s="9">
        <f t="shared" si="91"/>
        <v>17.206875000000004</v>
      </c>
      <c r="AK147" s="9">
        <f t="shared" si="92"/>
        <v>0</v>
      </c>
      <c r="AM147" s="10">
        <f t="shared" si="93"/>
        <v>374.13520051319995</v>
      </c>
      <c r="AN147" s="9">
        <f t="shared" si="94"/>
        <v>8.1647994868000637</v>
      </c>
      <c r="AO147" s="9">
        <f t="shared" si="95"/>
        <v>2.1587571496568887E-2</v>
      </c>
      <c r="AP147">
        <f t="shared" si="115"/>
        <v>66.663950659650581</v>
      </c>
      <c r="AQ147" s="9">
        <f t="shared" si="96"/>
        <v>0</v>
      </c>
      <c r="AR147" s="9">
        <f t="shared" si="97"/>
        <v>0</v>
      </c>
      <c r="AS147" s="9">
        <f t="shared" si="98"/>
        <v>17.206875</v>
      </c>
      <c r="AT147" s="9">
        <f t="shared" si="99"/>
        <v>1874.4271999999999</v>
      </c>
      <c r="AV147" s="10">
        <f t="shared" si="100"/>
        <v>492.47571240973815</v>
      </c>
      <c r="AW147" s="9">
        <f t="shared" si="101"/>
        <v>110.17571240973814</v>
      </c>
      <c r="AX147" s="9">
        <f t="shared" si="102"/>
        <v>0.25189476764561264</v>
      </c>
      <c r="AY147">
        <f t="shared" si="116"/>
        <v>12138.687604993327</v>
      </c>
      <c r="AZ147" s="9">
        <f t="shared" si="103"/>
        <v>492475.71240973816</v>
      </c>
      <c r="BA147" s="9">
        <f t="shared" si="104"/>
        <v>4.7575914414889136</v>
      </c>
      <c r="BB147" s="9">
        <f t="shared" si="105"/>
        <v>0</v>
      </c>
      <c r="BC147" s="9">
        <f t="shared" si="106"/>
        <v>0</v>
      </c>
      <c r="BD147" s="9">
        <f t="shared" si="107"/>
        <v>0</v>
      </c>
      <c r="BE147" s="9">
        <f t="shared" si="108"/>
        <v>0.75</v>
      </c>
      <c r="BF147" s="9">
        <f t="shared" si="109"/>
        <v>8.3670725572337901</v>
      </c>
      <c r="BG147" s="9">
        <f t="shared" si="110"/>
        <v>5.5780483714891931</v>
      </c>
      <c r="CA147" s="3">
        <v>150</v>
      </c>
    </row>
    <row r="148" spans="1:79" ht="15.6" thickTop="1" thickBot="1" x14ac:dyDescent="0.35">
      <c r="A148" s="13">
        <v>168</v>
      </c>
      <c r="B148" s="13" t="s">
        <v>167</v>
      </c>
      <c r="C148" s="13">
        <v>150</v>
      </c>
      <c r="D148" s="13">
        <v>200</v>
      </c>
      <c r="E148" s="13">
        <v>114</v>
      </c>
      <c r="F148" s="13">
        <v>87</v>
      </c>
      <c r="G148" s="13">
        <v>1.4</v>
      </c>
      <c r="H148" s="13">
        <v>0.6</v>
      </c>
      <c r="I148" s="13">
        <v>575</v>
      </c>
      <c r="J148" s="13">
        <v>67</v>
      </c>
      <c r="K148" s="13">
        <v>1</v>
      </c>
      <c r="L148" s="15">
        <v>587</v>
      </c>
      <c r="M148" s="13" t="s">
        <v>278</v>
      </c>
      <c r="N148" s="13" t="s">
        <v>262</v>
      </c>
      <c r="O148" s="9" t="s">
        <v>1</v>
      </c>
      <c r="P148" s="12"/>
      <c r="Q148" s="10">
        <f t="shared" si="111"/>
        <v>571.48030944304958</v>
      </c>
      <c r="R148" s="10">
        <f t="shared" si="78"/>
        <v>572.24117035083123</v>
      </c>
      <c r="S148" s="9">
        <f t="shared" si="112"/>
        <v>15.519690556950422</v>
      </c>
      <c r="T148" s="9">
        <f t="shared" si="113"/>
        <v>2.6793188335521495E-2</v>
      </c>
      <c r="U148" s="9">
        <f t="shared" si="114"/>
        <v>240.86079498349611</v>
      </c>
      <c r="V148" s="12"/>
      <c r="W148" s="10">
        <f t="shared" si="79"/>
        <v>537.16529267000226</v>
      </c>
      <c r="X148" s="9">
        <f t="shared" si="80"/>
        <v>49.834707329997741</v>
      </c>
      <c r="Y148" s="9">
        <f t="shared" si="81"/>
        <v>8.8660818217640311E-2</v>
      </c>
      <c r="Z148" s="9">
        <f t="shared" si="82"/>
        <v>2483.4980546665306</v>
      </c>
      <c r="AA148" s="12"/>
      <c r="AB148" s="10">
        <f t="shared" si="83"/>
        <v>267.439973725203</v>
      </c>
      <c r="AC148" s="9">
        <f t="shared" si="84"/>
        <v>319.560026274797</v>
      </c>
      <c r="AD148" s="9">
        <f t="shared" si="85"/>
        <v>0.74799877370337287</v>
      </c>
      <c r="AE148" s="9">
        <f t="shared" si="86"/>
        <v>102118.61039274895</v>
      </c>
      <c r="AF148" s="9">
        <f t="shared" si="87"/>
        <v>2.723594683501934</v>
      </c>
      <c r="AG148" s="9">
        <f t="shared" si="88"/>
        <v>87.763800000000003</v>
      </c>
      <c r="AH148" s="9">
        <f t="shared" si="89"/>
        <v>14392.848067687279</v>
      </c>
      <c r="AI148" s="9">
        <f t="shared" si="90"/>
        <v>78052.162810344831</v>
      </c>
      <c r="AJ148" s="9">
        <f t="shared" si="91"/>
        <v>15.822413793103449</v>
      </c>
      <c r="AK148" s="9">
        <f t="shared" si="92"/>
        <v>0.39415862259639989</v>
      </c>
      <c r="AM148" s="10">
        <f t="shared" si="93"/>
        <v>551.19111819280727</v>
      </c>
      <c r="AN148" s="9">
        <f t="shared" si="94"/>
        <v>35.808881807192734</v>
      </c>
      <c r="AO148" s="9">
        <f t="shared" si="95"/>
        <v>6.2922441117005429E-2</v>
      </c>
      <c r="AP148">
        <f t="shared" si="115"/>
        <v>1282.2760162814986</v>
      </c>
      <c r="AQ148" s="9">
        <f t="shared" si="96"/>
        <v>1.2673669562174958</v>
      </c>
      <c r="AR148" s="9">
        <f t="shared" si="97"/>
        <v>0.40199999999999997</v>
      </c>
      <c r="AS148" s="9">
        <f t="shared" si="98"/>
        <v>15.822413793103447</v>
      </c>
      <c r="AT148" s="9">
        <f t="shared" si="99"/>
        <v>1459.9913460799999</v>
      </c>
      <c r="AV148" s="10">
        <f t="shared" si="100"/>
        <v>582.84218613811231</v>
      </c>
      <c r="AW148" s="9">
        <f t="shared" si="101"/>
        <v>4.1578138618876892</v>
      </c>
      <c r="AX148" s="9">
        <f t="shared" si="102"/>
        <v>7.108332920722377E-3</v>
      </c>
      <c r="AY148">
        <f t="shared" si="116"/>
        <v>17.287416110105422</v>
      </c>
      <c r="AZ148" s="9">
        <f t="shared" si="103"/>
        <v>517562.80527716415</v>
      </c>
      <c r="BA148" s="9">
        <f t="shared" si="104"/>
        <v>4.5621809993097653</v>
      </c>
      <c r="BB148" s="9">
        <f t="shared" si="105"/>
        <v>65279.380860948237</v>
      </c>
      <c r="BC148" s="9">
        <f t="shared" si="106"/>
        <v>2.4010526382114028</v>
      </c>
      <c r="BD148" s="9">
        <f t="shared" si="107"/>
        <v>1.0050000000000001</v>
      </c>
      <c r="BE148" s="9">
        <f t="shared" si="108"/>
        <v>0.75</v>
      </c>
      <c r="BF148" s="9">
        <f t="shared" si="109"/>
        <v>14.747574708011806</v>
      </c>
      <c r="BG148" s="9">
        <f t="shared" si="110"/>
        <v>5.8990298832047223</v>
      </c>
      <c r="CA148" s="3">
        <v>150</v>
      </c>
    </row>
    <row r="149" spans="1:79" ht="15.6" thickTop="1" thickBot="1" x14ac:dyDescent="0.35">
      <c r="A149" s="13">
        <v>169</v>
      </c>
      <c r="B149" s="13" t="s">
        <v>168</v>
      </c>
      <c r="C149" s="13">
        <v>150</v>
      </c>
      <c r="D149" s="13">
        <v>200</v>
      </c>
      <c r="E149" s="13">
        <v>114</v>
      </c>
      <c r="F149" s="13">
        <v>90</v>
      </c>
      <c r="G149" s="13">
        <v>1.4</v>
      </c>
      <c r="H149" s="13">
        <v>0.9</v>
      </c>
      <c r="I149" s="13">
        <v>575</v>
      </c>
      <c r="J149" s="13">
        <v>67</v>
      </c>
      <c r="K149" s="13">
        <v>1</v>
      </c>
      <c r="L149" s="15">
        <v>806</v>
      </c>
      <c r="M149" s="13" t="s">
        <v>278</v>
      </c>
      <c r="N149" s="13" t="s">
        <v>262</v>
      </c>
      <c r="O149" s="9" t="s">
        <v>1</v>
      </c>
      <c r="P149" s="12"/>
      <c r="Q149" s="10">
        <f t="shared" si="111"/>
        <v>612.25995021732888</v>
      </c>
      <c r="R149" s="10">
        <f t="shared" si="78"/>
        <v>612.84178389152862</v>
      </c>
      <c r="S149" s="9">
        <f t="shared" si="112"/>
        <v>193.74004978267112</v>
      </c>
      <c r="T149" s="9">
        <f t="shared" si="113"/>
        <v>0.27320809524795947</v>
      </c>
      <c r="U149" s="9">
        <f t="shared" si="114"/>
        <v>37535.206889791887</v>
      </c>
      <c r="V149" s="12"/>
      <c r="W149" s="10">
        <f t="shared" si="79"/>
        <v>561.53121027720965</v>
      </c>
      <c r="X149" s="9">
        <f t="shared" si="80"/>
        <v>244.46878972279035</v>
      </c>
      <c r="Y149" s="9">
        <f t="shared" si="81"/>
        <v>0.35753303162014793</v>
      </c>
      <c r="Z149" s="9">
        <f t="shared" si="82"/>
        <v>59764.989148525885</v>
      </c>
      <c r="AA149" s="12"/>
      <c r="AB149" s="10">
        <f t="shared" si="83"/>
        <v>279.03743910953654</v>
      </c>
      <c r="AC149" s="9">
        <f t="shared" si="84"/>
        <v>526.96256089046346</v>
      </c>
      <c r="AD149" s="9">
        <f t="shared" si="85"/>
        <v>0.97132604257956046</v>
      </c>
      <c r="AE149" s="9">
        <f t="shared" si="86"/>
        <v>277689.54058023542</v>
      </c>
      <c r="AF149" s="9">
        <f t="shared" si="87"/>
        <v>2.7701552303075001</v>
      </c>
      <c r="AG149" s="9">
        <f t="shared" si="88"/>
        <v>91.145700000000005</v>
      </c>
      <c r="AH149" s="9">
        <f t="shared" si="89"/>
        <v>13857.183583249998</v>
      </c>
      <c r="AI149" s="9">
        <f t="shared" si="90"/>
        <v>78471.462050000002</v>
      </c>
      <c r="AJ149" s="9">
        <f t="shared" si="91"/>
        <v>15.295</v>
      </c>
      <c r="AK149" s="9">
        <f t="shared" si="92"/>
        <v>0.60134529739515208</v>
      </c>
      <c r="AM149" s="10">
        <f t="shared" si="93"/>
        <v>591.95632114733849</v>
      </c>
      <c r="AN149" s="9">
        <f t="shared" si="94"/>
        <v>214.04367885266151</v>
      </c>
      <c r="AO149" s="9">
        <f t="shared" si="95"/>
        <v>0.30622370043291536</v>
      </c>
      <c r="AP149">
        <f t="shared" si="115"/>
        <v>45814.696456781297</v>
      </c>
      <c r="AQ149" s="9">
        <f t="shared" si="96"/>
        <v>1.9335493770886745</v>
      </c>
      <c r="AR149" s="9">
        <f t="shared" si="97"/>
        <v>0.60300000000000009</v>
      </c>
      <c r="AS149" s="9">
        <f t="shared" si="98"/>
        <v>15.294999999999998</v>
      </c>
      <c r="AT149" s="9">
        <f t="shared" si="99"/>
        <v>1252.77341912</v>
      </c>
      <c r="AV149" s="10">
        <f t="shared" si="100"/>
        <v>608.23895138570333</v>
      </c>
      <c r="AW149" s="9">
        <f t="shared" si="101"/>
        <v>197.76104861429667</v>
      </c>
      <c r="AX149" s="9">
        <f t="shared" si="102"/>
        <v>0.27967133619184498</v>
      </c>
      <c r="AY149">
        <f t="shared" si="116"/>
        <v>39109.43234902621</v>
      </c>
      <c r="AZ149" s="9">
        <f t="shared" si="103"/>
        <v>528068.26808611793</v>
      </c>
      <c r="BA149" s="9">
        <f t="shared" si="104"/>
        <v>4.4855002271891902</v>
      </c>
      <c r="BB149" s="9">
        <f t="shared" si="105"/>
        <v>80170.683299585377</v>
      </c>
      <c r="BC149" s="9">
        <f t="shared" si="106"/>
        <v>3.6839468223407654</v>
      </c>
      <c r="BD149" s="9">
        <f t="shared" si="107"/>
        <v>1.5075000000000001</v>
      </c>
      <c r="BE149" s="9">
        <f t="shared" si="108"/>
        <v>0.75</v>
      </c>
      <c r="BF149" s="9">
        <f t="shared" si="109"/>
        <v>15.084850735379746</v>
      </c>
      <c r="BG149" s="9">
        <f t="shared" si="110"/>
        <v>6.0339402941518987</v>
      </c>
    </row>
    <row r="150" spans="1:79" ht="15.6" thickTop="1" thickBot="1" x14ac:dyDescent="0.35">
      <c r="A150" s="13">
        <v>170</v>
      </c>
      <c r="B150" s="13" t="s">
        <v>169</v>
      </c>
      <c r="C150" s="13">
        <v>150</v>
      </c>
      <c r="D150" s="13">
        <v>200</v>
      </c>
      <c r="E150" s="13">
        <v>114</v>
      </c>
      <c r="F150" s="13">
        <v>100</v>
      </c>
      <c r="G150" s="13">
        <v>1.4</v>
      </c>
      <c r="H150" s="13">
        <v>1.2</v>
      </c>
      <c r="I150" s="13">
        <v>575</v>
      </c>
      <c r="J150" s="13">
        <v>67</v>
      </c>
      <c r="K150" s="13">
        <v>1</v>
      </c>
      <c r="L150" s="15">
        <v>977</v>
      </c>
      <c r="M150" s="13" t="s">
        <v>278</v>
      </c>
      <c r="N150" s="13" t="s">
        <v>262</v>
      </c>
      <c r="O150" s="9" t="s">
        <v>1</v>
      </c>
      <c r="P150" s="12"/>
      <c r="Q150" s="10">
        <f t="shared" si="111"/>
        <v>682.82266119957967</v>
      </c>
      <c r="R150" s="10">
        <f t="shared" si="78"/>
        <v>682.86249333094224</v>
      </c>
      <c r="S150" s="9">
        <f t="shared" si="112"/>
        <v>294.17733880042033</v>
      </c>
      <c r="T150" s="9">
        <f t="shared" si="113"/>
        <v>0.35446839674765468</v>
      </c>
      <c r="U150" s="9">
        <f t="shared" si="114"/>
        <v>86540.306663697294</v>
      </c>
      <c r="V150" s="12"/>
      <c r="W150" s="10">
        <f t="shared" si="79"/>
        <v>602.03535903702561</v>
      </c>
      <c r="X150" s="9">
        <f t="shared" si="80"/>
        <v>374.96464096297439</v>
      </c>
      <c r="Y150" s="9">
        <f t="shared" si="81"/>
        <v>0.47492874534696489</v>
      </c>
      <c r="Z150" s="9">
        <f t="shared" si="82"/>
        <v>140598.4819724923</v>
      </c>
      <c r="AA150" s="12"/>
      <c r="AB150" s="10">
        <f t="shared" si="83"/>
        <v>287.63588298878665</v>
      </c>
      <c r="AC150" s="9">
        <f t="shared" si="84"/>
        <v>689.36411701121335</v>
      </c>
      <c r="AD150" s="9">
        <f t="shared" si="85"/>
        <v>1.0902175500223819</v>
      </c>
      <c r="AE150" s="9">
        <f t="shared" si="86"/>
        <v>475222.88582264987</v>
      </c>
      <c r="AF150" s="9">
        <f t="shared" si="87"/>
        <v>2.92</v>
      </c>
      <c r="AG150" s="9">
        <f t="shared" si="88"/>
        <v>101.52760000000001</v>
      </c>
      <c r="AH150" s="9">
        <f t="shared" si="89"/>
        <v>12325.558702432501</v>
      </c>
      <c r="AI150" s="9">
        <f t="shared" si="90"/>
        <v>79687.429844999991</v>
      </c>
      <c r="AJ150" s="9">
        <f t="shared" si="91"/>
        <v>13.765500000000003</v>
      </c>
      <c r="AK150" s="9">
        <f t="shared" si="92"/>
        <v>0.84516479999999994</v>
      </c>
      <c r="AM150" s="10">
        <f t="shared" si="93"/>
        <v>615.95387663554732</v>
      </c>
      <c r="AN150" s="9">
        <f t="shared" si="94"/>
        <v>361.04612336445268</v>
      </c>
      <c r="AO150" s="9">
        <f t="shared" si="95"/>
        <v>0.45330392632210109</v>
      </c>
      <c r="AP150">
        <f t="shared" si="115"/>
        <v>130354.30319649959</v>
      </c>
      <c r="AQ150" s="9">
        <f t="shared" si="96"/>
        <v>2.7175199999999999</v>
      </c>
      <c r="AR150" s="9">
        <f t="shared" si="97"/>
        <v>0.80399999999999994</v>
      </c>
      <c r="AS150" s="9">
        <f t="shared" si="98"/>
        <v>13.765500000000001</v>
      </c>
      <c r="AT150" s="9">
        <f t="shared" si="99"/>
        <v>1045.5554921600001</v>
      </c>
      <c r="AV150" s="10">
        <f t="shared" si="100"/>
        <v>657.67981261964985</v>
      </c>
      <c r="AW150" s="9">
        <f t="shared" si="101"/>
        <v>319.32018738035015</v>
      </c>
      <c r="AX150" s="9">
        <f t="shared" si="102"/>
        <v>0.39068224237580174</v>
      </c>
      <c r="AY150">
        <f t="shared" si="116"/>
        <v>101965.38206862193</v>
      </c>
      <c r="AZ150" s="9">
        <f t="shared" si="103"/>
        <v>562126.47170901729</v>
      </c>
      <c r="BA150" s="9">
        <f t="shared" si="104"/>
        <v>4.2553191489361701</v>
      </c>
      <c r="BB150" s="9">
        <f t="shared" si="105"/>
        <v>95553.340910632527</v>
      </c>
      <c r="BC150" s="9">
        <f t="shared" si="106"/>
        <v>5.2695355088121874</v>
      </c>
      <c r="BD150" s="9">
        <f t="shared" si="107"/>
        <v>2.0100000000000002</v>
      </c>
      <c r="BE150" s="9">
        <f t="shared" si="108"/>
        <v>0.75</v>
      </c>
      <c r="BF150" s="9">
        <f t="shared" si="109"/>
        <v>16.183083068645004</v>
      </c>
      <c r="BG150" s="9">
        <f t="shared" si="110"/>
        <v>6.4732332274580013</v>
      </c>
    </row>
    <row r="151" spans="1:79" ht="15.6" thickTop="1" thickBot="1" x14ac:dyDescent="0.35">
      <c r="A151" s="13">
        <v>171</v>
      </c>
      <c r="B151" s="13" t="s">
        <v>170</v>
      </c>
      <c r="C151" s="13">
        <v>60</v>
      </c>
      <c r="D151" s="13">
        <v>55</v>
      </c>
      <c r="E151" s="13">
        <v>45</v>
      </c>
      <c r="F151" s="13">
        <v>53</v>
      </c>
      <c r="G151" s="13">
        <v>0.94</v>
      </c>
      <c r="H151" s="13">
        <v>0</v>
      </c>
      <c r="I151" s="13">
        <v>477</v>
      </c>
      <c r="J151" s="13">
        <v>0</v>
      </c>
      <c r="K151" s="13">
        <v>0</v>
      </c>
      <c r="L151" s="15">
        <v>79.63</v>
      </c>
      <c r="M151" s="13" t="s">
        <v>278</v>
      </c>
      <c r="N151" s="13" t="s">
        <v>263</v>
      </c>
      <c r="O151" s="9" t="s">
        <v>1</v>
      </c>
      <c r="P151" s="12"/>
      <c r="Q151" s="10">
        <f t="shared" si="111"/>
        <v>66.905456462310013</v>
      </c>
      <c r="R151" s="10">
        <f t="shared" si="78"/>
        <v>66.67450549697061</v>
      </c>
      <c r="S151" s="9">
        <f t="shared" si="112"/>
        <v>12.724543537689982</v>
      </c>
      <c r="T151" s="9">
        <f t="shared" si="113"/>
        <v>0.17367187225383676</v>
      </c>
      <c r="U151" s="9">
        <f t="shared" si="114"/>
        <v>161.91400824256789</v>
      </c>
      <c r="V151" s="12"/>
      <c r="W151" s="10">
        <f t="shared" si="79"/>
        <v>69.857149813270169</v>
      </c>
      <c r="X151" s="9">
        <f t="shared" si="80"/>
        <v>9.7728501867298263</v>
      </c>
      <c r="Y151" s="9">
        <f t="shared" si="81"/>
        <v>0.13075170941365127</v>
      </c>
      <c r="Z151" s="9">
        <f t="shared" si="82"/>
        <v>95.508600772265197</v>
      </c>
      <c r="AA151" s="12"/>
      <c r="AB151" s="10">
        <f t="shared" si="83"/>
        <v>21.605854813902184</v>
      </c>
      <c r="AC151" s="9">
        <f t="shared" si="84"/>
        <v>58.024145186097812</v>
      </c>
      <c r="AD151" s="9">
        <f t="shared" si="85"/>
        <v>1.1463161010051484</v>
      </c>
      <c r="AE151" s="9">
        <f t="shared" si="86"/>
        <v>3366.8014245773579</v>
      </c>
      <c r="AF151" s="9">
        <f t="shared" si="87"/>
        <v>2.125792087669911</v>
      </c>
      <c r="AG151" s="9">
        <f t="shared" si="88"/>
        <v>53</v>
      </c>
      <c r="AH151" s="9">
        <f t="shared" si="89"/>
        <v>1482.2959850325001</v>
      </c>
      <c r="AI151" s="9">
        <f t="shared" si="90"/>
        <v>10448.060287499997</v>
      </c>
      <c r="AJ151" s="9">
        <f t="shared" si="91"/>
        <v>5.7105000000000006</v>
      </c>
      <c r="AK151" s="9">
        <f t="shared" si="92"/>
        <v>0</v>
      </c>
      <c r="AM151" s="10">
        <f t="shared" si="93"/>
        <v>28.267154652330007</v>
      </c>
      <c r="AN151" s="9">
        <f t="shared" si="94"/>
        <v>51.362845347669989</v>
      </c>
      <c r="AO151" s="9">
        <f t="shared" si="95"/>
        <v>0.95207043249978462</v>
      </c>
      <c r="AP151">
        <f t="shared" si="115"/>
        <v>2638.1418822086648</v>
      </c>
      <c r="AQ151" s="9">
        <f t="shared" si="96"/>
        <v>0</v>
      </c>
      <c r="AR151" s="9">
        <f t="shared" si="97"/>
        <v>0</v>
      </c>
      <c r="AS151" s="9">
        <f t="shared" si="98"/>
        <v>5.7105000000000015</v>
      </c>
      <c r="AT151" s="9">
        <f t="shared" si="99"/>
        <v>644.11599999999999</v>
      </c>
      <c r="AV151" s="10">
        <f t="shared" si="100"/>
        <v>43.310816667823048</v>
      </c>
      <c r="AW151" s="9">
        <f t="shared" si="101"/>
        <v>36.319183332176948</v>
      </c>
      <c r="AX151" s="9">
        <f t="shared" si="102"/>
        <v>0.59084011830356853</v>
      </c>
      <c r="AY151">
        <f t="shared" si="116"/>
        <v>1319.0830779162798</v>
      </c>
      <c r="AZ151" s="9">
        <f t="shared" si="103"/>
        <v>43310.816667823048</v>
      </c>
      <c r="BA151" s="9">
        <f t="shared" si="104"/>
        <v>5.8451303807952781</v>
      </c>
      <c r="BB151" s="9">
        <f t="shared" si="105"/>
        <v>0</v>
      </c>
      <c r="BC151" s="9">
        <f t="shared" si="106"/>
        <v>0</v>
      </c>
      <c r="BD151" s="9">
        <f t="shared" si="107"/>
        <v>0</v>
      </c>
      <c r="BE151" s="9">
        <f t="shared" si="108"/>
        <v>0.3</v>
      </c>
      <c r="BF151" s="9">
        <f t="shared" si="109"/>
        <v>6.3577656969672063</v>
      </c>
      <c r="BG151" s="9">
        <f t="shared" si="110"/>
        <v>4.2385104646448042</v>
      </c>
    </row>
    <row r="152" spans="1:79" ht="15.6" thickTop="1" thickBot="1" x14ac:dyDescent="0.35">
      <c r="A152" s="13">
        <v>172</v>
      </c>
      <c r="B152" s="13" t="s">
        <v>171</v>
      </c>
      <c r="C152" s="13">
        <v>60</v>
      </c>
      <c r="D152" s="13">
        <v>55</v>
      </c>
      <c r="E152" s="13">
        <v>45</v>
      </c>
      <c r="F152" s="13">
        <v>51</v>
      </c>
      <c r="G152" s="13">
        <v>0.94</v>
      </c>
      <c r="H152" s="13">
        <v>0.75</v>
      </c>
      <c r="I152" s="13">
        <v>477</v>
      </c>
      <c r="J152" s="13">
        <v>54.5</v>
      </c>
      <c r="K152" s="13">
        <v>1</v>
      </c>
      <c r="L152" s="15">
        <v>78.8</v>
      </c>
      <c r="M152" s="13" t="s">
        <v>278</v>
      </c>
      <c r="N152" s="13" t="s">
        <v>263</v>
      </c>
      <c r="O152" s="9" t="s">
        <v>1</v>
      </c>
      <c r="P152" s="12"/>
      <c r="Q152" s="10">
        <f t="shared" si="111"/>
        <v>78.89995730091178</v>
      </c>
      <c r="R152" s="10">
        <f t="shared" si="78"/>
        <v>78.6779498082077</v>
      </c>
      <c r="S152" s="9">
        <f t="shared" si="112"/>
        <v>9.9957300911782454E-2</v>
      </c>
      <c r="T152" s="9">
        <f t="shared" si="113"/>
        <v>1.2676896382546395E-3</v>
      </c>
      <c r="U152" s="9">
        <f t="shared" si="114"/>
        <v>9.991462005568625E-3</v>
      </c>
      <c r="V152" s="12"/>
      <c r="W152" s="10">
        <f t="shared" si="79"/>
        <v>59.731842615918559</v>
      </c>
      <c r="X152" s="9">
        <f t="shared" si="80"/>
        <v>19.068157384081438</v>
      </c>
      <c r="Y152" s="9">
        <f t="shared" si="81"/>
        <v>0.27528916130781811</v>
      </c>
      <c r="Z152" s="9">
        <f t="shared" si="82"/>
        <v>363.59462602409945</v>
      </c>
      <c r="AA152" s="12"/>
      <c r="AB152" s="10">
        <f t="shared" si="83"/>
        <v>24.874429854673316</v>
      </c>
      <c r="AC152" s="9">
        <f t="shared" si="84"/>
        <v>53.925570145326681</v>
      </c>
      <c r="AD152" s="9">
        <f t="shared" si="85"/>
        <v>1.0402867943603336</v>
      </c>
      <c r="AE152" s="9">
        <f t="shared" si="86"/>
        <v>2907.9671154985481</v>
      </c>
      <c r="AF152" s="9">
        <f t="shared" si="87"/>
        <v>2.0852971011345121</v>
      </c>
      <c r="AG152" s="9">
        <f t="shared" si="88"/>
        <v>51.776625000000003</v>
      </c>
      <c r="AH152" s="9">
        <f t="shared" si="89"/>
        <v>1549.6349719170673</v>
      </c>
      <c r="AI152" s="9">
        <f t="shared" si="90"/>
        <v>10388.508730147058</v>
      </c>
      <c r="AJ152" s="9">
        <f t="shared" si="91"/>
        <v>5.934441176470588</v>
      </c>
      <c r="AK152" s="9">
        <f t="shared" si="92"/>
        <v>0.30685146843194344</v>
      </c>
      <c r="AM152" s="10">
        <f t="shared" si="93"/>
        <v>49.433108619240073</v>
      </c>
      <c r="AN152" s="9">
        <f t="shared" si="94"/>
        <v>29.366891380759924</v>
      </c>
      <c r="AO152" s="9">
        <f t="shared" si="95"/>
        <v>0.45802354317024996</v>
      </c>
      <c r="AP152">
        <f t="shared" si="115"/>
        <v>862.41430936935149</v>
      </c>
      <c r="AQ152" s="9">
        <f t="shared" si="96"/>
        <v>0.98664189811640901</v>
      </c>
      <c r="AR152" s="9">
        <f t="shared" si="97"/>
        <v>0.40875</v>
      </c>
      <c r="AS152" s="9">
        <f t="shared" si="98"/>
        <v>5.9344411764705889</v>
      </c>
      <c r="AT152" s="9">
        <f t="shared" si="99"/>
        <v>499.31067174999993</v>
      </c>
      <c r="AV152" s="10">
        <f t="shared" si="100"/>
        <v>44.599858070503956</v>
      </c>
      <c r="AW152" s="9">
        <f t="shared" si="101"/>
        <v>34.200141929496041</v>
      </c>
      <c r="AX152" s="9">
        <f t="shared" si="102"/>
        <v>0.55429791353497249</v>
      </c>
      <c r="AY152">
        <f t="shared" si="116"/>
        <v>1169.6497079976732</v>
      </c>
      <c r="AZ152" s="9">
        <f t="shared" si="103"/>
        <v>42331.537022840923</v>
      </c>
      <c r="BA152" s="9">
        <f t="shared" si="104"/>
        <v>5.9586386554383388</v>
      </c>
      <c r="BB152" s="9">
        <f t="shared" si="105"/>
        <v>2268.3210476630334</v>
      </c>
      <c r="BC152" s="9">
        <f t="shared" si="106"/>
        <v>1.7097135740497345</v>
      </c>
      <c r="BD152" s="9">
        <f t="shared" si="107"/>
        <v>1.0218749999999999</v>
      </c>
      <c r="BE152" s="9">
        <f t="shared" si="108"/>
        <v>0.3</v>
      </c>
      <c r="BF152" s="9">
        <f t="shared" si="109"/>
        <v>10.327865437684808</v>
      </c>
      <c r="BG152" s="9">
        <f t="shared" si="110"/>
        <v>4.1311461750739236</v>
      </c>
    </row>
    <row r="153" spans="1:79" ht="15.6" thickTop="1" thickBot="1" x14ac:dyDescent="0.35">
      <c r="A153" s="13">
        <v>173</v>
      </c>
      <c r="B153" s="13" t="s">
        <v>172</v>
      </c>
      <c r="C153" s="13">
        <v>60</v>
      </c>
      <c r="D153" s="13">
        <v>55</v>
      </c>
      <c r="E153" s="13">
        <v>45</v>
      </c>
      <c r="F153" s="13">
        <v>59</v>
      </c>
      <c r="G153" s="13">
        <v>0.94</v>
      </c>
      <c r="H153" s="13">
        <v>1.25</v>
      </c>
      <c r="I153" s="13">
        <v>477</v>
      </c>
      <c r="J153" s="13">
        <v>54.5</v>
      </c>
      <c r="K153" s="13">
        <v>1</v>
      </c>
      <c r="L153" s="15">
        <v>93.28</v>
      </c>
      <c r="M153" s="13" t="s">
        <v>278</v>
      </c>
      <c r="N153" s="13" t="s">
        <v>263</v>
      </c>
      <c r="O153" s="9" t="s">
        <v>1</v>
      </c>
      <c r="P153" s="12"/>
      <c r="Q153" s="10">
        <f t="shared" si="111"/>
        <v>88.750676421469578</v>
      </c>
      <c r="R153" s="10">
        <f t="shared" si="78"/>
        <v>88.360238805055843</v>
      </c>
      <c r="S153" s="9">
        <f t="shared" si="112"/>
        <v>4.5293235785304233</v>
      </c>
      <c r="T153" s="9">
        <f t="shared" si="113"/>
        <v>4.9764398699956844E-2</v>
      </c>
      <c r="U153" s="9">
        <f t="shared" si="114"/>
        <v>20.514772079031641</v>
      </c>
      <c r="V153" s="12"/>
      <c r="W153" s="10">
        <f t="shared" si="79"/>
        <v>79.642761153289783</v>
      </c>
      <c r="X153" s="9">
        <f t="shared" si="80"/>
        <v>13.637238846710218</v>
      </c>
      <c r="Y153" s="9">
        <f t="shared" si="81"/>
        <v>0.1577263600899976</v>
      </c>
      <c r="Z153" s="9">
        <f t="shared" si="82"/>
        <v>185.97428336222225</v>
      </c>
      <c r="AA153" s="12"/>
      <c r="AB153" s="10">
        <f t="shared" si="83"/>
        <v>25.945634093402884</v>
      </c>
      <c r="AC153" s="9">
        <f t="shared" si="84"/>
        <v>67.334365906597114</v>
      </c>
      <c r="AD153" s="9">
        <f t="shared" si="85"/>
        <v>1.1295283337112976</v>
      </c>
      <c r="AE153" s="9">
        <f t="shared" si="86"/>
        <v>4533.9168320435074</v>
      </c>
      <c r="AF153" s="9">
        <f t="shared" si="87"/>
        <v>2.2428945583776332</v>
      </c>
      <c r="AG153" s="9">
        <f t="shared" si="88"/>
        <v>60.294375000000002</v>
      </c>
      <c r="AH153" s="9">
        <f t="shared" si="89"/>
        <v>1310.9095093238416</v>
      </c>
      <c r="AI153" s="9">
        <f t="shared" si="90"/>
        <v>10602.490597245762</v>
      </c>
      <c r="AJ153" s="9">
        <f t="shared" si="91"/>
        <v>5.1297711864406779</v>
      </c>
      <c r="AK153" s="9">
        <f t="shared" si="92"/>
        <v>0.55006989044211463</v>
      </c>
      <c r="AM153" s="10">
        <f t="shared" si="93"/>
        <v>58.291621290127551</v>
      </c>
      <c r="AN153" s="9">
        <f t="shared" si="94"/>
        <v>34.98837870987245</v>
      </c>
      <c r="AO153" s="9">
        <f t="shared" si="95"/>
        <v>0.46167453263431418</v>
      </c>
      <c r="AP153">
        <f t="shared" si="115"/>
        <v>1224.1866447454556</v>
      </c>
      <c r="AQ153" s="9">
        <f t="shared" si="96"/>
        <v>1.7686798227685951</v>
      </c>
      <c r="AR153" s="9">
        <f t="shared" si="97"/>
        <v>0.68125000000000002</v>
      </c>
      <c r="AS153" s="9">
        <f t="shared" si="98"/>
        <v>5.1297711864406788</v>
      </c>
      <c r="AT153" s="9">
        <f t="shared" si="99"/>
        <v>402.77378624999994</v>
      </c>
      <c r="AV153" s="10">
        <f t="shared" si="100"/>
        <v>49.263327592074823</v>
      </c>
      <c r="AW153" s="9">
        <f t="shared" si="101"/>
        <v>44.016672407925178</v>
      </c>
      <c r="AX153" s="9">
        <f t="shared" si="102"/>
        <v>0.61759007806932142</v>
      </c>
      <c r="AY153">
        <f t="shared" si="116"/>
        <v>1937.4674498666018</v>
      </c>
      <c r="AZ153" s="9">
        <f t="shared" si="103"/>
        <v>46164.829592021015</v>
      </c>
      <c r="BA153" s="9">
        <f t="shared" si="104"/>
        <v>5.5399536587584626</v>
      </c>
      <c r="BB153" s="9">
        <f t="shared" si="105"/>
        <v>3098.4980000538026</v>
      </c>
      <c r="BC153" s="9">
        <f t="shared" si="106"/>
        <v>3.1403719796267944</v>
      </c>
      <c r="BD153" s="9">
        <f t="shared" si="107"/>
        <v>1.703125</v>
      </c>
      <c r="BE153" s="9">
        <f t="shared" si="108"/>
        <v>0.3</v>
      </c>
      <c r="BF153" s="9">
        <f t="shared" si="109"/>
        <v>11.382025523621861</v>
      </c>
      <c r="BG153" s="9">
        <f t="shared" si="110"/>
        <v>4.5528102094487446</v>
      </c>
    </row>
    <row r="154" spans="1:79" ht="15.6" thickTop="1" thickBot="1" x14ac:dyDescent="0.35">
      <c r="A154" s="13">
        <v>174</v>
      </c>
      <c r="B154" s="13" t="s">
        <v>173</v>
      </c>
      <c r="C154" s="13">
        <v>125</v>
      </c>
      <c r="D154" s="13">
        <v>200</v>
      </c>
      <c r="E154" s="13">
        <v>105</v>
      </c>
      <c r="F154" s="13">
        <v>44.8</v>
      </c>
      <c r="G154" s="13">
        <v>1</v>
      </c>
      <c r="H154" s="13">
        <v>0</v>
      </c>
      <c r="I154" s="13">
        <v>594</v>
      </c>
      <c r="J154" s="13">
        <v>0</v>
      </c>
      <c r="K154" s="13">
        <v>0</v>
      </c>
      <c r="L154" s="15">
        <v>289.2</v>
      </c>
      <c r="M154" s="13" t="s">
        <v>278</v>
      </c>
      <c r="N154" s="13" t="s">
        <v>264</v>
      </c>
      <c r="O154" s="9" t="s">
        <v>1</v>
      </c>
      <c r="P154" s="12"/>
      <c r="Q154" s="10">
        <f t="shared" si="111"/>
        <v>305.8813342686534</v>
      </c>
      <c r="R154" s="10">
        <f t="shared" si="78"/>
        <v>308.01459285528625</v>
      </c>
      <c r="S154" s="9">
        <f t="shared" si="112"/>
        <v>16.681334268653416</v>
      </c>
      <c r="T154" s="9">
        <f t="shared" si="113"/>
        <v>5.606404808228288E-2</v>
      </c>
      <c r="U154" s="9">
        <f t="shared" si="114"/>
        <v>278.26691298255076</v>
      </c>
      <c r="V154" s="12"/>
      <c r="W154" s="10">
        <f t="shared" si="79"/>
        <v>353.19969262412968</v>
      </c>
      <c r="X154" s="9">
        <f t="shared" si="80"/>
        <v>63.999692624129693</v>
      </c>
      <c r="Y154" s="9">
        <f t="shared" si="81"/>
        <v>0.1992519403697042</v>
      </c>
      <c r="Z154" s="9">
        <f t="shared" si="82"/>
        <v>4095.9606559830809</v>
      </c>
      <c r="AA154" s="12"/>
      <c r="AB154" s="10">
        <f t="shared" si="83"/>
        <v>205.57049880782935</v>
      </c>
      <c r="AC154" s="9">
        <f t="shared" si="84"/>
        <v>83.629501192170636</v>
      </c>
      <c r="AD154" s="9">
        <f t="shared" si="85"/>
        <v>0.33805370932050111</v>
      </c>
      <c r="AE154" s="9">
        <f t="shared" si="86"/>
        <v>6993.8934696512697</v>
      </c>
      <c r="AF154" s="9">
        <f t="shared" si="87"/>
        <v>1.9544378219836005</v>
      </c>
      <c r="AG154" s="9">
        <f t="shared" si="88"/>
        <v>44.8</v>
      </c>
      <c r="AH154" s="9">
        <f t="shared" si="89"/>
        <v>19728.366575317385</v>
      </c>
      <c r="AI154" s="9">
        <f t="shared" si="90"/>
        <v>64250.810742187503</v>
      </c>
      <c r="AJ154" s="9">
        <f t="shared" si="91"/>
        <v>20.882812500000004</v>
      </c>
      <c r="AK154" s="9">
        <f t="shared" si="92"/>
        <v>0</v>
      </c>
      <c r="AM154" s="10">
        <f t="shared" si="93"/>
        <v>242.76828321899998</v>
      </c>
      <c r="AN154" s="9">
        <f t="shared" si="94"/>
        <v>46.431716781000006</v>
      </c>
      <c r="AO154" s="9">
        <f t="shared" si="95"/>
        <v>0.17456573350590174</v>
      </c>
      <c r="AP154">
        <f t="shared" si="115"/>
        <v>2155.9043232309978</v>
      </c>
      <c r="AQ154" s="9">
        <f t="shared" si="96"/>
        <v>0</v>
      </c>
      <c r="AR154" s="9">
        <f t="shared" si="97"/>
        <v>0</v>
      </c>
      <c r="AS154" s="9">
        <f t="shared" si="98"/>
        <v>20.882812500000004</v>
      </c>
      <c r="AT154" s="9">
        <f t="shared" si="99"/>
        <v>1789.6039999999998</v>
      </c>
      <c r="AV154" s="10">
        <f t="shared" si="100"/>
        <v>300.68916774065542</v>
      </c>
      <c r="AW154" s="9">
        <f t="shared" si="101"/>
        <v>11.489167740655432</v>
      </c>
      <c r="AX154" s="9">
        <f t="shared" si="102"/>
        <v>3.8953648817320344E-2</v>
      </c>
      <c r="AY154">
        <f t="shared" si="116"/>
        <v>132.00097537291745</v>
      </c>
      <c r="AZ154" s="9">
        <f t="shared" si="103"/>
        <v>300689.16774065542</v>
      </c>
      <c r="BA154" s="9">
        <f t="shared" si="104"/>
        <v>6.3575989858212427</v>
      </c>
      <c r="BB154" s="9">
        <f t="shared" si="105"/>
        <v>0</v>
      </c>
      <c r="BC154" s="9">
        <f t="shared" si="106"/>
        <v>0</v>
      </c>
      <c r="BD154" s="9">
        <f t="shared" si="107"/>
        <v>0</v>
      </c>
      <c r="BE154" s="9">
        <f t="shared" si="108"/>
        <v>0.625</v>
      </c>
      <c r="BF154" s="9">
        <f t="shared" si="109"/>
        <v>5.6834880227829947</v>
      </c>
      <c r="BG154" s="9">
        <f t="shared" si="110"/>
        <v>3.7889920151886631</v>
      </c>
    </row>
    <row r="155" spans="1:79" ht="15.6" thickTop="1" thickBot="1" x14ac:dyDescent="0.35">
      <c r="A155" s="13">
        <v>175</v>
      </c>
      <c r="B155" s="13" t="s">
        <v>174</v>
      </c>
      <c r="C155" s="13">
        <v>125</v>
      </c>
      <c r="D155" s="13">
        <v>200</v>
      </c>
      <c r="E155" s="13">
        <v>105</v>
      </c>
      <c r="F155" s="13">
        <v>42.2</v>
      </c>
      <c r="G155" s="13">
        <v>1</v>
      </c>
      <c r="H155" s="13">
        <v>0.5</v>
      </c>
      <c r="I155" s="13">
        <v>594</v>
      </c>
      <c r="J155" s="13">
        <v>63.6</v>
      </c>
      <c r="K155" s="13">
        <v>1</v>
      </c>
      <c r="L155" s="15">
        <v>296</v>
      </c>
      <c r="M155" s="13" t="s">
        <v>278</v>
      </c>
      <c r="N155" s="13" t="s">
        <v>264</v>
      </c>
      <c r="O155" s="9" t="s">
        <v>1</v>
      </c>
      <c r="P155" s="12"/>
      <c r="Q155" s="10">
        <f t="shared" si="111"/>
        <v>347.57020073048693</v>
      </c>
      <c r="R155" s="10">
        <f t="shared" si="78"/>
        <v>350.02109910888663</v>
      </c>
      <c r="S155" s="9">
        <f t="shared" si="112"/>
        <v>51.570200730486931</v>
      </c>
      <c r="T155" s="9">
        <f t="shared" si="113"/>
        <v>0.16026286074759821</v>
      </c>
      <c r="U155" s="9">
        <f t="shared" si="114"/>
        <v>2659.485603382715</v>
      </c>
      <c r="V155" s="12"/>
      <c r="W155" s="10">
        <f t="shared" si="79"/>
        <v>378.19151614819111</v>
      </c>
      <c r="X155" s="9">
        <f t="shared" si="80"/>
        <v>82.191516148191113</v>
      </c>
      <c r="Y155" s="9">
        <f t="shared" si="81"/>
        <v>0.24382245750516074</v>
      </c>
      <c r="Z155" s="9">
        <f t="shared" si="82"/>
        <v>6755.4453267383606</v>
      </c>
      <c r="AA155" s="12"/>
      <c r="AB155" s="10">
        <f t="shared" si="83"/>
        <v>224.12928588711418</v>
      </c>
      <c r="AC155" s="9">
        <f t="shared" si="84"/>
        <v>71.870714112885821</v>
      </c>
      <c r="AD155" s="9">
        <f t="shared" si="85"/>
        <v>0.27635711375223054</v>
      </c>
      <c r="AE155" s="9">
        <f t="shared" si="86"/>
        <v>5165.3995470961654</v>
      </c>
      <c r="AF155" s="9">
        <f t="shared" si="87"/>
        <v>1.8968765906088882</v>
      </c>
      <c r="AG155" s="9">
        <f t="shared" si="88"/>
        <v>42.804200000000002</v>
      </c>
      <c r="AH155" s="9">
        <f t="shared" si="89"/>
        <v>21141.526948701179</v>
      </c>
      <c r="AI155" s="9">
        <f t="shared" si="90"/>
        <v>63268.059152843605</v>
      </c>
      <c r="AJ155" s="9">
        <f t="shared" si="91"/>
        <v>22.169431279620856</v>
      </c>
      <c r="AK155" s="9">
        <f t="shared" si="92"/>
        <v>0.21715443209290552</v>
      </c>
      <c r="AM155" s="10">
        <f t="shared" si="93"/>
        <v>322.42908334260329</v>
      </c>
      <c r="AN155" s="9">
        <f t="shared" si="94"/>
        <v>26.429083342603292</v>
      </c>
      <c r="AO155" s="9">
        <f t="shared" si="95"/>
        <v>8.547167025119308E-2</v>
      </c>
      <c r="AP155">
        <f t="shared" si="115"/>
        <v>698.49644633027083</v>
      </c>
      <c r="AQ155" s="9">
        <f t="shared" si="96"/>
        <v>0.69823247761988272</v>
      </c>
      <c r="AR155" s="9">
        <f t="shared" si="97"/>
        <v>0.318</v>
      </c>
      <c r="AS155" s="9">
        <f t="shared" si="98"/>
        <v>22.169431279620856</v>
      </c>
      <c r="AT155" s="9">
        <f t="shared" si="99"/>
        <v>1476.6022603999998</v>
      </c>
      <c r="AV155" s="10">
        <f t="shared" si="100"/>
        <v>316.84507068066335</v>
      </c>
      <c r="AW155" s="9">
        <f t="shared" si="101"/>
        <v>20.845070680663355</v>
      </c>
      <c r="AX155" s="9">
        <f t="shared" si="102"/>
        <v>6.802721169809374E-2</v>
      </c>
      <c r="AY155">
        <f t="shared" si="116"/>
        <v>434.51697168185103</v>
      </c>
      <c r="AZ155" s="9">
        <f t="shared" si="103"/>
        <v>290224.27826745296</v>
      </c>
      <c r="BA155" s="9">
        <f t="shared" si="104"/>
        <v>6.5505220405008426</v>
      </c>
      <c r="BB155" s="9">
        <f t="shared" si="105"/>
        <v>26620.792413210365</v>
      </c>
      <c r="BC155" s="9">
        <f t="shared" si="106"/>
        <v>1.1722677338361231</v>
      </c>
      <c r="BD155" s="9">
        <f t="shared" si="107"/>
        <v>0.79500000000000015</v>
      </c>
      <c r="BE155" s="9">
        <f t="shared" si="108"/>
        <v>0.625</v>
      </c>
      <c r="BF155" s="9">
        <f t="shared" si="109"/>
        <v>9.1021642506104747</v>
      </c>
      <c r="BG155" s="9">
        <f t="shared" si="110"/>
        <v>3.6408657002441895</v>
      </c>
    </row>
    <row r="156" spans="1:79" ht="15.6" thickTop="1" thickBot="1" x14ac:dyDescent="0.35">
      <c r="A156" s="13">
        <v>176</v>
      </c>
      <c r="B156" s="13" t="s">
        <v>175</v>
      </c>
      <c r="C156" s="13">
        <v>125</v>
      </c>
      <c r="D156" s="13">
        <v>200</v>
      </c>
      <c r="E156" s="13">
        <v>105</v>
      </c>
      <c r="F156" s="13">
        <v>39.799999999999997</v>
      </c>
      <c r="G156" s="13">
        <v>1</v>
      </c>
      <c r="H156" s="13">
        <v>0.75</v>
      </c>
      <c r="I156" s="13">
        <v>594</v>
      </c>
      <c r="J156" s="13">
        <v>63.6</v>
      </c>
      <c r="K156" s="13">
        <v>1</v>
      </c>
      <c r="L156" s="15">
        <v>369.3</v>
      </c>
      <c r="M156" s="13" t="s">
        <v>278</v>
      </c>
      <c r="N156" s="13" t="s">
        <v>264</v>
      </c>
      <c r="O156" s="9" t="s">
        <v>1</v>
      </c>
      <c r="P156" s="12"/>
      <c r="Q156" s="10">
        <f t="shared" si="111"/>
        <v>350.63997384644597</v>
      </c>
      <c r="R156" s="10">
        <f t="shared" si="78"/>
        <v>353.19545665500192</v>
      </c>
      <c r="S156" s="9">
        <f t="shared" si="112"/>
        <v>18.660026153554043</v>
      </c>
      <c r="T156" s="9">
        <f t="shared" si="113"/>
        <v>5.1837727675707553E-2</v>
      </c>
      <c r="U156" s="9">
        <f t="shared" si="114"/>
        <v>348.1965760513209</v>
      </c>
      <c r="V156" s="12"/>
      <c r="W156" s="10">
        <f t="shared" si="79"/>
        <v>379.72625642885936</v>
      </c>
      <c r="X156" s="9">
        <f t="shared" si="80"/>
        <v>10.426256428859347</v>
      </c>
      <c r="Y156" s="9">
        <f t="shared" si="81"/>
        <v>2.7839495182902459E-2</v>
      </c>
      <c r="Z156" s="9">
        <f t="shared" si="82"/>
        <v>108.70682312033085</v>
      </c>
      <c r="AA156" s="12"/>
      <c r="AB156" s="10">
        <f t="shared" si="83"/>
        <v>235.54025085912221</v>
      </c>
      <c r="AC156" s="9">
        <f t="shared" si="84"/>
        <v>133.7597491408778</v>
      </c>
      <c r="AD156" s="9">
        <f t="shared" si="85"/>
        <v>0.44229777681258442</v>
      </c>
      <c r="AE156" s="9">
        <f t="shared" si="86"/>
        <v>17891.670490230561</v>
      </c>
      <c r="AF156" s="9">
        <f t="shared" si="87"/>
        <v>1.8421474425246203</v>
      </c>
      <c r="AG156" s="9">
        <f t="shared" si="88"/>
        <v>40.706299999999999</v>
      </c>
      <c r="AH156" s="9">
        <f t="shared" si="89"/>
        <v>22634.163816144166</v>
      </c>
      <c r="AI156" s="9">
        <f t="shared" si="90"/>
        <v>62246.939604271363</v>
      </c>
      <c r="AJ156" s="9">
        <f t="shared" si="91"/>
        <v>23.506281407035178</v>
      </c>
      <c r="AK156" s="9">
        <f t="shared" si="92"/>
        <v>0.31633355883032777</v>
      </c>
      <c r="AM156" s="10">
        <f t="shared" si="93"/>
        <v>335.55270577156438</v>
      </c>
      <c r="AN156" s="9">
        <f t="shared" si="94"/>
        <v>33.747294228435635</v>
      </c>
      <c r="AO156" s="9">
        <f t="shared" si="95"/>
        <v>9.5757011222633484E-2</v>
      </c>
      <c r="AP156">
        <f t="shared" si="115"/>
        <v>1138.8798677406051</v>
      </c>
      <c r="AQ156" s="9">
        <f t="shared" si="96"/>
        <v>1.0171303546865564</v>
      </c>
      <c r="AR156" s="9">
        <f t="shared" si="97"/>
        <v>0.47700000000000004</v>
      </c>
      <c r="AS156" s="9">
        <f t="shared" si="98"/>
        <v>23.506281407035178</v>
      </c>
      <c r="AT156" s="9">
        <f t="shared" si="99"/>
        <v>1320.1013905999996</v>
      </c>
      <c r="AV156" s="10">
        <f t="shared" si="100"/>
        <v>311.85713255657004</v>
      </c>
      <c r="AW156" s="9">
        <f t="shared" si="101"/>
        <v>57.442867443429975</v>
      </c>
      <c r="AX156" s="9">
        <f t="shared" si="102"/>
        <v>0.16866260279131509</v>
      </c>
      <c r="AY156">
        <f t="shared" si="116"/>
        <v>3299.6830201234675</v>
      </c>
      <c r="AZ156" s="9">
        <f t="shared" si="103"/>
        <v>280335.24531181261</v>
      </c>
      <c r="BA156" s="9">
        <f t="shared" si="104"/>
        <v>6.745134307960015</v>
      </c>
      <c r="BB156" s="9">
        <f t="shared" si="105"/>
        <v>31521.887244757425</v>
      </c>
      <c r="BC156" s="9">
        <f t="shared" si="106"/>
        <v>1.6910508798441211</v>
      </c>
      <c r="BD156" s="9">
        <f t="shared" si="107"/>
        <v>1.1925000000000001</v>
      </c>
      <c r="BE156" s="9">
        <f t="shared" si="108"/>
        <v>0.625</v>
      </c>
      <c r="BF156" s="9">
        <f t="shared" si="109"/>
        <v>8.7535309669183476</v>
      </c>
      <c r="BG156" s="9">
        <f t="shared" si="110"/>
        <v>3.5014123867673388</v>
      </c>
    </row>
    <row r="157" spans="1:79" ht="15.6" thickTop="1" thickBot="1" x14ac:dyDescent="0.35">
      <c r="A157" s="13">
        <v>177</v>
      </c>
      <c r="B157" s="13" t="s">
        <v>176</v>
      </c>
      <c r="C157" s="13">
        <v>125</v>
      </c>
      <c r="D157" s="13">
        <v>200</v>
      </c>
      <c r="E157" s="13">
        <v>105</v>
      </c>
      <c r="F157" s="13">
        <v>57.7</v>
      </c>
      <c r="G157" s="13">
        <v>1</v>
      </c>
      <c r="H157" s="13">
        <v>0.75</v>
      </c>
      <c r="I157" s="13">
        <v>594</v>
      </c>
      <c r="J157" s="13">
        <v>63.6</v>
      </c>
      <c r="K157" s="13">
        <v>1</v>
      </c>
      <c r="L157" s="15">
        <v>450.7</v>
      </c>
      <c r="M157" s="13" t="s">
        <v>278</v>
      </c>
      <c r="N157" s="13" t="s">
        <v>264</v>
      </c>
      <c r="O157" s="9" t="s">
        <v>1</v>
      </c>
      <c r="P157" s="12"/>
      <c r="Q157" s="10">
        <f t="shared" si="111"/>
        <v>402.40444973307717</v>
      </c>
      <c r="R157" s="10">
        <f t="shared" si="78"/>
        <v>404.11742942430806</v>
      </c>
      <c r="S157" s="9">
        <f t="shared" si="112"/>
        <v>48.295550266922817</v>
      </c>
      <c r="T157" s="9">
        <f t="shared" si="113"/>
        <v>0.11322306496475015</v>
      </c>
      <c r="U157" s="9">
        <f t="shared" si="114"/>
        <v>2332.4601755848685</v>
      </c>
      <c r="V157" s="12"/>
      <c r="W157" s="10">
        <f t="shared" si="79"/>
        <v>421.05973163352434</v>
      </c>
      <c r="X157" s="9">
        <f t="shared" si="80"/>
        <v>29.640268366475652</v>
      </c>
      <c r="Y157" s="9">
        <f t="shared" si="81"/>
        <v>6.8001003696133114E-2</v>
      </c>
      <c r="Z157" s="9">
        <f t="shared" si="82"/>
        <v>878.54550883669719</v>
      </c>
      <c r="AA157" s="12"/>
      <c r="AB157" s="10">
        <f t="shared" si="83"/>
        <v>209.49343311309798</v>
      </c>
      <c r="AC157" s="9">
        <f t="shared" si="84"/>
        <v>241.20656688690201</v>
      </c>
      <c r="AD157" s="9">
        <f t="shared" si="85"/>
        <v>0.73071483231666989</v>
      </c>
      <c r="AE157" s="9">
        <f t="shared" si="86"/>
        <v>58180.607909365535</v>
      </c>
      <c r="AF157" s="9">
        <f t="shared" si="87"/>
        <v>2.2180470689324876</v>
      </c>
      <c r="AG157" s="9">
        <f t="shared" si="88"/>
        <v>58.606300000000005</v>
      </c>
      <c r="AH157" s="9">
        <f t="shared" si="89"/>
        <v>14793.093077300266</v>
      </c>
      <c r="AI157" s="9">
        <f t="shared" si="90"/>
        <v>67816.937326689775</v>
      </c>
      <c r="AJ157" s="9">
        <f t="shared" si="91"/>
        <v>16.214038128249566</v>
      </c>
      <c r="AK157" s="9">
        <f t="shared" si="92"/>
        <v>0.38088304267708678</v>
      </c>
      <c r="AM157" s="10">
        <f t="shared" si="93"/>
        <v>384.34099761621832</v>
      </c>
      <c r="AN157" s="9">
        <f t="shared" si="94"/>
        <v>66.359002383781672</v>
      </c>
      <c r="AO157" s="9">
        <f t="shared" si="95"/>
        <v>0.15893591469931639</v>
      </c>
      <c r="AP157">
        <f t="shared" si="115"/>
        <v>4403.517197370742</v>
      </c>
      <c r="AQ157" s="9">
        <f t="shared" si="96"/>
        <v>1.2246810162181825</v>
      </c>
      <c r="AR157" s="9">
        <f t="shared" si="97"/>
        <v>0.47700000000000004</v>
      </c>
      <c r="AS157" s="9">
        <f t="shared" si="98"/>
        <v>16.214038128249566</v>
      </c>
      <c r="AT157" s="9">
        <f t="shared" si="99"/>
        <v>1320.1013905999996</v>
      </c>
      <c r="AV157" s="10">
        <f t="shared" si="100"/>
        <v>389.8024995171271</v>
      </c>
      <c r="AW157" s="9">
        <f t="shared" si="101"/>
        <v>60.897500482872886</v>
      </c>
      <c r="AX157" s="9">
        <f t="shared" si="102"/>
        <v>0.14490736319727499</v>
      </c>
      <c r="AY157">
        <f t="shared" si="116"/>
        <v>3708.5055650615031</v>
      </c>
      <c r="AZ157" s="9">
        <f t="shared" si="103"/>
        <v>349419.88163461868</v>
      </c>
      <c r="BA157" s="9">
        <f t="shared" si="104"/>
        <v>5.6020145329349731</v>
      </c>
      <c r="BB157" s="9">
        <f t="shared" si="105"/>
        <v>40382.617882508413</v>
      </c>
      <c r="BC157" s="9">
        <f t="shared" si="106"/>
        <v>2.166401426741424</v>
      </c>
      <c r="BD157" s="9">
        <f t="shared" si="107"/>
        <v>1.1925000000000001</v>
      </c>
      <c r="BE157" s="9">
        <f t="shared" si="108"/>
        <v>0.625</v>
      </c>
      <c r="BF157" s="9">
        <f t="shared" si="109"/>
        <v>11.214128564543952</v>
      </c>
      <c r="BG157" s="9">
        <f t="shared" si="110"/>
        <v>4.485651425817581</v>
      </c>
    </row>
    <row r="158" spans="1:79" ht="15.6" thickTop="1" thickBot="1" x14ac:dyDescent="0.35">
      <c r="A158" s="13">
        <v>178</v>
      </c>
      <c r="B158" s="13" t="s">
        <v>177</v>
      </c>
      <c r="C158" s="13">
        <v>125</v>
      </c>
      <c r="D158" s="13">
        <v>200</v>
      </c>
      <c r="E158" s="13">
        <v>105</v>
      </c>
      <c r="F158" s="13">
        <v>57.2</v>
      </c>
      <c r="G158" s="13">
        <v>1</v>
      </c>
      <c r="H158" s="13">
        <v>1</v>
      </c>
      <c r="I158" s="13">
        <v>594</v>
      </c>
      <c r="J158" s="13">
        <v>63.6</v>
      </c>
      <c r="K158" s="13">
        <v>1</v>
      </c>
      <c r="L158" s="15">
        <v>456</v>
      </c>
      <c r="M158" s="13" t="s">
        <v>278</v>
      </c>
      <c r="N158" s="13" t="s">
        <v>264</v>
      </c>
      <c r="O158" s="9" t="s">
        <v>1</v>
      </c>
      <c r="P158" s="12"/>
      <c r="Q158" s="10">
        <f t="shared" si="111"/>
        <v>414.89504937637992</v>
      </c>
      <c r="R158" s="10">
        <f t="shared" si="78"/>
        <v>416.61988962831595</v>
      </c>
      <c r="S158" s="9">
        <f t="shared" si="112"/>
        <v>41.104950623620084</v>
      </c>
      <c r="T158" s="9">
        <f t="shared" si="113"/>
        <v>9.4397024424594037E-2</v>
      </c>
      <c r="U158" s="9">
        <f t="shared" si="114"/>
        <v>1689.6169657702451</v>
      </c>
      <c r="V158" s="12"/>
      <c r="W158" s="10">
        <f t="shared" si="79"/>
        <v>428.04266358938605</v>
      </c>
      <c r="X158" s="9">
        <f t="shared" si="80"/>
        <v>27.957336410613948</v>
      </c>
      <c r="Y158" s="9">
        <f t="shared" si="81"/>
        <v>6.3248839817530295E-2</v>
      </c>
      <c r="Z158" s="9">
        <f t="shared" si="82"/>
        <v>781.61265917624041</v>
      </c>
      <c r="AA158" s="12"/>
      <c r="AB158" s="10">
        <f t="shared" si="83"/>
        <v>217.87803159900517</v>
      </c>
      <c r="AC158" s="9">
        <f t="shared" si="84"/>
        <v>238.12196840099483</v>
      </c>
      <c r="AD158" s="9">
        <f t="shared" si="85"/>
        <v>0.7067212677521757</v>
      </c>
      <c r="AE158" s="9">
        <f t="shared" si="86"/>
        <v>56702.071835164381</v>
      </c>
      <c r="AF158" s="9">
        <f t="shared" si="87"/>
        <v>2.2084159028588797</v>
      </c>
      <c r="AG158" s="9">
        <f t="shared" si="88"/>
        <v>58.4084</v>
      </c>
      <c r="AH158" s="9">
        <f t="shared" si="89"/>
        <v>14938.467911427517</v>
      </c>
      <c r="AI158" s="9">
        <f t="shared" si="90"/>
        <v>67708.679567307699</v>
      </c>
      <c r="AJ158" s="9">
        <f t="shared" si="91"/>
        <v>16.355769230769234</v>
      </c>
      <c r="AK158" s="9">
        <f t="shared" si="92"/>
        <v>0.50563890511856913</v>
      </c>
      <c r="AM158" s="10">
        <f t="shared" si="93"/>
        <v>397.65515550253389</v>
      </c>
      <c r="AN158" s="9">
        <f t="shared" si="94"/>
        <v>58.344844497466113</v>
      </c>
      <c r="AO158" s="9">
        <f t="shared" si="95"/>
        <v>0.13669417708399917</v>
      </c>
      <c r="AP158">
        <f t="shared" si="115"/>
        <v>3404.1208794335016</v>
      </c>
      <c r="AQ158" s="9">
        <f t="shared" si="96"/>
        <v>1.6258176363211223</v>
      </c>
      <c r="AR158" s="9">
        <f t="shared" si="97"/>
        <v>0.63600000000000001</v>
      </c>
      <c r="AS158" s="9">
        <f t="shared" si="98"/>
        <v>16.355769230769234</v>
      </c>
      <c r="AT158" s="9">
        <f t="shared" si="99"/>
        <v>1163.6005207999997</v>
      </c>
      <c r="AV158" s="10">
        <f t="shared" si="100"/>
        <v>392.99613892316353</v>
      </c>
      <c r="AW158" s="9">
        <f t="shared" si="101"/>
        <v>63.003861076836472</v>
      </c>
      <c r="AX158" s="9">
        <f t="shared" si="102"/>
        <v>0.14841966456231082</v>
      </c>
      <c r="AY158">
        <f t="shared" si="116"/>
        <v>3969.48651058931</v>
      </c>
      <c r="AZ158" s="9">
        <f t="shared" si="103"/>
        <v>347616.96667158208</v>
      </c>
      <c r="BA158" s="9">
        <f t="shared" si="104"/>
        <v>5.6264455888079263</v>
      </c>
      <c r="BB158" s="9">
        <f t="shared" si="105"/>
        <v>45379.17225158144</v>
      </c>
      <c r="BC158" s="9">
        <f t="shared" si="106"/>
        <v>2.8718156208418018</v>
      </c>
      <c r="BD158" s="9">
        <f t="shared" si="107"/>
        <v>1.59</v>
      </c>
      <c r="BE158" s="9">
        <f t="shared" si="108"/>
        <v>0.625</v>
      </c>
      <c r="BF158" s="9">
        <f t="shared" si="109"/>
        <v>11.149218187909781</v>
      </c>
      <c r="BG158" s="9">
        <f t="shared" si="110"/>
        <v>4.4596872751639127</v>
      </c>
    </row>
    <row r="159" spans="1:79" ht="15.6" thickTop="1" thickBot="1" x14ac:dyDescent="0.35">
      <c r="A159" s="13">
        <v>179</v>
      </c>
      <c r="B159" s="13" t="s">
        <v>178</v>
      </c>
      <c r="C159" s="13">
        <v>125</v>
      </c>
      <c r="D159" s="13">
        <v>200</v>
      </c>
      <c r="E159" s="13">
        <v>105</v>
      </c>
      <c r="F159" s="13">
        <v>55.6</v>
      </c>
      <c r="G159" s="13">
        <v>1</v>
      </c>
      <c r="H159" s="13">
        <v>1.25</v>
      </c>
      <c r="I159" s="13">
        <v>594</v>
      </c>
      <c r="J159" s="13">
        <v>63.6</v>
      </c>
      <c r="K159" s="13">
        <v>1</v>
      </c>
      <c r="L159" s="15">
        <v>474.7</v>
      </c>
      <c r="M159" s="13" t="s">
        <v>278</v>
      </c>
      <c r="N159" s="13" t="s">
        <v>264</v>
      </c>
      <c r="O159" s="9" t="s">
        <v>1</v>
      </c>
      <c r="P159" s="12"/>
      <c r="Q159" s="10">
        <f t="shared" si="111"/>
        <v>423.51638465664303</v>
      </c>
      <c r="R159" s="10">
        <f t="shared" si="78"/>
        <v>425.30543328631887</v>
      </c>
      <c r="S159" s="9">
        <f t="shared" si="112"/>
        <v>51.183615343356962</v>
      </c>
      <c r="T159" s="9">
        <f t="shared" si="113"/>
        <v>0.11396722709065853</v>
      </c>
      <c r="U159" s="9">
        <f t="shared" si="114"/>
        <v>2619.7624796167261</v>
      </c>
      <c r="V159" s="12"/>
      <c r="W159" s="10">
        <f t="shared" si="79"/>
        <v>431.2315841385402</v>
      </c>
      <c r="X159" s="9">
        <f t="shared" si="80"/>
        <v>43.468415861459789</v>
      </c>
      <c r="Y159" s="9">
        <f t="shared" si="81"/>
        <v>9.5964014551483734E-2</v>
      </c>
      <c r="Z159" s="9">
        <f t="shared" si="82"/>
        <v>1889.5031775048089</v>
      </c>
      <c r="AA159" s="12"/>
      <c r="AB159" s="10">
        <f t="shared" si="83"/>
        <v>227.19143478281288</v>
      </c>
      <c r="AC159" s="9">
        <f t="shared" si="84"/>
        <v>247.50856521718711</v>
      </c>
      <c r="AD159" s="9">
        <f t="shared" si="85"/>
        <v>0.70526167709618504</v>
      </c>
      <c r="AE159" s="9">
        <f t="shared" si="86"/>
        <v>61260.489855870568</v>
      </c>
      <c r="AF159" s="9">
        <f t="shared" si="87"/>
        <v>2.1773098998534866</v>
      </c>
      <c r="AG159" s="9">
        <f t="shared" si="88"/>
        <v>57.110500000000002</v>
      </c>
      <c r="AH159" s="9">
        <f t="shared" si="89"/>
        <v>15423.235356388454</v>
      </c>
      <c r="AI159" s="9">
        <f t="shared" si="90"/>
        <v>67349.170346223022</v>
      </c>
      <c r="AJ159" s="9">
        <f t="shared" si="91"/>
        <v>16.826438848920866</v>
      </c>
      <c r="AK159" s="9">
        <f t="shared" si="92"/>
        <v>0.62314609333806792</v>
      </c>
      <c r="AM159" s="10">
        <f t="shared" si="93"/>
        <v>391.04771730903025</v>
      </c>
      <c r="AN159" s="9">
        <f t="shared" si="94"/>
        <v>83.652282690969741</v>
      </c>
      <c r="AO159" s="9">
        <f t="shared" si="95"/>
        <v>0.19324863587508578</v>
      </c>
      <c r="AP159">
        <f t="shared" si="115"/>
        <v>6997.7043994099158</v>
      </c>
      <c r="AQ159" s="9">
        <f t="shared" si="96"/>
        <v>2.0036470657179128</v>
      </c>
      <c r="AR159" s="9">
        <f t="shared" si="97"/>
        <v>0.79500000000000004</v>
      </c>
      <c r="AS159" s="9">
        <f t="shared" si="98"/>
        <v>16.826438848920866</v>
      </c>
      <c r="AT159" s="9">
        <f t="shared" si="99"/>
        <v>1007.0996509999997</v>
      </c>
      <c r="AV159" s="10">
        <f t="shared" si="100"/>
        <v>390.0978715459874</v>
      </c>
      <c r="AW159" s="9">
        <f t="shared" si="101"/>
        <v>84.602128454012586</v>
      </c>
      <c r="AX159" s="9">
        <f t="shared" si="102"/>
        <v>0.19565757788642682</v>
      </c>
      <c r="AY159">
        <f t="shared" si="116"/>
        <v>7157.5201389492458</v>
      </c>
      <c r="AZ159" s="9">
        <f t="shared" si="103"/>
        <v>341805.43726936757</v>
      </c>
      <c r="BA159" s="9">
        <f t="shared" si="104"/>
        <v>5.7068274551682983</v>
      </c>
      <c r="BB159" s="9">
        <f t="shared" si="105"/>
        <v>48292.434276619788</v>
      </c>
      <c r="BC159" s="9">
        <f t="shared" si="106"/>
        <v>3.5224780964312239</v>
      </c>
      <c r="BD159" s="9">
        <f t="shared" si="107"/>
        <v>1.9875000000000005</v>
      </c>
      <c r="BE159" s="9">
        <f t="shared" si="108"/>
        <v>0.625</v>
      </c>
      <c r="BF159" s="9">
        <f t="shared" si="109"/>
        <v>10.940222366429762</v>
      </c>
      <c r="BG159" s="9">
        <f t="shared" si="110"/>
        <v>4.3760889465719046</v>
      </c>
    </row>
    <row r="160" spans="1:79" ht="15.6" thickTop="1" thickBot="1" x14ac:dyDescent="0.35">
      <c r="A160" s="13">
        <v>180</v>
      </c>
      <c r="B160" s="13" t="s">
        <v>181</v>
      </c>
      <c r="C160" s="13">
        <v>150</v>
      </c>
      <c r="D160" s="13">
        <v>200</v>
      </c>
      <c r="E160" s="13">
        <v>126</v>
      </c>
      <c r="F160" s="13">
        <v>50</v>
      </c>
      <c r="G160" s="13">
        <v>0.85</v>
      </c>
      <c r="H160" s="13">
        <v>0</v>
      </c>
      <c r="I160" s="13">
        <v>530</v>
      </c>
      <c r="J160" s="13">
        <v>0</v>
      </c>
      <c r="K160" s="13">
        <v>0</v>
      </c>
      <c r="L160" s="15">
        <v>409.11</v>
      </c>
      <c r="M160" s="13" t="s">
        <v>278</v>
      </c>
      <c r="N160" s="13" t="s">
        <v>265</v>
      </c>
      <c r="O160" s="9" t="s">
        <v>1</v>
      </c>
      <c r="P160" s="12"/>
      <c r="Q160" s="10">
        <f t="shared" si="111"/>
        <v>401.75888397683013</v>
      </c>
      <c r="R160" s="10">
        <f t="shared" si="78"/>
        <v>405.06615380275656</v>
      </c>
      <c r="S160" s="9">
        <f t="shared" si="112"/>
        <v>7.3511160231698796</v>
      </c>
      <c r="T160" s="9">
        <f t="shared" si="113"/>
        <v>1.8131454217646194E-2</v>
      </c>
      <c r="U160" s="9">
        <f t="shared" si="114"/>
        <v>54.038906786104945</v>
      </c>
      <c r="V160" s="12"/>
      <c r="W160" s="10">
        <f t="shared" si="79"/>
        <v>401.39551650631495</v>
      </c>
      <c r="X160" s="9">
        <f t="shared" si="80"/>
        <v>7.7144834936850657</v>
      </c>
      <c r="Y160" s="9">
        <f t="shared" si="81"/>
        <v>1.9036226988160071E-2</v>
      </c>
      <c r="Z160" s="9">
        <f t="shared" si="82"/>
        <v>59.51325557433934</v>
      </c>
      <c r="AA160" s="12"/>
      <c r="AB160" s="10">
        <f t="shared" si="83"/>
        <v>168.74513045578126</v>
      </c>
      <c r="AC160" s="9">
        <f t="shared" si="84"/>
        <v>240.36486954421875</v>
      </c>
      <c r="AD160" s="9">
        <f t="shared" si="85"/>
        <v>0.83192086346843297</v>
      </c>
      <c r="AE160" s="9">
        <f t="shared" si="86"/>
        <v>57775.270511009301</v>
      </c>
      <c r="AF160" s="9">
        <f t="shared" si="87"/>
        <v>2.0647518010647188</v>
      </c>
      <c r="AG160" s="9">
        <f t="shared" si="88"/>
        <v>50</v>
      </c>
      <c r="AH160" s="9">
        <f t="shared" si="89"/>
        <v>15632.705206005303</v>
      </c>
      <c r="AI160" s="9">
        <f t="shared" si="90"/>
        <v>91164.132548999987</v>
      </c>
      <c r="AJ160" s="9">
        <f t="shared" si="91"/>
        <v>17.028900000000004</v>
      </c>
      <c r="AK160" s="9">
        <f t="shared" si="92"/>
        <v>0</v>
      </c>
      <c r="AM160" s="10">
        <f t="shared" si="93"/>
        <v>245.37886773372003</v>
      </c>
      <c r="AN160" s="9">
        <f t="shared" si="94"/>
        <v>163.73113226627999</v>
      </c>
      <c r="AO160" s="9">
        <f t="shared" si="95"/>
        <v>0.50033282562384018</v>
      </c>
      <c r="AP160">
        <f t="shared" si="115"/>
        <v>26807.88367319807</v>
      </c>
      <c r="AQ160" s="9">
        <f t="shared" si="96"/>
        <v>0</v>
      </c>
      <c r="AR160" s="9">
        <f t="shared" si="97"/>
        <v>0</v>
      </c>
      <c r="AS160" s="9">
        <f t="shared" si="98"/>
        <v>17.028900000000004</v>
      </c>
      <c r="AT160" s="9">
        <f t="shared" si="99"/>
        <v>1987.5247999999999</v>
      </c>
      <c r="AV160" s="10">
        <f t="shared" si="100"/>
        <v>391.82921816171893</v>
      </c>
      <c r="AW160" s="9">
        <f t="shared" si="101"/>
        <v>17.280781838281086</v>
      </c>
      <c r="AX160" s="9">
        <f t="shared" si="102"/>
        <v>4.3151293996923239E-2</v>
      </c>
      <c r="AY160">
        <f t="shared" si="116"/>
        <v>298.62542094226546</v>
      </c>
      <c r="AZ160" s="9">
        <f t="shared" si="103"/>
        <v>391829.21816171892</v>
      </c>
      <c r="BA160" s="9">
        <f t="shared" si="104"/>
        <v>6.0179300526514679</v>
      </c>
      <c r="BB160" s="9">
        <f t="shared" si="105"/>
        <v>0</v>
      </c>
      <c r="BC160" s="9">
        <f t="shared" si="106"/>
        <v>0</v>
      </c>
      <c r="BD160" s="9">
        <f t="shared" si="107"/>
        <v>0</v>
      </c>
      <c r="BE160" s="9">
        <f t="shared" si="108"/>
        <v>0.75</v>
      </c>
      <c r="BF160" s="9">
        <f t="shared" si="109"/>
        <v>6.1154089803733207</v>
      </c>
      <c r="BG160" s="9">
        <f t="shared" si="110"/>
        <v>4.0769393202488802</v>
      </c>
      <c r="BY160" s="2"/>
      <c r="BZ160" s="2"/>
      <c r="CA160" s="2"/>
    </row>
    <row r="161" spans="1:79" ht="15.6" thickTop="1" thickBot="1" x14ac:dyDescent="0.35">
      <c r="A161" s="13">
        <v>181</v>
      </c>
      <c r="B161" s="13" t="s">
        <v>182</v>
      </c>
      <c r="C161" s="13">
        <v>150</v>
      </c>
      <c r="D161" s="13">
        <v>200</v>
      </c>
      <c r="E161" s="13">
        <v>130</v>
      </c>
      <c r="F161" s="13">
        <v>70</v>
      </c>
      <c r="G161" s="13">
        <v>0.8</v>
      </c>
      <c r="H161" s="13">
        <v>0</v>
      </c>
      <c r="I161" s="13">
        <v>530</v>
      </c>
      <c r="J161" s="13">
        <v>0</v>
      </c>
      <c r="K161" s="13">
        <v>0</v>
      </c>
      <c r="L161" s="15">
        <v>386.08</v>
      </c>
      <c r="M161" s="13" t="s">
        <v>278</v>
      </c>
      <c r="N161" s="13" t="s">
        <v>265</v>
      </c>
      <c r="O161" s="9" t="s">
        <v>1</v>
      </c>
      <c r="P161" s="12"/>
      <c r="Q161" s="10">
        <f t="shared" si="111"/>
        <v>468.87792787266744</v>
      </c>
      <c r="R161" s="10">
        <f t="shared" si="78"/>
        <v>471.43957922148587</v>
      </c>
      <c r="S161" s="9">
        <f t="shared" si="112"/>
        <v>82.797927872667458</v>
      </c>
      <c r="T161" s="9">
        <f t="shared" si="113"/>
        <v>0.19368889432650285</v>
      </c>
      <c r="U161" s="9">
        <f t="shared" si="114"/>
        <v>6855.4968600074426</v>
      </c>
      <c r="V161" s="12"/>
      <c r="W161" s="10">
        <f t="shared" si="79"/>
        <v>434.68349406962528</v>
      </c>
      <c r="X161" s="9">
        <f t="shared" si="80"/>
        <v>48.603494069625299</v>
      </c>
      <c r="Y161" s="9">
        <f t="shared" si="81"/>
        <v>0.11843483395839793</v>
      </c>
      <c r="Z161" s="9">
        <f t="shared" si="82"/>
        <v>2362.2996357761017</v>
      </c>
      <c r="AA161" s="12"/>
      <c r="AB161" s="10">
        <f t="shared" si="83"/>
        <v>142.99335084653063</v>
      </c>
      <c r="AC161" s="9">
        <f t="shared" si="84"/>
        <v>243.08664915346935</v>
      </c>
      <c r="AD161" s="9">
        <f t="shared" si="85"/>
        <v>0.91891473560149883</v>
      </c>
      <c r="AE161" s="9">
        <f t="shared" si="86"/>
        <v>59091.118996661899</v>
      </c>
      <c r="AF161" s="9">
        <f t="shared" si="87"/>
        <v>2.4430472774795007</v>
      </c>
      <c r="AG161" s="9">
        <f t="shared" si="88"/>
        <v>70</v>
      </c>
      <c r="AH161" s="9">
        <f t="shared" si="89"/>
        <v>10415.946082285716</v>
      </c>
      <c r="AI161" s="9">
        <f t="shared" si="90"/>
        <v>100513.47057142857</v>
      </c>
      <c r="AJ161" s="9">
        <f t="shared" si="91"/>
        <v>11.811428571428573</v>
      </c>
      <c r="AK161" s="9">
        <f t="shared" si="92"/>
        <v>0</v>
      </c>
      <c r="AM161" s="10">
        <f t="shared" si="93"/>
        <v>242.79600446399996</v>
      </c>
      <c r="AN161" s="9">
        <f t="shared" si="94"/>
        <v>143.28399553600002</v>
      </c>
      <c r="AO161" s="9">
        <f t="shared" si="95"/>
        <v>0.45568281988473397</v>
      </c>
      <c r="AP161">
        <f t="shared" si="115"/>
        <v>20530.303376760472</v>
      </c>
      <c r="AQ161" s="9">
        <f t="shared" si="96"/>
        <v>0</v>
      </c>
      <c r="AR161" s="9">
        <f t="shared" si="97"/>
        <v>0</v>
      </c>
      <c r="AS161" s="9">
        <f t="shared" si="98"/>
        <v>11.811428571428573</v>
      </c>
      <c r="AT161" s="9">
        <f t="shared" si="99"/>
        <v>2025.2239999999999</v>
      </c>
      <c r="AV161" s="10">
        <f t="shared" si="100"/>
        <v>493.82100606625175</v>
      </c>
      <c r="AW161" s="9">
        <f t="shared" si="101"/>
        <v>107.74100606625177</v>
      </c>
      <c r="AX161" s="9">
        <f t="shared" si="102"/>
        <v>0.2448934717052465</v>
      </c>
      <c r="AY161">
        <f t="shared" si="116"/>
        <v>11608.1243881681</v>
      </c>
      <c r="AZ161" s="9">
        <f t="shared" si="103"/>
        <v>493821.00606625172</v>
      </c>
      <c r="BA161" s="9">
        <f t="shared" si="104"/>
        <v>5.0860791886569938</v>
      </c>
      <c r="BB161" s="9">
        <f t="shared" si="105"/>
        <v>0</v>
      </c>
      <c r="BC161" s="9">
        <f t="shared" si="106"/>
        <v>0</v>
      </c>
      <c r="BD161" s="9">
        <f t="shared" si="107"/>
        <v>0</v>
      </c>
      <c r="BE161" s="9">
        <f t="shared" si="108"/>
        <v>0.75</v>
      </c>
      <c r="BF161" s="9">
        <f t="shared" si="109"/>
        <v>7.6540784020505992</v>
      </c>
      <c r="BG161" s="9">
        <f t="shared" si="110"/>
        <v>5.1027189347003992</v>
      </c>
      <c r="BY161" s="4"/>
      <c r="BZ161" s="4"/>
      <c r="CA161" s="4"/>
    </row>
    <row r="162" spans="1:79" ht="15.6" thickTop="1" thickBot="1" x14ac:dyDescent="0.35">
      <c r="A162" s="13">
        <v>183</v>
      </c>
      <c r="B162" s="13" t="s">
        <v>184</v>
      </c>
      <c r="C162" s="13">
        <v>150</v>
      </c>
      <c r="D162" s="13">
        <v>200</v>
      </c>
      <c r="E162" s="13">
        <v>133</v>
      </c>
      <c r="F162" s="13">
        <v>70</v>
      </c>
      <c r="G162" s="13">
        <v>0.77</v>
      </c>
      <c r="H162" s="13">
        <v>0.76433121019108285</v>
      </c>
      <c r="I162" s="13">
        <v>530</v>
      </c>
      <c r="J162" s="13">
        <v>67.2</v>
      </c>
      <c r="K162" s="13">
        <v>1</v>
      </c>
      <c r="L162" s="15">
        <v>456.53</v>
      </c>
      <c r="M162" s="13" t="s">
        <v>278</v>
      </c>
      <c r="N162" s="13" t="s">
        <v>265</v>
      </c>
      <c r="O162" s="9" t="s">
        <v>1</v>
      </c>
      <c r="P162" s="12"/>
      <c r="Q162" s="10">
        <f t="shared" si="111"/>
        <v>604.4514313015128</v>
      </c>
      <c r="R162" s="10">
        <f t="shared" si="78"/>
        <v>607.40126788030886</v>
      </c>
      <c r="S162" s="9">
        <f t="shared" si="112"/>
        <v>147.92143130151283</v>
      </c>
      <c r="T162" s="9">
        <f t="shared" si="113"/>
        <v>0.27883886925345464</v>
      </c>
      <c r="U162" s="9">
        <f t="shared" si="114"/>
        <v>21880.749838288179</v>
      </c>
      <c r="V162" s="12"/>
      <c r="W162" s="10">
        <f t="shared" si="79"/>
        <v>523.18536950352552</v>
      </c>
      <c r="X162" s="9">
        <f t="shared" si="80"/>
        <v>66.655369503525549</v>
      </c>
      <c r="Y162" s="9">
        <f t="shared" si="81"/>
        <v>0.1360708866643654</v>
      </c>
      <c r="Z162" s="9">
        <f t="shared" si="82"/>
        <v>4442.9382836515233</v>
      </c>
      <c r="AA162" s="12"/>
      <c r="AB162" s="10">
        <f t="shared" si="83"/>
        <v>181.60831069933127</v>
      </c>
      <c r="AC162" s="9">
        <f t="shared" si="84"/>
        <v>274.92168930066873</v>
      </c>
      <c r="AD162" s="9">
        <f t="shared" si="85"/>
        <v>0.86163668499822244</v>
      </c>
      <c r="AE162" s="9">
        <f t="shared" si="86"/>
        <v>75581.935247933434</v>
      </c>
      <c r="AF162" s="9">
        <f t="shared" si="87"/>
        <v>2.4430472774795007</v>
      </c>
      <c r="AG162" s="9">
        <f t="shared" si="88"/>
        <v>70.975898089171977</v>
      </c>
      <c r="AH162" s="9">
        <f t="shared" si="89"/>
        <v>10242.147335036925</v>
      </c>
      <c r="AI162" s="9">
        <f t="shared" si="90"/>
        <v>104480.02593175</v>
      </c>
      <c r="AJ162" s="9">
        <f t="shared" si="91"/>
        <v>11.630850000000001</v>
      </c>
      <c r="AK162" s="9">
        <f t="shared" si="92"/>
        <v>0.45173655849771283</v>
      </c>
      <c r="AM162" s="10">
        <f t="shared" si="93"/>
        <v>545.3703373257091</v>
      </c>
      <c r="AN162" s="9">
        <f t="shared" si="94"/>
        <v>88.840337325709129</v>
      </c>
      <c r="AO162" s="9">
        <f t="shared" si="95"/>
        <v>0.17734366187128633</v>
      </c>
      <c r="AP162">
        <f t="shared" si="115"/>
        <v>7892.6055361457866</v>
      </c>
      <c r="AQ162" s="9">
        <f t="shared" si="96"/>
        <v>1.4525014913644114</v>
      </c>
      <c r="AR162" s="9">
        <f t="shared" si="97"/>
        <v>0.51363057324840766</v>
      </c>
      <c r="AS162" s="9">
        <f t="shared" si="98"/>
        <v>11.630850000000001</v>
      </c>
      <c r="AT162" s="9">
        <f t="shared" si="99"/>
        <v>1473.3916418038214</v>
      </c>
      <c r="AV162" s="10">
        <f t="shared" si="100"/>
        <v>583.07098141918686</v>
      </c>
      <c r="AW162" s="9">
        <f t="shared" si="101"/>
        <v>126.54098141918689</v>
      </c>
      <c r="AX162" s="9">
        <f t="shared" si="102"/>
        <v>0.24344144278594745</v>
      </c>
      <c r="AY162">
        <f t="shared" si="116"/>
        <v>16012.619978531002</v>
      </c>
      <c r="AZ162" s="9">
        <f t="shared" si="103"/>
        <v>505455.24456233339</v>
      </c>
      <c r="BA162" s="9">
        <f t="shared" si="104"/>
        <v>5.0860791886569938</v>
      </c>
      <c r="BB162" s="9">
        <f t="shared" si="105"/>
        <v>77615.7368568534</v>
      </c>
      <c r="BC162" s="9">
        <f t="shared" si="106"/>
        <v>2.6536738572001162</v>
      </c>
      <c r="BD162" s="9">
        <f t="shared" si="107"/>
        <v>1.2840764331210193</v>
      </c>
      <c r="BE162" s="9">
        <f t="shared" si="108"/>
        <v>0.75</v>
      </c>
      <c r="BF162" s="9">
        <f t="shared" si="109"/>
        <v>12.756797336750997</v>
      </c>
      <c r="BG162" s="9">
        <f t="shared" si="110"/>
        <v>5.1027189347003992</v>
      </c>
    </row>
    <row r="163" spans="1:79" ht="15.6" thickTop="1" thickBot="1" x14ac:dyDescent="0.35">
      <c r="A163" s="13">
        <v>184</v>
      </c>
      <c r="B163" s="13" t="s">
        <v>185</v>
      </c>
      <c r="C163" s="13">
        <v>150</v>
      </c>
      <c r="D163" s="13">
        <v>200</v>
      </c>
      <c r="E163" s="13">
        <v>129</v>
      </c>
      <c r="F163" s="13">
        <v>50</v>
      </c>
      <c r="G163" s="13">
        <v>0.81</v>
      </c>
      <c r="H163" s="13">
        <v>0.95541401273885351</v>
      </c>
      <c r="I163" s="13">
        <v>530</v>
      </c>
      <c r="J163" s="13">
        <v>67.2</v>
      </c>
      <c r="K163" s="13">
        <v>1</v>
      </c>
      <c r="L163" s="15">
        <v>399.15</v>
      </c>
      <c r="M163" s="13" t="s">
        <v>278</v>
      </c>
      <c r="N163" s="13" t="s">
        <v>265</v>
      </c>
      <c r="O163" s="9" t="s">
        <v>1</v>
      </c>
      <c r="P163" s="12"/>
      <c r="Q163" s="10">
        <f t="shared" si="111"/>
        <v>516.460472308877</v>
      </c>
      <c r="R163" s="10">
        <f t="shared" si="78"/>
        <v>520.25360218876017</v>
      </c>
      <c r="S163" s="9">
        <f t="shared" si="112"/>
        <v>117.31047230887702</v>
      </c>
      <c r="T163" s="9">
        <f t="shared" si="113"/>
        <v>0.25624537039874062</v>
      </c>
      <c r="U163" s="9">
        <f t="shared" si="114"/>
        <v>13761.746913331803</v>
      </c>
      <c r="V163" s="12"/>
      <c r="W163" s="10">
        <f t="shared" si="79"/>
        <v>476.1474586389499</v>
      </c>
      <c r="X163" s="9">
        <f t="shared" si="80"/>
        <v>76.997458638949922</v>
      </c>
      <c r="Y163" s="9">
        <f t="shared" si="81"/>
        <v>0.1759343818013083</v>
      </c>
      <c r="Z163" s="9">
        <f t="shared" si="82"/>
        <v>5928.608636856804</v>
      </c>
      <c r="AA163" s="12"/>
      <c r="AB163" s="10">
        <f t="shared" si="83"/>
        <v>204.36918892279431</v>
      </c>
      <c r="AC163" s="9">
        <f t="shared" si="84"/>
        <v>194.78081107720567</v>
      </c>
      <c r="AD163" s="9">
        <f t="shared" si="85"/>
        <v>0.6454834068320674</v>
      </c>
      <c r="AE163" s="9">
        <f t="shared" si="86"/>
        <v>37939.564363894089</v>
      </c>
      <c r="AF163" s="9">
        <f t="shared" si="87"/>
        <v>2.0647518010647188</v>
      </c>
      <c r="AG163" s="9">
        <f t="shared" si="88"/>
        <v>51.219872611464965</v>
      </c>
      <c r="AH163" s="9">
        <f t="shared" si="89"/>
        <v>15203.960498032538</v>
      </c>
      <c r="AI163" s="9">
        <f t="shared" si="90"/>
        <v>95189.332438649988</v>
      </c>
      <c r="AJ163" s="9">
        <f t="shared" si="91"/>
        <v>16.613910000000004</v>
      </c>
      <c r="AK163" s="9">
        <f t="shared" si="92"/>
        <v>0.47723384303844918</v>
      </c>
      <c r="AM163" s="10">
        <f t="shared" si="93"/>
        <v>478.63968739610755</v>
      </c>
      <c r="AN163" s="9">
        <f t="shared" si="94"/>
        <v>79.48968739610757</v>
      </c>
      <c r="AO163" s="9">
        <f t="shared" si="95"/>
        <v>0.18111328610366187</v>
      </c>
      <c r="AP163">
        <f t="shared" si="115"/>
        <v>6318.6104023309026</v>
      </c>
      <c r="AQ163" s="9">
        <f t="shared" si="96"/>
        <v>1.5344847692826848</v>
      </c>
      <c r="AR163" s="9">
        <f t="shared" si="97"/>
        <v>0.64203821656050963</v>
      </c>
      <c r="AS163" s="9">
        <f t="shared" si="98"/>
        <v>16.613910000000008</v>
      </c>
      <c r="AT163" s="9">
        <f t="shared" si="99"/>
        <v>1303.9781321783437</v>
      </c>
      <c r="AV163" s="10">
        <f t="shared" si="100"/>
        <v>465.93048848447199</v>
      </c>
      <c r="AW163" s="9">
        <f t="shared" si="101"/>
        <v>66.780488484472016</v>
      </c>
      <c r="AX163" s="9">
        <f t="shared" si="102"/>
        <v>0.15439138756085982</v>
      </c>
      <c r="AY163">
        <f t="shared" si="116"/>
        <v>4459.6336422246995</v>
      </c>
      <c r="AZ163" s="9">
        <f t="shared" si="103"/>
        <v>400706.49975916801</v>
      </c>
      <c r="BA163" s="9">
        <f t="shared" si="104"/>
        <v>6.0179300526514679</v>
      </c>
      <c r="BB163" s="9">
        <f t="shared" si="105"/>
        <v>65223.988725303949</v>
      </c>
      <c r="BC163" s="9">
        <f t="shared" si="106"/>
        <v>2.6502702358254826</v>
      </c>
      <c r="BD163" s="9">
        <f t="shared" si="107"/>
        <v>1.605095541401274</v>
      </c>
      <c r="BE163" s="9">
        <f t="shared" si="108"/>
        <v>0.75</v>
      </c>
      <c r="BF163" s="9">
        <f t="shared" si="109"/>
        <v>10.1923483006222</v>
      </c>
      <c r="BG163" s="9">
        <f t="shared" si="110"/>
        <v>4.0769393202488802</v>
      </c>
      <c r="BY163" s="7"/>
      <c r="BZ163" s="7"/>
      <c r="CA163" s="7"/>
    </row>
    <row r="164" spans="1:79" ht="15.6" thickTop="1" thickBot="1" x14ac:dyDescent="0.35">
      <c r="A164" s="13">
        <v>185</v>
      </c>
      <c r="B164" s="13" t="s">
        <v>186</v>
      </c>
      <c r="C164" s="13">
        <v>150</v>
      </c>
      <c r="D164" s="13">
        <v>200</v>
      </c>
      <c r="E164" s="13">
        <v>128</v>
      </c>
      <c r="F164" s="13">
        <v>70</v>
      </c>
      <c r="G164" s="13">
        <v>0.82</v>
      </c>
      <c r="H164" s="13">
        <v>0.95541401273885351</v>
      </c>
      <c r="I164" s="13">
        <v>530</v>
      </c>
      <c r="J164" s="13">
        <v>67.2</v>
      </c>
      <c r="K164" s="13">
        <v>1</v>
      </c>
      <c r="L164" s="15">
        <v>462.03</v>
      </c>
      <c r="M164" s="13" t="s">
        <v>278</v>
      </c>
      <c r="N164" s="13" t="s">
        <v>265</v>
      </c>
      <c r="O164" s="9" t="s">
        <v>1</v>
      </c>
      <c r="P164" s="12"/>
      <c r="Q164" s="10">
        <f t="shared" si="111"/>
        <v>593.4996752123642</v>
      </c>
      <c r="R164" s="10">
        <f t="shared" si="78"/>
        <v>596.06326690054311</v>
      </c>
      <c r="S164" s="9">
        <f t="shared" si="112"/>
        <v>131.46967521236422</v>
      </c>
      <c r="T164" s="9">
        <f t="shared" si="113"/>
        <v>0.24910654489351725</v>
      </c>
      <c r="U164" s="9">
        <f t="shared" si="114"/>
        <v>17284.275500444535</v>
      </c>
      <c r="V164" s="12"/>
      <c r="W164" s="10">
        <f t="shared" si="79"/>
        <v>522.21296491805867</v>
      </c>
      <c r="X164" s="9">
        <f t="shared" si="80"/>
        <v>60.182964918058701</v>
      </c>
      <c r="Y164" s="9">
        <f t="shared" si="81"/>
        <v>0.12229290340534793</v>
      </c>
      <c r="Z164" s="9">
        <f t="shared" si="82"/>
        <v>3621.9892663282844</v>
      </c>
      <c r="AA164" s="12"/>
      <c r="AB164" s="10">
        <f t="shared" si="83"/>
        <v>194.08057135943602</v>
      </c>
      <c r="AC164" s="9">
        <f t="shared" si="84"/>
        <v>267.94942864056395</v>
      </c>
      <c r="AD164" s="9">
        <f t="shared" si="85"/>
        <v>0.8167813180799175</v>
      </c>
      <c r="AE164" s="9">
        <f t="shared" si="86"/>
        <v>71796.896308804673</v>
      </c>
      <c r="AF164" s="9">
        <f t="shared" si="87"/>
        <v>2.4430472774795007</v>
      </c>
      <c r="AG164" s="9">
        <f t="shared" si="88"/>
        <v>71.219872611464965</v>
      </c>
      <c r="AH164" s="9">
        <f t="shared" si="89"/>
        <v>10521.099992853944</v>
      </c>
      <c r="AI164" s="9">
        <f t="shared" si="90"/>
        <v>97915.415990857146</v>
      </c>
      <c r="AJ164" s="9">
        <f t="shared" si="91"/>
        <v>11.920457142857144</v>
      </c>
      <c r="AK164" s="9">
        <f t="shared" si="92"/>
        <v>0.56467069812214088</v>
      </c>
      <c r="AM164" s="10">
        <f t="shared" si="93"/>
        <v>548.19311562577036</v>
      </c>
      <c r="AN164" s="9">
        <f t="shared" si="94"/>
        <v>86.163115625770388</v>
      </c>
      <c r="AO164" s="9">
        <f t="shared" si="95"/>
        <v>0.17058234818235712</v>
      </c>
      <c r="AP164">
        <f t="shared" si="115"/>
        <v>7424.0824943398775</v>
      </c>
      <c r="AQ164" s="9">
        <f t="shared" si="96"/>
        <v>1.815626864205514</v>
      </c>
      <c r="AR164" s="9">
        <f t="shared" si="97"/>
        <v>0.64203821656050963</v>
      </c>
      <c r="AS164" s="9">
        <f t="shared" si="98"/>
        <v>11.920457142857142</v>
      </c>
      <c r="AT164" s="9">
        <f t="shared" si="99"/>
        <v>1297.8814271592355</v>
      </c>
      <c r="AV164" s="10">
        <f t="shared" si="100"/>
        <v>566.82374818197843</v>
      </c>
      <c r="AW164" s="9">
        <f t="shared" si="101"/>
        <v>104.79374818197846</v>
      </c>
      <c r="AX164" s="9">
        <f t="shared" si="102"/>
        <v>0.203709707754193</v>
      </c>
      <c r="AY164">
        <f t="shared" si="116"/>
        <v>10981.729658027913</v>
      </c>
      <c r="AZ164" s="9">
        <f t="shared" si="103"/>
        <v>486020.51906439889</v>
      </c>
      <c r="BA164" s="9">
        <f t="shared" si="104"/>
        <v>5.0860791886569938</v>
      </c>
      <c r="BB164" s="9">
        <f t="shared" si="105"/>
        <v>80803.229117579554</v>
      </c>
      <c r="BC164" s="9">
        <f t="shared" si="106"/>
        <v>3.3170923215001458</v>
      </c>
      <c r="BD164" s="9">
        <f t="shared" si="107"/>
        <v>1.6050955414012742</v>
      </c>
      <c r="BE164" s="9">
        <f t="shared" si="108"/>
        <v>0.75</v>
      </c>
      <c r="BF164" s="9">
        <f t="shared" si="109"/>
        <v>12.756797336750997</v>
      </c>
      <c r="BG164" s="9">
        <f t="shared" si="110"/>
        <v>5.1027189347003992</v>
      </c>
      <c r="BY164" s="8"/>
      <c r="BZ164" s="8"/>
      <c r="CA164" s="8"/>
    </row>
    <row r="165" spans="1:79" ht="15.6" thickTop="1" thickBot="1" x14ac:dyDescent="0.35">
      <c r="A165" s="13">
        <v>186</v>
      </c>
      <c r="B165" s="13" t="s">
        <v>187</v>
      </c>
      <c r="C165" s="13">
        <v>150</v>
      </c>
      <c r="D165" s="13">
        <v>200</v>
      </c>
      <c r="E165" s="13">
        <v>118</v>
      </c>
      <c r="F165" s="13">
        <v>50</v>
      </c>
      <c r="G165" s="13">
        <v>0.95</v>
      </c>
      <c r="H165" s="13">
        <v>1.1464968152866242</v>
      </c>
      <c r="I165" s="13">
        <v>530</v>
      </c>
      <c r="J165" s="13">
        <v>67.2</v>
      </c>
      <c r="K165" s="13">
        <v>1</v>
      </c>
      <c r="L165" s="15">
        <v>496.34</v>
      </c>
      <c r="M165" s="13" t="s">
        <v>278</v>
      </c>
      <c r="N165" s="13" t="s">
        <v>265</v>
      </c>
      <c r="O165" s="9" t="s">
        <v>1</v>
      </c>
      <c r="P165" s="12"/>
      <c r="Q165" s="10">
        <f t="shared" si="111"/>
        <v>472.1882699269853</v>
      </c>
      <c r="R165" s="10">
        <f t="shared" si="78"/>
        <v>475.12134342598284</v>
      </c>
      <c r="S165" s="9">
        <f t="shared" si="112"/>
        <v>24.151730073014676</v>
      </c>
      <c r="T165" s="9">
        <f t="shared" si="113"/>
        <v>4.9873051356230227E-2</v>
      </c>
      <c r="U165" s="9">
        <f t="shared" si="114"/>
        <v>583.30606551976143</v>
      </c>
      <c r="V165" s="12"/>
      <c r="W165" s="10">
        <f t="shared" si="79"/>
        <v>457.89159779944026</v>
      </c>
      <c r="X165" s="9">
        <f t="shared" si="80"/>
        <v>38.448402200559713</v>
      </c>
      <c r="Y165" s="9">
        <f t="shared" si="81"/>
        <v>8.0585053543030485E-2</v>
      </c>
      <c r="Z165" s="9">
        <f t="shared" si="82"/>
        <v>1478.2796317760049</v>
      </c>
      <c r="AA165" s="12"/>
      <c r="AB165" s="10">
        <f t="shared" si="83"/>
        <v>223.29407426790161</v>
      </c>
      <c r="AC165" s="9">
        <f t="shared" si="84"/>
        <v>273.04592573209834</v>
      </c>
      <c r="AD165" s="9">
        <f t="shared" si="85"/>
        <v>0.75884657354468243</v>
      </c>
      <c r="AE165" s="9">
        <f t="shared" si="86"/>
        <v>74554.077558898556</v>
      </c>
      <c r="AF165" s="9">
        <f t="shared" si="87"/>
        <v>2.0647518010647188</v>
      </c>
      <c r="AG165" s="9">
        <f t="shared" si="88"/>
        <v>51.463847133757959</v>
      </c>
      <c r="AH165" s="9">
        <f t="shared" si="89"/>
        <v>16460.7214796853</v>
      </c>
      <c r="AI165" s="9">
        <f t="shared" si="90"/>
        <v>81029.442006999991</v>
      </c>
      <c r="AJ165" s="9">
        <f t="shared" si="91"/>
        <v>17.823900000000002</v>
      </c>
      <c r="AK165" s="9">
        <f t="shared" si="92"/>
        <v>0.57268061164613904</v>
      </c>
      <c r="AM165" s="10">
        <f t="shared" si="93"/>
        <v>433.04071372769312</v>
      </c>
      <c r="AN165" s="9">
        <f t="shared" si="94"/>
        <v>63.299286272306858</v>
      </c>
      <c r="AO165" s="9">
        <f t="shared" si="95"/>
        <v>0.13621820495589376</v>
      </c>
      <c r="AP165">
        <f t="shared" si="115"/>
        <v>4006.7996425834554</v>
      </c>
      <c r="AQ165" s="9">
        <f t="shared" si="96"/>
        <v>1.8413817231392215</v>
      </c>
      <c r="AR165" s="9">
        <f t="shared" si="97"/>
        <v>0.77044585987261149</v>
      </c>
      <c r="AS165" s="9">
        <f t="shared" si="98"/>
        <v>17.823900000000002</v>
      </c>
      <c r="AT165" s="9">
        <f t="shared" si="99"/>
        <v>1101.8719723617833</v>
      </c>
      <c r="AV165" s="10">
        <f t="shared" si="100"/>
        <v>429.20114126439927</v>
      </c>
      <c r="AW165" s="9">
        <f t="shared" si="101"/>
        <v>67.138858735600706</v>
      </c>
      <c r="AX165" s="9">
        <f t="shared" si="102"/>
        <v>0.145080225485992</v>
      </c>
      <c r="AY165">
        <f t="shared" si="116"/>
        <v>4507.6263523189473</v>
      </c>
      <c r="AZ165" s="9">
        <f t="shared" si="103"/>
        <v>367185.97003642685</v>
      </c>
      <c r="BA165" s="9">
        <f t="shared" si="104"/>
        <v>6.0179300526514679</v>
      </c>
      <c r="BB165" s="9">
        <f t="shared" si="105"/>
        <v>62015.17122797246</v>
      </c>
      <c r="BC165" s="9">
        <f t="shared" si="106"/>
        <v>3.1803242829905782</v>
      </c>
      <c r="BD165" s="9">
        <f t="shared" si="107"/>
        <v>1.9261146496815285</v>
      </c>
      <c r="BE165" s="9">
        <f t="shared" si="108"/>
        <v>0.75</v>
      </c>
      <c r="BF165" s="9">
        <f t="shared" si="109"/>
        <v>10.1923483006222</v>
      </c>
      <c r="BG165" s="9">
        <f t="shared" si="110"/>
        <v>4.0769393202488802</v>
      </c>
      <c r="BY165" s="8"/>
      <c r="BZ165" s="8"/>
      <c r="CA165" s="8"/>
    </row>
    <row r="166" spans="1:79" ht="15.6" thickTop="1" thickBot="1" x14ac:dyDescent="0.35">
      <c r="A166" s="13">
        <v>187</v>
      </c>
      <c r="B166" s="13" t="s">
        <v>188</v>
      </c>
      <c r="C166" s="13">
        <v>150</v>
      </c>
      <c r="D166" s="13">
        <v>200</v>
      </c>
      <c r="E166" s="13">
        <v>117</v>
      </c>
      <c r="F166" s="13">
        <v>70</v>
      </c>
      <c r="G166" s="13">
        <v>0.96</v>
      </c>
      <c r="H166" s="13">
        <v>1.1464968152866242</v>
      </c>
      <c r="I166" s="13">
        <v>530</v>
      </c>
      <c r="J166" s="13">
        <v>67.2</v>
      </c>
      <c r="K166" s="13">
        <v>1</v>
      </c>
      <c r="L166" s="15">
        <v>495.58</v>
      </c>
      <c r="M166" s="13" t="s">
        <v>278</v>
      </c>
      <c r="N166" s="13" t="s">
        <v>265</v>
      </c>
      <c r="O166" s="9" t="s">
        <v>1</v>
      </c>
      <c r="P166" s="12"/>
      <c r="Q166" s="10">
        <f t="shared" si="111"/>
        <v>543.91205850190761</v>
      </c>
      <c r="R166" s="10">
        <f t="shared" si="78"/>
        <v>545.71803248091896</v>
      </c>
      <c r="S166" s="9">
        <f t="shared" si="112"/>
        <v>48.332058501907625</v>
      </c>
      <c r="T166" s="9">
        <f t="shared" si="113"/>
        <v>9.2991683979890508E-2</v>
      </c>
      <c r="U166" s="9">
        <f t="shared" si="114"/>
        <v>2335.9878790318212</v>
      </c>
      <c r="V166" s="12"/>
      <c r="W166" s="10">
        <f t="shared" si="79"/>
        <v>505.39293139597487</v>
      </c>
      <c r="X166" s="9">
        <f t="shared" si="80"/>
        <v>9.8129313959748856</v>
      </c>
      <c r="Y166" s="9">
        <f t="shared" si="81"/>
        <v>1.9606786733562503E-2</v>
      </c>
      <c r="Z166" s="9">
        <f t="shared" si="82"/>
        <v>96.29362258210962</v>
      </c>
      <c r="AA166" s="12"/>
      <c r="AB166" s="10">
        <f t="shared" si="83"/>
        <v>210.5863867406394</v>
      </c>
      <c r="AC166" s="9">
        <f t="shared" si="84"/>
        <v>284.99361325936059</v>
      </c>
      <c r="AD166" s="9">
        <f t="shared" si="85"/>
        <v>0.80715711937173518</v>
      </c>
      <c r="AE166" s="9">
        <f t="shared" si="86"/>
        <v>81221.35959862599</v>
      </c>
      <c r="AF166" s="9">
        <f t="shared" si="87"/>
        <v>2.4430472774795007</v>
      </c>
      <c r="AG166" s="9">
        <f t="shared" si="88"/>
        <v>71.463847133757966</v>
      </c>
      <c r="AH166" s="9">
        <f t="shared" si="89"/>
        <v>11332.753567520915</v>
      </c>
      <c r="AI166" s="9">
        <f t="shared" si="90"/>
        <v>83958.362681142855</v>
      </c>
      <c r="AJ166" s="9">
        <f t="shared" si="91"/>
        <v>12.756342857142856</v>
      </c>
      <c r="AK166" s="9">
        <f t="shared" si="92"/>
        <v>0.6776048377465691</v>
      </c>
      <c r="AM166" s="10">
        <f t="shared" si="93"/>
        <v>498.06929701788664</v>
      </c>
      <c r="AN166" s="9">
        <f t="shared" si="94"/>
        <v>2.4892970178866562</v>
      </c>
      <c r="AO166" s="9">
        <f t="shared" si="95"/>
        <v>5.010413684903652E-3</v>
      </c>
      <c r="AP166">
        <f t="shared" si="115"/>
        <v>6.1965996432593995</v>
      </c>
      <c r="AQ166" s="9">
        <f t="shared" si="96"/>
        <v>2.1787522370466168</v>
      </c>
      <c r="AR166" s="9">
        <f t="shared" si="97"/>
        <v>0.77044585987261149</v>
      </c>
      <c r="AS166" s="9">
        <f t="shared" si="98"/>
        <v>12.756342857142856</v>
      </c>
      <c r="AT166" s="9">
        <f t="shared" si="99"/>
        <v>1096.4408863388535</v>
      </c>
      <c r="AV166" s="10">
        <f t="shared" si="100"/>
        <v>521.37949256552213</v>
      </c>
      <c r="AW166" s="9">
        <f t="shared" si="101"/>
        <v>25.799492565522144</v>
      </c>
      <c r="AX166" s="9">
        <f t="shared" si="102"/>
        <v>5.0738486152357529E-2</v>
      </c>
      <c r="AY166">
        <f t="shared" si="116"/>
        <v>665.61381663843235</v>
      </c>
      <c r="AZ166" s="9">
        <f t="shared" si="103"/>
        <v>444608.48272905056</v>
      </c>
      <c r="BA166" s="9">
        <f t="shared" si="104"/>
        <v>5.0860791886569938</v>
      </c>
      <c r="BB166" s="9">
        <f t="shared" si="105"/>
        <v>76771.009836471567</v>
      </c>
      <c r="BC166" s="9">
        <f t="shared" si="106"/>
        <v>3.980510785800174</v>
      </c>
      <c r="BD166" s="9">
        <f t="shared" si="107"/>
        <v>1.9261146496815287</v>
      </c>
      <c r="BE166" s="9">
        <f t="shared" si="108"/>
        <v>0.75</v>
      </c>
      <c r="BF166" s="9">
        <f t="shared" si="109"/>
        <v>12.756797336750997</v>
      </c>
      <c r="BG166" s="9">
        <f t="shared" si="110"/>
        <v>5.1027189347003992</v>
      </c>
      <c r="BY166" s="8"/>
      <c r="BZ166" s="8"/>
      <c r="CA166" s="8"/>
    </row>
    <row r="167" spans="1:79" ht="15.6" thickTop="1" thickBot="1" x14ac:dyDescent="0.35">
      <c r="A167" s="13">
        <v>188</v>
      </c>
      <c r="B167" s="13" t="s">
        <v>98</v>
      </c>
      <c r="C167" s="13">
        <v>125</v>
      </c>
      <c r="D167" s="13">
        <v>130</v>
      </c>
      <c r="E167" s="13">
        <v>105</v>
      </c>
      <c r="F167" s="13">
        <v>36.4</v>
      </c>
      <c r="G167" s="13">
        <v>1.3</v>
      </c>
      <c r="H167" s="13">
        <v>0</v>
      </c>
      <c r="I167" s="13">
        <v>529.70000000000005</v>
      </c>
      <c r="J167" s="13">
        <v>0</v>
      </c>
      <c r="K167" s="13">
        <v>0</v>
      </c>
      <c r="L167" s="15">
        <v>290.10000000000002</v>
      </c>
      <c r="M167" s="13" t="s">
        <v>278</v>
      </c>
      <c r="N167" s="13" t="s">
        <v>266</v>
      </c>
      <c r="O167" s="9" t="s">
        <v>1</v>
      </c>
      <c r="P167" s="12"/>
      <c r="Q167" s="10">
        <f t="shared" si="111"/>
        <v>236.92899768395392</v>
      </c>
      <c r="R167" s="10">
        <f t="shared" si="78"/>
        <v>239.47155615970817</v>
      </c>
      <c r="S167" s="9">
        <f t="shared" si="112"/>
        <v>53.171002316046099</v>
      </c>
      <c r="T167" s="9">
        <f t="shared" si="113"/>
        <v>0.2017763825129463</v>
      </c>
      <c r="U167" s="9">
        <f t="shared" si="114"/>
        <v>2827.1554872929796</v>
      </c>
      <c r="V167" s="12"/>
      <c r="W167" s="10">
        <f t="shared" si="79"/>
        <v>295.34066179411053</v>
      </c>
      <c r="X167" s="9">
        <f t="shared" si="80"/>
        <v>5.2406617941105083</v>
      </c>
      <c r="Y167" s="9">
        <f t="shared" si="81"/>
        <v>1.7903306470207422E-2</v>
      </c>
      <c r="Z167" s="9">
        <f t="shared" si="82"/>
        <v>27.46453604024957</v>
      </c>
      <c r="AA167" s="12"/>
      <c r="AB167" s="10">
        <f t="shared" si="83"/>
        <v>193.61225211865838</v>
      </c>
      <c r="AC167" s="9">
        <f t="shared" si="84"/>
        <v>96.487747881341647</v>
      </c>
      <c r="AD167" s="9">
        <f t="shared" si="85"/>
        <v>0.39894688405648426</v>
      </c>
      <c r="AE167" s="9">
        <f t="shared" si="86"/>
        <v>9309.8854912133502</v>
      </c>
      <c r="AF167" s="9">
        <f t="shared" si="87"/>
        <v>1.7617064454670079</v>
      </c>
      <c r="AG167" s="9">
        <f t="shared" si="88"/>
        <v>36.4</v>
      </c>
      <c r="AH167" s="9">
        <f t="shared" si="89"/>
        <v>21646.035335144537</v>
      </c>
      <c r="AI167" s="9">
        <f t="shared" si="90"/>
        <v>46914.369234375001</v>
      </c>
      <c r="AJ167" s="9">
        <f t="shared" si="91"/>
        <v>29.795625000000008</v>
      </c>
      <c r="AK167" s="9">
        <f t="shared" si="92"/>
        <v>0</v>
      </c>
      <c r="AM167" s="10">
        <f t="shared" si="93"/>
        <v>237.40230073423501</v>
      </c>
      <c r="AN167" s="9">
        <f t="shared" si="94"/>
        <v>52.69769926576501</v>
      </c>
      <c r="AO167" s="9">
        <f t="shared" si="95"/>
        <v>0.19980083192969822</v>
      </c>
      <c r="AP167">
        <f t="shared" si="115"/>
        <v>2777.0475079050102</v>
      </c>
      <c r="AQ167" s="9">
        <f t="shared" si="96"/>
        <v>0</v>
      </c>
      <c r="AR167" s="9">
        <f t="shared" si="97"/>
        <v>0</v>
      </c>
      <c r="AS167" s="9">
        <f t="shared" si="98"/>
        <v>29.795625000000005</v>
      </c>
      <c r="AT167" s="9">
        <f t="shared" si="99"/>
        <v>1509.6039999999998</v>
      </c>
      <c r="AV167" s="10">
        <f t="shared" si="100"/>
        <v>200.14030760912976</v>
      </c>
      <c r="AW167" s="9">
        <f t="shared" si="101"/>
        <v>89.959692390870259</v>
      </c>
      <c r="AX167" s="9">
        <f t="shared" si="102"/>
        <v>0.36700243123458309</v>
      </c>
      <c r="AY167">
        <f t="shared" si="116"/>
        <v>8092.7462550600003</v>
      </c>
      <c r="AZ167" s="9">
        <f t="shared" si="103"/>
        <v>200140.30760912976</v>
      </c>
      <c r="BA167" s="9">
        <f t="shared" si="104"/>
        <v>7.0531228099127219</v>
      </c>
      <c r="BB167" s="9">
        <f t="shared" si="105"/>
        <v>0</v>
      </c>
      <c r="BC167" s="9">
        <f t="shared" si="106"/>
        <v>0</v>
      </c>
      <c r="BD167" s="9">
        <f t="shared" si="107"/>
        <v>0</v>
      </c>
      <c r="BE167" s="9">
        <f t="shared" si="108"/>
        <v>0.625</v>
      </c>
      <c r="BF167" s="9">
        <f t="shared" si="109"/>
        <v>4.9484266445453073</v>
      </c>
      <c r="BG167" s="9">
        <f t="shared" si="110"/>
        <v>3.2989510963635382</v>
      </c>
      <c r="BY167" s="8"/>
      <c r="BZ167" s="8"/>
      <c r="CA167" s="8"/>
    </row>
    <row r="168" spans="1:79" ht="15.6" thickTop="1" thickBot="1" x14ac:dyDescent="0.35">
      <c r="A168" s="13">
        <v>190</v>
      </c>
      <c r="B168" s="13" t="s">
        <v>64</v>
      </c>
      <c r="C168" s="13">
        <v>125</v>
      </c>
      <c r="D168" s="13">
        <v>130</v>
      </c>
      <c r="E168" s="13">
        <v>105</v>
      </c>
      <c r="F168" s="13">
        <v>48.6</v>
      </c>
      <c r="G168" s="13">
        <v>1.3</v>
      </c>
      <c r="H168" s="13">
        <v>0.75</v>
      </c>
      <c r="I168" s="13">
        <v>529.70000000000005</v>
      </c>
      <c r="J168" s="13">
        <v>60.3</v>
      </c>
      <c r="K168" s="13">
        <v>1</v>
      </c>
      <c r="L168" s="15">
        <v>412.1</v>
      </c>
      <c r="M168" s="13" t="s">
        <v>278</v>
      </c>
      <c r="N168" s="13" t="s">
        <v>266</v>
      </c>
      <c r="O168" s="9" t="s">
        <v>1</v>
      </c>
      <c r="P168" s="12"/>
      <c r="Q168" s="10">
        <f t="shared" si="111"/>
        <v>323.52299720301266</v>
      </c>
      <c r="R168" s="10">
        <f t="shared" si="78"/>
        <v>325.71911314347068</v>
      </c>
      <c r="S168" s="9">
        <f t="shared" si="112"/>
        <v>88.577002796987358</v>
      </c>
      <c r="T168" s="9">
        <f t="shared" si="113"/>
        <v>0.24082173377878349</v>
      </c>
      <c r="U168" s="9">
        <f t="shared" si="114"/>
        <v>7845.8854244975064</v>
      </c>
      <c r="V168" s="12"/>
      <c r="W168" s="10">
        <f t="shared" si="79"/>
        <v>354.31336851992438</v>
      </c>
      <c r="X168" s="9">
        <f t="shared" si="80"/>
        <v>57.786631480075641</v>
      </c>
      <c r="Y168" s="9">
        <f t="shared" si="81"/>
        <v>0.15079755613259077</v>
      </c>
      <c r="Z168" s="9">
        <f t="shared" si="82"/>
        <v>3339.2947778140692</v>
      </c>
      <c r="AA168" s="12"/>
      <c r="AB168" s="10">
        <f t="shared" si="83"/>
        <v>182.76426510185382</v>
      </c>
      <c r="AC168" s="9">
        <f t="shared" si="84"/>
        <v>229.3357348981462</v>
      </c>
      <c r="AD168" s="9">
        <f t="shared" si="85"/>
        <v>0.77105231681341257</v>
      </c>
      <c r="AE168" s="9">
        <f t="shared" si="86"/>
        <v>52594.879301272791</v>
      </c>
      <c r="AF168" s="9">
        <f t="shared" si="87"/>
        <v>2.0356400467666185</v>
      </c>
      <c r="AG168" s="9">
        <f t="shared" si="88"/>
        <v>49.459274999999998</v>
      </c>
      <c r="AH168" s="9">
        <f t="shared" si="89"/>
        <v>15055.540473019491</v>
      </c>
      <c r="AI168" s="9">
        <f t="shared" si="90"/>
        <v>51580.305866898147</v>
      </c>
      <c r="AJ168" s="9">
        <f t="shared" si="91"/>
        <v>22.316064814814823</v>
      </c>
      <c r="AK168" s="9">
        <f t="shared" si="92"/>
        <v>0.33142255601407317</v>
      </c>
      <c r="AM168" s="10">
        <f t="shared" si="93"/>
        <v>321.24917758953495</v>
      </c>
      <c r="AN168" s="9">
        <f t="shared" si="94"/>
        <v>90.850822410465071</v>
      </c>
      <c r="AO168" s="9">
        <f t="shared" si="95"/>
        <v>0.24776961694860031</v>
      </c>
      <c r="AP168">
        <f t="shared" si="115"/>
        <v>8253.871932657863</v>
      </c>
      <c r="AQ168" s="9">
        <f t="shared" si="96"/>
        <v>1.06564710742729</v>
      </c>
      <c r="AR168" s="9">
        <f t="shared" si="97"/>
        <v>0.45224999999999993</v>
      </c>
      <c r="AS168" s="9">
        <f t="shared" si="98"/>
        <v>22.316064814814819</v>
      </c>
      <c r="AT168" s="9">
        <f t="shared" si="99"/>
        <v>1134.1088750500001</v>
      </c>
      <c r="AV168" s="10">
        <f t="shared" si="100"/>
        <v>263.60424566642149</v>
      </c>
      <c r="AW168" s="9">
        <f t="shared" si="101"/>
        <v>148.49575433357853</v>
      </c>
      <c r="AX168" s="9">
        <f t="shared" si="102"/>
        <v>0.43952884797141628</v>
      </c>
      <c r="AY168">
        <f t="shared" si="116"/>
        <v>22050.989055098507</v>
      </c>
      <c r="AZ168" s="9">
        <f t="shared" si="103"/>
        <v>237262.23750428515</v>
      </c>
      <c r="BA168" s="9">
        <f t="shared" si="104"/>
        <v>6.1039926654175209</v>
      </c>
      <c r="BB168" s="9">
        <f t="shared" si="105"/>
        <v>26342.008162136335</v>
      </c>
      <c r="BC168" s="9">
        <f t="shared" si="106"/>
        <v>1.8318134932602079</v>
      </c>
      <c r="BD168" s="9">
        <f t="shared" si="107"/>
        <v>1.1306249999999998</v>
      </c>
      <c r="BE168" s="9">
        <f t="shared" si="108"/>
        <v>0.625</v>
      </c>
      <c r="BF168" s="9">
        <f t="shared" si="109"/>
        <v>10.001097356892947</v>
      </c>
      <c r="BG168" s="9">
        <f t="shared" si="110"/>
        <v>4.0004389427571789</v>
      </c>
      <c r="BY168" s="8"/>
      <c r="BZ168" s="8"/>
      <c r="CA168" s="8"/>
    </row>
    <row r="169" spans="1:79" ht="15.6" thickTop="1" thickBot="1" x14ac:dyDescent="0.35">
      <c r="A169" s="13">
        <v>191</v>
      </c>
      <c r="B169" s="13" t="s">
        <v>65</v>
      </c>
      <c r="C169" s="13">
        <v>125</v>
      </c>
      <c r="D169" s="13">
        <v>130</v>
      </c>
      <c r="E169" s="13">
        <v>105</v>
      </c>
      <c r="F169" s="13">
        <v>45.1</v>
      </c>
      <c r="G169" s="13">
        <v>1.3</v>
      </c>
      <c r="H169" s="13">
        <v>0.75</v>
      </c>
      <c r="I169" s="13">
        <v>529.70000000000005</v>
      </c>
      <c r="J169" s="13">
        <v>60.3</v>
      </c>
      <c r="K169" s="13">
        <v>1</v>
      </c>
      <c r="L169" s="15">
        <v>354.9</v>
      </c>
      <c r="M169" s="13" t="s">
        <v>278</v>
      </c>
      <c r="N169" s="13" t="s">
        <v>266</v>
      </c>
      <c r="O169" s="9" t="s">
        <v>1</v>
      </c>
      <c r="P169" s="12"/>
      <c r="Q169" s="10">
        <f t="shared" si="111"/>
        <v>312.3177289447982</v>
      </c>
      <c r="R169" s="10">
        <f t="shared" si="78"/>
        <v>314.67948952706439</v>
      </c>
      <c r="S169" s="9">
        <f t="shared" si="112"/>
        <v>42.582271055201772</v>
      </c>
      <c r="T169" s="9">
        <f t="shared" si="113"/>
        <v>0.12764130570254911</v>
      </c>
      <c r="U169" s="9">
        <f t="shared" si="114"/>
        <v>1813.2498082186746</v>
      </c>
      <c r="V169" s="12"/>
      <c r="W169" s="10">
        <f t="shared" si="79"/>
        <v>346.23140409443118</v>
      </c>
      <c r="X169" s="9">
        <f t="shared" si="80"/>
        <v>8.6685959055687931</v>
      </c>
      <c r="Y169" s="9">
        <f t="shared" si="81"/>
        <v>2.4727450104064293E-2</v>
      </c>
      <c r="Z169" s="9">
        <f t="shared" si="82"/>
        <v>75.144554974044041</v>
      </c>
      <c r="AA169" s="12"/>
      <c r="AB169" s="10">
        <f t="shared" si="83"/>
        <v>188.42025448006089</v>
      </c>
      <c r="AC169" s="9">
        <f t="shared" si="84"/>
        <v>166.47974551993909</v>
      </c>
      <c r="AD169" s="9">
        <f t="shared" si="85"/>
        <v>0.61282363080409952</v>
      </c>
      <c r="AE169" s="9">
        <f t="shared" si="86"/>
        <v>27715.505668383677</v>
      </c>
      <c r="AF169" s="9">
        <f t="shared" si="87"/>
        <v>1.9609707799964791</v>
      </c>
      <c r="AG169" s="9">
        <f t="shared" si="88"/>
        <v>45.959274999999998</v>
      </c>
      <c r="AH169" s="9">
        <f t="shared" si="89"/>
        <v>16512.546059583339</v>
      </c>
      <c r="AI169" s="9">
        <f t="shared" si="90"/>
        <v>50499.937419761634</v>
      </c>
      <c r="AJ169" s="9">
        <f t="shared" si="91"/>
        <v>24.047910199556547</v>
      </c>
      <c r="AK169" s="9">
        <f t="shared" si="92"/>
        <v>0.31926565269122675</v>
      </c>
      <c r="AM169" s="10">
        <f t="shared" si="93"/>
        <v>313.12429148036745</v>
      </c>
      <c r="AN169" s="9">
        <f t="shared" si="94"/>
        <v>41.775708519632531</v>
      </c>
      <c r="AO169" s="9">
        <f t="shared" si="95"/>
        <v>0.12507242342057939</v>
      </c>
      <c r="AP169">
        <f t="shared" si="115"/>
        <v>1745.2098223172979</v>
      </c>
      <c r="AQ169" s="9">
        <f t="shared" si="96"/>
        <v>1.0265581298481226</v>
      </c>
      <c r="AR169" s="9">
        <f t="shared" si="97"/>
        <v>0.45224999999999993</v>
      </c>
      <c r="AS169" s="9">
        <f t="shared" si="98"/>
        <v>24.047910199556544</v>
      </c>
      <c r="AT169" s="9">
        <f t="shared" si="99"/>
        <v>1134.1088750500001</v>
      </c>
      <c r="AV169" s="10">
        <f t="shared" si="100"/>
        <v>252.09853675614744</v>
      </c>
      <c r="AW169" s="9">
        <f t="shared" si="101"/>
        <v>102.80146324385254</v>
      </c>
      <c r="AX169" s="9">
        <f t="shared" si="102"/>
        <v>0.33872062951990772</v>
      </c>
      <c r="AY169">
        <f t="shared" si="116"/>
        <v>10568.140845077165</v>
      </c>
      <c r="AZ169" s="9">
        <f t="shared" si="103"/>
        <v>227037.54568201161</v>
      </c>
      <c r="BA169" s="9">
        <f t="shared" si="104"/>
        <v>6.3364186971291465</v>
      </c>
      <c r="BB169" s="9">
        <f t="shared" si="105"/>
        <v>25060.991074135818</v>
      </c>
      <c r="BC169" s="9">
        <f t="shared" si="106"/>
        <v>1.7427320393158892</v>
      </c>
      <c r="BD169" s="9">
        <f t="shared" si="107"/>
        <v>1.130625</v>
      </c>
      <c r="BE169" s="9">
        <f t="shared" si="108"/>
        <v>0.625</v>
      </c>
      <c r="BF169" s="9">
        <f t="shared" si="109"/>
        <v>9.5147420063790182</v>
      </c>
      <c r="BG169" s="9">
        <f t="shared" si="110"/>
        <v>3.8058968025516076</v>
      </c>
      <c r="BY169" s="8"/>
      <c r="BZ169" s="8"/>
      <c r="CA169" s="8"/>
    </row>
    <row r="170" spans="1:79" ht="15.6" thickTop="1" thickBot="1" x14ac:dyDescent="0.35">
      <c r="A170" s="13">
        <v>192</v>
      </c>
      <c r="B170" s="13" t="s">
        <v>66</v>
      </c>
      <c r="C170" s="13">
        <v>125</v>
      </c>
      <c r="D170" s="13">
        <v>130</v>
      </c>
      <c r="E170" s="13">
        <v>105</v>
      </c>
      <c r="F170" s="13">
        <v>43.3</v>
      </c>
      <c r="G170" s="13">
        <v>1.3</v>
      </c>
      <c r="H170" s="13">
        <v>0.75</v>
      </c>
      <c r="I170" s="13">
        <v>529.70000000000005</v>
      </c>
      <c r="J170" s="13">
        <v>60.3</v>
      </c>
      <c r="K170" s="13">
        <v>1</v>
      </c>
      <c r="L170" s="15">
        <v>365.6</v>
      </c>
      <c r="M170" s="13" t="s">
        <v>278</v>
      </c>
      <c r="N170" s="13" t="s">
        <v>266</v>
      </c>
      <c r="O170" s="9" t="s">
        <v>1</v>
      </c>
      <c r="P170" s="12"/>
      <c r="Q170" s="10">
        <f t="shared" si="111"/>
        <v>306.4932962655198</v>
      </c>
      <c r="R170" s="10">
        <f t="shared" si="78"/>
        <v>308.94029894035953</v>
      </c>
      <c r="S170" s="9">
        <f t="shared" si="112"/>
        <v>59.10670373448022</v>
      </c>
      <c r="T170" s="9">
        <f t="shared" si="113"/>
        <v>0.17588838949266739</v>
      </c>
      <c r="U170" s="9">
        <f t="shared" si="114"/>
        <v>3493.6024263556178</v>
      </c>
      <c r="V170" s="12"/>
      <c r="W170" s="10">
        <f t="shared" si="79"/>
        <v>342.07496524703475</v>
      </c>
      <c r="X170" s="9">
        <f t="shared" si="80"/>
        <v>23.525034752965269</v>
      </c>
      <c r="Y170" s="9">
        <f t="shared" si="81"/>
        <v>6.6485423134201624E-2</v>
      </c>
      <c r="Z170" s="9">
        <f t="shared" si="82"/>
        <v>553.42726012822368</v>
      </c>
      <c r="AA170" s="12"/>
      <c r="AB170" s="10">
        <f t="shared" si="83"/>
        <v>191.69855163442736</v>
      </c>
      <c r="AC170" s="9">
        <f t="shared" si="84"/>
        <v>173.90144836557266</v>
      </c>
      <c r="AD170" s="9">
        <f t="shared" si="85"/>
        <v>0.6240872073166529</v>
      </c>
      <c r="AE170" s="9">
        <f t="shared" si="86"/>
        <v>30241.713743643933</v>
      </c>
      <c r="AF170" s="9">
        <f t="shared" si="87"/>
        <v>1.9214398767590932</v>
      </c>
      <c r="AG170" s="9">
        <f t="shared" si="88"/>
        <v>44.159274999999994</v>
      </c>
      <c r="AH170" s="9">
        <f t="shared" si="89"/>
        <v>17372.504492878576</v>
      </c>
      <c r="AI170" s="9">
        <f t="shared" si="90"/>
        <v>49876.310684324475</v>
      </c>
      <c r="AJ170" s="9">
        <f t="shared" si="91"/>
        <v>25.047592378752896</v>
      </c>
      <c r="AK170" s="9">
        <f t="shared" si="92"/>
        <v>0.31282962633514794</v>
      </c>
      <c r="AM170" s="10">
        <f t="shared" si="93"/>
        <v>308.7766595938113</v>
      </c>
      <c r="AN170" s="9">
        <f t="shared" si="94"/>
        <v>56.82334040618872</v>
      </c>
      <c r="AO170" s="9">
        <f t="shared" si="95"/>
        <v>0.1685210767537963</v>
      </c>
      <c r="AP170">
        <f t="shared" si="115"/>
        <v>3228.8920149175997</v>
      </c>
      <c r="AQ170" s="9">
        <f t="shared" si="96"/>
        <v>1.0058639050730596</v>
      </c>
      <c r="AR170" s="9">
        <f t="shared" si="97"/>
        <v>0.45224999999999993</v>
      </c>
      <c r="AS170" s="9">
        <f t="shared" si="98"/>
        <v>25.047592378752892</v>
      </c>
      <c r="AT170" s="9">
        <f t="shared" si="99"/>
        <v>1134.1088750500001</v>
      </c>
      <c r="AV170" s="10">
        <f t="shared" si="100"/>
        <v>246.0453379000806</v>
      </c>
      <c r="AW170" s="9">
        <f t="shared" si="101"/>
        <v>119.55466209991943</v>
      </c>
      <c r="AX170" s="9">
        <f t="shared" si="102"/>
        <v>0.39092805811412906</v>
      </c>
      <c r="AY170">
        <f t="shared" si="116"/>
        <v>14293.317229825911</v>
      </c>
      <c r="AZ170" s="9">
        <f t="shared" si="103"/>
        <v>221656.00535652714</v>
      </c>
      <c r="BA170" s="9">
        <f t="shared" si="104"/>
        <v>6.4667815346123936</v>
      </c>
      <c r="BB170" s="9">
        <f t="shared" si="105"/>
        <v>24389.332543553464</v>
      </c>
      <c r="BC170" s="9">
        <f t="shared" si="106"/>
        <v>1.6960251538115192</v>
      </c>
      <c r="BD170" s="9">
        <f t="shared" si="107"/>
        <v>1.130625</v>
      </c>
      <c r="BE170" s="9">
        <f t="shared" si="108"/>
        <v>0.625</v>
      </c>
      <c r="BF170" s="9">
        <f t="shared" si="109"/>
        <v>9.2597378201531111</v>
      </c>
      <c r="BG170" s="9">
        <f t="shared" si="110"/>
        <v>3.7038951280612444</v>
      </c>
      <c r="BY170" s="8"/>
      <c r="BZ170" s="8"/>
      <c r="CA170" s="8"/>
    </row>
    <row r="171" spans="1:79" ht="15.6" thickTop="1" thickBot="1" x14ac:dyDescent="0.35">
      <c r="A171" s="13">
        <v>193</v>
      </c>
      <c r="B171" s="13" t="s">
        <v>67</v>
      </c>
      <c r="C171" s="13">
        <v>100</v>
      </c>
      <c r="D171" s="13">
        <v>130</v>
      </c>
      <c r="E171" s="13">
        <v>80</v>
      </c>
      <c r="F171" s="13">
        <v>42.5</v>
      </c>
      <c r="G171" s="13">
        <v>1.6</v>
      </c>
      <c r="H171" s="13">
        <v>0.75</v>
      </c>
      <c r="I171" s="13">
        <v>529.70000000000005</v>
      </c>
      <c r="J171" s="13">
        <v>60.3</v>
      </c>
      <c r="K171" s="13">
        <v>1</v>
      </c>
      <c r="L171" s="15">
        <v>222.3</v>
      </c>
      <c r="M171" s="13" t="s">
        <v>278</v>
      </c>
      <c r="N171" s="13" t="s">
        <v>266</v>
      </c>
      <c r="O171" s="9" t="s">
        <v>1</v>
      </c>
      <c r="P171" s="12"/>
      <c r="Q171" s="10">
        <f t="shared" si="111"/>
        <v>211.72030466532874</v>
      </c>
      <c r="R171" s="10">
        <f t="shared" si="78"/>
        <v>212.78933738135296</v>
      </c>
      <c r="S171" s="9">
        <f t="shared" si="112"/>
        <v>10.579695334671271</v>
      </c>
      <c r="T171" s="9">
        <f t="shared" si="113"/>
        <v>4.8752075517891867E-2</v>
      </c>
      <c r="U171" s="9">
        <f t="shared" si="114"/>
        <v>111.92995337446506</v>
      </c>
      <c r="V171" s="12"/>
      <c r="W171" s="10">
        <f t="shared" si="79"/>
        <v>264.44076216994017</v>
      </c>
      <c r="X171" s="9">
        <f t="shared" si="80"/>
        <v>42.14076216994016</v>
      </c>
      <c r="Y171" s="9">
        <f t="shared" si="81"/>
        <v>0.17315485139182643</v>
      </c>
      <c r="Z171" s="9">
        <f t="shared" si="82"/>
        <v>1775.8438362634597</v>
      </c>
      <c r="AA171" s="12"/>
      <c r="AB171" s="10">
        <f t="shared" si="83"/>
        <v>185.83558135009477</v>
      </c>
      <c r="AC171" s="9">
        <f t="shared" si="84"/>
        <v>36.464418649905241</v>
      </c>
      <c r="AD171" s="9">
        <f t="shared" si="85"/>
        <v>0.17868777100630398</v>
      </c>
      <c r="AE171" s="9">
        <f t="shared" si="86"/>
        <v>1329.6538274755571</v>
      </c>
      <c r="AF171" s="9">
        <f t="shared" si="87"/>
        <v>1.9036071023191734</v>
      </c>
      <c r="AG171" s="9">
        <f t="shared" si="88"/>
        <v>43.359274999999997</v>
      </c>
      <c r="AH171" s="9">
        <f t="shared" si="89"/>
        <v>16412.009117714428</v>
      </c>
      <c r="AI171" s="9">
        <f t="shared" si="90"/>
        <v>30120.816639999997</v>
      </c>
      <c r="AJ171" s="9">
        <f t="shared" si="91"/>
        <v>23.92997647058824</v>
      </c>
      <c r="AK171" s="9">
        <f t="shared" si="92"/>
        <v>0.30992627232858461</v>
      </c>
      <c r="AM171" s="10">
        <f t="shared" si="93"/>
        <v>217.61526937373611</v>
      </c>
      <c r="AN171" s="9">
        <f t="shared" si="94"/>
        <v>4.6847306262638995</v>
      </c>
      <c r="AO171" s="9">
        <f t="shared" si="95"/>
        <v>2.1298331530674473E-2</v>
      </c>
      <c r="AP171">
        <f t="shared" si="115"/>
        <v>21.946701040654947</v>
      </c>
      <c r="AQ171" s="9">
        <f t="shared" si="96"/>
        <v>0.99652853926047957</v>
      </c>
      <c r="AR171" s="9">
        <f t="shared" si="97"/>
        <v>0.45224999999999993</v>
      </c>
      <c r="AS171" s="9">
        <f t="shared" si="98"/>
        <v>23.92997647058824</v>
      </c>
      <c r="AT171" s="9">
        <f t="shared" si="99"/>
        <v>957.09640479999996</v>
      </c>
      <c r="AV171" s="10">
        <f t="shared" si="100"/>
        <v>174.16308146389375</v>
      </c>
      <c r="AW171" s="9">
        <f t="shared" si="101"/>
        <v>48.136918536106265</v>
      </c>
      <c r="AX171" s="9">
        <f t="shared" si="102"/>
        <v>0.24283178326903124</v>
      </c>
      <c r="AY171">
        <f t="shared" si="116"/>
        <v>2317.162926151731</v>
      </c>
      <c r="AZ171" s="9">
        <f t="shared" si="103"/>
        <v>160811.68507410653</v>
      </c>
      <c r="BA171" s="9">
        <f t="shared" si="104"/>
        <v>6.5273616072116631</v>
      </c>
      <c r="BB171" s="9">
        <f t="shared" si="105"/>
        <v>13351.396389787211</v>
      </c>
      <c r="BC171" s="9">
        <f t="shared" si="106"/>
        <v>1.6750596550724295</v>
      </c>
      <c r="BD171" s="9">
        <f t="shared" si="107"/>
        <v>1.130625</v>
      </c>
      <c r="BE171" s="9">
        <f t="shared" si="108"/>
        <v>0.5</v>
      </c>
      <c r="BF171" s="9">
        <f t="shared" si="109"/>
        <v>9.1452731135675762</v>
      </c>
      <c r="BG171" s="9">
        <f t="shared" si="110"/>
        <v>3.6581092454270308</v>
      </c>
      <c r="BY171" s="8"/>
      <c r="BZ171" s="8"/>
      <c r="CA171" s="8"/>
    </row>
    <row r="172" spans="1:79" ht="15.6" thickTop="1" thickBot="1" x14ac:dyDescent="0.35">
      <c r="A172" s="13">
        <v>194</v>
      </c>
      <c r="B172" s="13" t="s">
        <v>189</v>
      </c>
      <c r="C172" s="13">
        <v>35</v>
      </c>
      <c r="D172" s="13">
        <v>100</v>
      </c>
      <c r="E172" s="13">
        <v>21.805</v>
      </c>
      <c r="F172" s="13">
        <v>46.2</v>
      </c>
      <c r="G172" s="13">
        <v>0.87</v>
      </c>
      <c r="H172" s="13">
        <v>0.31</v>
      </c>
      <c r="I172" s="13">
        <v>560</v>
      </c>
      <c r="J172" s="13">
        <v>60</v>
      </c>
      <c r="K172" s="13">
        <v>1</v>
      </c>
      <c r="L172" s="15">
        <v>21.4</v>
      </c>
      <c r="M172" s="13" t="s">
        <v>278</v>
      </c>
      <c r="N172" s="13" t="s">
        <v>267</v>
      </c>
      <c r="O172" s="9" t="s">
        <v>1</v>
      </c>
      <c r="P172" s="12"/>
      <c r="Q172" s="10">
        <f t="shared" si="111"/>
        <v>48.974826840442795</v>
      </c>
      <c r="R172" s="10">
        <f t="shared" si="78"/>
        <v>48.648118857711985</v>
      </c>
      <c r="S172" s="9">
        <f t="shared" si="112"/>
        <v>27.574826840442796</v>
      </c>
      <c r="T172" s="9">
        <f t="shared" si="113"/>
        <v>0.78365597695783396</v>
      </c>
      <c r="U172" s="9">
        <f t="shared" si="114"/>
        <v>760.3710752804044</v>
      </c>
      <c r="V172" s="12"/>
      <c r="W172" s="10">
        <f t="shared" si="79"/>
        <v>8.492663458505934</v>
      </c>
      <c r="X172" s="9">
        <f t="shared" si="80"/>
        <v>12.907336541494065</v>
      </c>
      <c r="Y172" s="9">
        <f t="shared" si="81"/>
        <v>0.86357888847280306</v>
      </c>
      <c r="Z172" s="9">
        <f t="shared" si="82"/>
        <v>166.59933659538797</v>
      </c>
      <c r="AA172" s="12"/>
      <c r="AB172" s="10">
        <f t="shared" si="83"/>
        <v>23.751249852535341</v>
      </c>
      <c r="AC172" s="9">
        <f t="shared" si="84"/>
        <v>2.3512498525353429</v>
      </c>
      <c r="AD172" s="9">
        <f t="shared" si="85"/>
        <v>0.10414993428596374</v>
      </c>
      <c r="AE172" s="9">
        <f t="shared" si="86"/>
        <v>5.5283758690474718</v>
      </c>
      <c r="AF172" s="9">
        <f t="shared" si="87"/>
        <v>1.9847409906584788</v>
      </c>
      <c r="AG172" s="9">
        <f t="shared" si="88"/>
        <v>46.553400000000003</v>
      </c>
      <c r="AH172" s="9">
        <f t="shared" si="89"/>
        <v>1462.1057210353363</v>
      </c>
      <c r="AI172" s="9">
        <f t="shared" si="90"/>
        <v>5058.0326040315913</v>
      </c>
      <c r="AJ172" s="9">
        <f t="shared" si="91"/>
        <v>3.4491545454545451</v>
      </c>
      <c r="AK172" s="9">
        <f t="shared" si="92"/>
        <v>0.13289825673449174</v>
      </c>
      <c r="AM172" s="10">
        <f t="shared" si="93"/>
        <v>18.6564765265245</v>
      </c>
      <c r="AN172" s="9">
        <f t="shared" si="94"/>
        <v>2.7435234734754985</v>
      </c>
      <c r="AO172" s="9">
        <f t="shared" si="95"/>
        <v>0.13698276590347624</v>
      </c>
      <c r="AP172">
        <f t="shared" si="115"/>
        <v>7.5269210495110643</v>
      </c>
      <c r="AQ172" s="9">
        <f t="shared" si="96"/>
        <v>0.42731745411204536</v>
      </c>
      <c r="AR172" s="9">
        <f t="shared" si="97"/>
        <v>0.18600000000000003</v>
      </c>
      <c r="AS172" s="9">
        <f t="shared" si="98"/>
        <v>3.4491545454545451</v>
      </c>
      <c r="AT172" s="9">
        <f t="shared" si="99"/>
        <v>543.56431974279997</v>
      </c>
      <c r="AV172" s="10">
        <f t="shared" si="100"/>
        <v>27.849995695355606</v>
      </c>
      <c r="AW172" s="9">
        <f t="shared" si="101"/>
        <v>6.4499956953556072</v>
      </c>
      <c r="AX172" s="9">
        <f t="shared" si="102"/>
        <v>0.26192878209586756</v>
      </c>
      <c r="AY172">
        <f t="shared" si="116"/>
        <v>41.602444470105866</v>
      </c>
      <c r="AZ172" s="9">
        <f t="shared" si="103"/>
        <v>27370.214521866674</v>
      </c>
      <c r="BA172" s="9">
        <f t="shared" si="104"/>
        <v>6.2605307057074429</v>
      </c>
      <c r="BB172" s="9">
        <f t="shared" si="105"/>
        <v>479.78117348893403</v>
      </c>
      <c r="BC172" s="9">
        <f t="shared" si="106"/>
        <v>0.72835889525838338</v>
      </c>
      <c r="BD172" s="9">
        <f t="shared" si="107"/>
        <v>0.46500000000000002</v>
      </c>
      <c r="BE172" s="9">
        <f t="shared" si="108"/>
        <v>0.17500000000000002</v>
      </c>
      <c r="BF172" s="9">
        <f t="shared" si="109"/>
        <v>9.6689087383297938</v>
      </c>
      <c r="BG172" s="9">
        <f t="shared" si="110"/>
        <v>3.8675634953319173</v>
      </c>
    </row>
    <row r="173" spans="1:79" ht="15.6" thickTop="1" thickBot="1" x14ac:dyDescent="0.35">
      <c r="A173" s="13">
        <v>195</v>
      </c>
      <c r="B173" s="13" t="s">
        <v>190</v>
      </c>
      <c r="C173" s="13">
        <v>35</v>
      </c>
      <c r="D173" s="13">
        <v>100</v>
      </c>
      <c r="E173" s="13">
        <v>21.805</v>
      </c>
      <c r="F173" s="13">
        <v>45.8</v>
      </c>
      <c r="G173" s="13">
        <v>0.87</v>
      </c>
      <c r="H173" s="13">
        <v>0.31</v>
      </c>
      <c r="I173" s="13">
        <v>560</v>
      </c>
      <c r="J173" s="13">
        <v>60</v>
      </c>
      <c r="K173" s="13">
        <v>1</v>
      </c>
      <c r="L173" s="15">
        <v>22.6</v>
      </c>
      <c r="M173" s="13" t="s">
        <v>278</v>
      </c>
      <c r="N173" s="13" t="s">
        <v>267</v>
      </c>
      <c r="O173" s="9" t="s">
        <v>1</v>
      </c>
      <c r="P173" s="12"/>
      <c r="Q173" s="10">
        <f t="shared" si="111"/>
        <v>48.926408161624593</v>
      </c>
      <c r="R173" s="10">
        <f t="shared" si="78"/>
        <v>48.603840782343298</v>
      </c>
      <c r="S173" s="9">
        <f t="shared" si="112"/>
        <v>26.326408161624592</v>
      </c>
      <c r="T173" s="9">
        <f t="shared" si="113"/>
        <v>0.73613113920486939</v>
      </c>
      <c r="U173" s="9">
        <f t="shared" si="114"/>
        <v>693.07976669245397</v>
      </c>
      <c r="V173" s="12"/>
      <c r="W173" s="10">
        <f t="shared" si="79"/>
        <v>7.6927099683072875</v>
      </c>
      <c r="X173" s="9">
        <f t="shared" si="80"/>
        <v>14.907290031692714</v>
      </c>
      <c r="Y173" s="9">
        <f t="shared" si="81"/>
        <v>0.98421633767919448</v>
      </c>
      <c r="Z173" s="9">
        <f t="shared" si="82"/>
        <v>222.22729608900497</v>
      </c>
      <c r="AA173" s="12"/>
      <c r="AB173" s="10">
        <f t="shared" si="83"/>
        <v>23.813113110948834</v>
      </c>
      <c r="AC173" s="9">
        <f t="shared" si="84"/>
        <v>1.2131131109488322</v>
      </c>
      <c r="AD173" s="9">
        <f t="shared" si="85"/>
        <v>5.2274584902285266E-2</v>
      </c>
      <c r="AE173" s="9">
        <f t="shared" si="86"/>
        <v>1.4716434199559538</v>
      </c>
      <c r="AF173" s="9">
        <f t="shared" si="87"/>
        <v>1.9761303600724318</v>
      </c>
      <c r="AG173" s="9">
        <f t="shared" si="88"/>
        <v>46.153399999999998</v>
      </c>
      <c r="AH173" s="9">
        <f t="shared" si="89"/>
        <v>1475.6015259084797</v>
      </c>
      <c r="AI173" s="9">
        <f t="shared" si="90"/>
        <v>5049.7319101224784</v>
      </c>
      <c r="AJ173" s="9">
        <f t="shared" si="91"/>
        <v>3.4792781659388647</v>
      </c>
      <c r="AK173" s="9">
        <f t="shared" si="92"/>
        <v>0.13232168891045004</v>
      </c>
      <c r="AM173" s="10">
        <f t="shared" si="93"/>
        <v>18.620063234800874</v>
      </c>
      <c r="AN173" s="9">
        <f t="shared" si="94"/>
        <v>3.9799367651991275</v>
      </c>
      <c r="AO173" s="9">
        <f t="shared" si="95"/>
        <v>0.19310677630591236</v>
      </c>
      <c r="AP173">
        <f t="shared" si="115"/>
        <v>15.839896654983695</v>
      </c>
      <c r="AQ173" s="9">
        <f t="shared" si="96"/>
        <v>0.42546357355148512</v>
      </c>
      <c r="AR173" s="9">
        <f t="shared" si="97"/>
        <v>0.18600000000000003</v>
      </c>
      <c r="AS173" s="9">
        <f t="shared" si="98"/>
        <v>3.4792781659388647</v>
      </c>
      <c r="AT173" s="9">
        <f t="shared" si="99"/>
        <v>543.56431974279997</v>
      </c>
      <c r="AV173" s="10">
        <f t="shared" si="100"/>
        <v>27.706029551138677</v>
      </c>
      <c r="AW173" s="9">
        <f t="shared" si="101"/>
        <v>5.1060295511386755</v>
      </c>
      <c r="AX173" s="9">
        <f t="shared" si="102"/>
        <v>0.20299870996370853</v>
      </c>
      <c r="AY173">
        <f t="shared" si="116"/>
        <v>26.071537777101423</v>
      </c>
      <c r="AZ173" s="9">
        <f t="shared" si="103"/>
        <v>27229.023071549214</v>
      </c>
      <c r="BA173" s="9">
        <f t="shared" si="104"/>
        <v>6.2878098358036345</v>
      </c>
      <c r="BB173" s="9">
        <f t="shared" si="105"/>
        <v>477.00647958946143</v>
      </c>
      <c r="BC173" s="9">
        <f t="shared" si="106"/>
        <v>0.72414661454590012</v>
      </c>
      <c r="BD173" s="9">
        <f t="shared" si="107"/>
        <v>0.46500000000000002</v>
      </c>
      <c r="BE173" s="9">
        <f t="shared" si="108"/>
        <v>0.17500000000000002</v>
      </c>
      <c r="BF173" s="9">
        <f t="shared" si="109"/>
        <v>9.6129910333983819</v>
      </c>
      <c r="BG173" s="9">
        <f t="shared" si="110"/>
        <v>3.8451964133593526</v>
      </c>
    </row>
    <row r="174" spans="1:79" ht="15.6" thickTop="1" thickBot="1" x14ac:dyDescent="0.35">
      <c r="A174" s="13">
        <v>196</v>
      </c>
      <c r="B174" s="13" t="s">
        <v>191</v>
      </c>
      <c r="C174" s="13">
        <v>35</v>
      </c>
      <c r="D174" s="13">
        <v>100</v>
      </c>
      <c r="E174" s="13">
        <v>21.805</v>
      </c>
      <c r="F174" s="13">
        <v>47.2</v>
      </c>
      <c r="G174" s="13">
        <v>0.87</v>
      </c>
      <c r="H174" s="13">
        <v>0.31</v>
      </c>
      <c r="I174" s="13">
        <v>560</v>
      </c>
      <c r="J174" s="13">
        <v>60</v>
      </c>
      <c r="K174" s="13">
        <v>1</v>
      </c>
      <c r="L174" s="15">
        <v>18.899999999999999</v>
      </c>
      <c r="M174" s="13" t="s">
        <v>278</v>
      </c>
      <c r="N174" s="13" t="s">
        <v>267</v>
      </c>
      <c r="O174" s="9" t="s">
        <v>1</v>
      </c>
      <c r="P174" s="12"/>
      <c r="Q174" s="10">
        <f t="shared" si="111"/>
        <v>49.09545205404207</v>
      </c>
      <c r="R174" s="10">
        <f t="shared" si="78"/>
        <v>48.758392927468677</v>
      </c>
      <c r="S174" s="9">
        <f t="shared" si="112"/>
        <v>30.195452054042072</v>
      </c>
      <c r="T174" s="9">
        <f t="shared" si="113"/>
        <v>0.88816093258834572</v>
      </c>
      <c r="U174" s="9">
        <f t="shared" si="114"/>
        <v>911.76532474795351</v>
      </c>
      <c r="V174" s="12"/>
      <c r="W174" s="10">
        <f t="shared" si="79"/>
        <v>10.492547184002536</v>
      </c>
      <c r="X174" s="9">
        <f t="shared" si="80"/>
        <v>8.4074528159974626</v>
      </c>
      <c r="Y174" s="9">
        <f t="shared" si="81"/>
        <v>0.57208058650822768</v>
      </c>
      <c r="Z174" s="9">
        <f t="shared" si="82"/>
        <v>70.685262853223662</v>
      </c>
      <c r="AA174" s="12"/>
      <c r="AB174" s="10">
        <f t="shared" si="83"/>
        <v>23.600200183213698</v>
      </c>
      <c r="AC174" s="9">
        <f t="shared" si="84"/>
        <v>4.700200183213699</v>
      </c>
      <c r="AD174" s="9">
        <f t="shared" si="85"/>
        <v>0.22118484915137587</v>
      </c>
      <c r="AE174" s="9">
        <f t="shared" si="86"/>
        <v>22.091881762282089</v>
      </c>
      <c r="AF174" s="9">
        <f t="shared" si="87"/>
        <v>2.0061058795587035</v>
      </c>
      <c r="AG174" s="9">
        <f t="shared" si="88"/>
        <v>47.553400000000003</v>
      </c>
      <c r="AH174" s="9">
        <f t="shared" si="89"/>
        <v>1429.419218259239</v>
      </c>
      <c r="AI174" s="9">
        <f t="shared" si="90"/>
        <v>5078.1688212475528</v>
      </c>
      <c r="AJ174" s="9">
        <f t="shared" si="91"/>
        <v>3.3760792372881352</v>
      </c>
      <c r="AK174" s="9">
        <f t="shared" si="92"/>
        <v>0.13432884969525077</v>
      </c>
      <c r="AM174" s="10">
        <f t="shared" si="93"/>
        <v>18.746640923940038</v>
      </c>
      <c r="AN174" s="9">
        <f t="shared" si="94"/>
        <v>0.15335907605996013</v>
      </c>
      <c r="AO174" s="9">
        <f t="shared" si="95"/>
        <v>8.1472913543495923E-3</v>
      </c>
      <c r="AP174">
        <f t="shared" si="115"/>
        <v>2.3519006209964638E-2</v>
      </c>
      <c r="AQ174" s="9">
        <f t="shared" si="96"/>
        <v>0.43191734395923492</v>
      </c>
      <c r="AR174" s="9">
        <f t="shared" si="97"/>
        <v>0.18600000000000003</v>
      </c>
      <c r="AS174" s="9">
        <f t="shared" si="98"/>
        <v>3.3760792372881352</v>
      </c>
      <c r="AT174" s="9">
        <f t="shared" si="99"/>
        <v>543.56431974279997</v>
      </c>
      <c r="AV174" s="10">
        <f t="shared" si="100"/>
        <v>28.207786700767699</v>
      </c>
      <c r="AW174" s="9">
        <f t="shared" si="101"/>
        <v>9.3077867007677</v>
      </c>
      <c r="AX174" s="9">
        <f t="shared" si="102"/>
        <v>0.3951697735192477</v>
      </c>
      <c r="AY174">
        <f t="shared" si="116"/>
        <v>86.634893266988072</v>
      </c>
      <c r="AZ174" s="9">
        <f t="shared" si="103"/>
        <v>27721.103542446021</v>
      </c>
      <c r="BA174" s="9">
        <f t="shared" si="104"/>
        <v>6.1938564865912982</v>
      </c>
      <c r="BB174" s="9">
        <f t="shared" si="105"/>
        <v>486.6831583216786</v>
      </c>
      <c r="BC174" s="9">
        <f t="shared" si="106"/>
        <v>0.73883684296798413</v>
      </c>
      <c r="BD174" s="9">
        <f t="shared" si="107"/>
        <v>0.46499999999999991</v>
      </c>
      <c r="BE174" s="9">
        <f t="shared" si="108"/>
        <v>0.17500000000000002</v>
      </c>
      <c r="BF174" s="9">
        <f t="shared" si="109"/>
        <v>9.8080026943844985</v>
      </c>
      <c r="BG174" s="9">
        <f t="shared" si="110"/>
        <v>3.9232010777537996</v>
      </c>
    </row>
    <row r="175" spans="1:79" ht="15.6" thickTop="1" thickBot="1" x14ac:dyDescent="0.35">
      <c r="A175" s="13">
        <v>197</v>
      </c>
      <c r="B175" s="13" t="s">
        <v>192</v>
      </c>
      <c r="C175" s="13">
        <v>35</v>
      </c>
      <c r="D175" s="13">
        <v>100</v>
      </c>
      <c r="E175" s="13">
        <v>21.805</v>
      </c>
      <c r="F175" s="13">
        <v>40.299999999999997</v>
      </c>
      <c r="G175" s="13">
        <v>0.87</v>
      </c>
      <c r="H175" s="13">
        <v>0.5</v>
      </c>
      <c r="I175" s="13">
        <v>560</v>
      </c>
      <c r="J175" s="13">
        <v>60</v>
      </c>
      <c r="K175" s="13">
        <v>1</v>
      </c>
      <c r="L175" s="15">
        <v>20.9</v>
      </c>
      <c r="M175" s="13" t="s">
        <v>278</v>
      </c>
      <c r="N175" s="13" t="s">
        <v>267</v>
      </c>
      <c r="O175" s="9" t="s">
        <v>1</v>
      </c>
      <c r="P175" s="12"/>
      <c r="Q175" s="10">
        <f t="shared" si="111"/>
        <v>48.604872020286365</v>
      </c>
      <c r="R175" s="10">
        <f t="shared" si="78"/>
        <v>48.338949952326637</v>
      </c>
      <c r="S175" s="9">
        <f t="shared" si="112"/>
        <v>27.704872020286366</v>
      </c>
      <c r="T175" s="9">
        <f t="shared" si="113"/>
        <v>0.7972066191906706</v>
      </c>
      <c r="U175" s="9">
        <f t="shared" si="114"/>
        <v>767.5599336604464</v>
      </c>
      <c r="V175" s="12"/>
      <c r="W175" s="10">
        <f t="shared" si="79"/>
        <v>-8.948543330036248</v>
      </c>
      <c r="X175" s="9">
        <f t="shared" si="80"/>
        <v>29.848543330036247</v>
      </c>
      <c r="Y175" s="9">
        <f t="shared" si="81"/>
        <v>2</v>
      </c>
      <c r="Z175" s="9">
        <f t="shared" si="82"/>
        <v>890.93553892505133</v>
      </c>
      <c r="AA175" s="12"/>
      <c r="AB175" s="10">
        <f t="shared" si="83"/>
        <v>25.144752766157932</v>
      </c>
      <c r="AC175" s="9">
        <f t="shared" si="84"/>
        <v>4.2447527661579336</v>
      </c>
      <c r="AD175" s="9">
        <f t="shared" si="85"/>
        <v>0.18437509210724881</v>
      </c>
      <c r="AE175" s="9">
        <f t="shared" si="86"/>
        <v>18.017926045805428</v>
      </c>
      <c r="AF175" s="9">
        <f t="shared" si="87"/>
        <v>1.8536826049785327</v>
      </c>
      <c r="AG175" s="9">
        <f t="shared" si="88"/>
        <v>40.869999999999997</v>
      </c>
      <c r="AH175" s="9">
        <f t="shared" si="89"/>
        <v>1689.997916868316</v>
      </c>
      <c r="AI175" s="9">
        <f t="shared" si="90"/>
        <v>4918.887845463325</v>
      </c>
      <c r="AJ175" s="9">
        <f t="shared" si="91"/>
        <v>3.9541176178660051</v>
      </c>
      <c r="AK175" s="9">
        <f t="shared" si="92"/>
        <v>0.20019772133768154</v>
      </c>
      <c r="AM175" s="10">
        <f t="shared" si="93"/>
        <v>19.990234330151321</v>
      </c>
      <c r="AN175" s="9">
        <f t="shared" si="94"/>
        <v>0.90976566984867802</v>
      </c>
      <c r="AO175" s="9">
        <f t="shared" si="95"/>
        <v>4.4497943567804024E-2</v>
      </c>
      <c r="AP175">
        <f t="shared" si="115"/>
        <v>0.8276735740352138</v>
      </c>
      <c r="AQ175" s="9">
        <f t="shared" si="96"/>
        <v>0.64371032926309324</v>
      </c>
      <c r="AR175" s="9">
        <f t="shared" si="97"/>
        <v>0.3</v>
      </c>
      <c r="AS175" s="9">
        <f t="shared" si="98"/>
        <v>3.9541176178660051</v>
      </c>
      <c r="AT175" s="9">
        <f t="shared" si="99"/>
        <v>505.59898293999993</v>
      </c>
      <c r="AV175" s="10">
        <f t="shared" si="100"/>
        <v>25.834722515966313</v>
      </c>
      <c r="AW175" s="9">
        <f t="shared" si="101"/>
        <v>4.9347225159663139</v>
      </c>
      <c r="AX175" s="9">
        <f t="shared" si="102"/>
        <v>0.21118013546696163</v>
      </c>
      <c r="AY175">
        <f t="shared" si="116"/>
        <v>24.351486309584907</v>
      </c>
      <c r="AZ175" s="9">
        <f t="shared" si="103"/>
        <v>25235.525797849026</v>
      </c>
      <c r="BA175" s="9">
        <f t="shared" si="104"/>
        <v>6.7031604447933608</v>
      </c>
      <c r="BB175" s="9">
        <f t="shared" si="105"/>
        <v>599.1967181172829</v>
      </c>
      <c r="BC175" s="9">
        <f t="shared" si="106"/>
        <v>1.0724474158827471</v>
      </c>
      <c r="BD175" s="9">
        <f t="shared" si="107"/>
        <v>0.75000000000000011</v>
      </c>
      <c r="BE175" s="9">
        <f t="shared" si="108"/>
        <v>0.17500000000000002</v>
      </c>
      <c r="BF175" s="9">
        <f t="shared" si="109"/>
        <v>8.8267277027386566</v>
      </c>
      <c r="BG175" s="9">
        <f t="shared" si="110"/>
        <v>3.5306910810954628</v>
      </c>
      <c r="BY175" s="8"/>
      <c r="BZ175" s="8"/>
      <c r="CA175" s="8"/>
    </row>
    <row r="176" spans="1:79" ht="15.6" thickTop="1" thickBot="1" x14ac:dyDescent="0.35">
      <c r="A176" s="13">
        <v>199</v>
      </c>
      <c r="B176" s="13" t="s">
        <v>194</v>
      </c>
      <c r="C176" s="13">
        <v>35</v>
      </c>
      <c r="D176" s="13">
        <v>100</v>
      </c>
      <c r="E176" s="13">
        <v>21.805</v>
      </c>
      <c r="F176" s="13">
        <v>39.700000000000003</v>
      </c>
      <c r="G176" s="13">
        <v>0.87</v>
      </c>
      <c r="H176" s="13">
        <v>1.5</v>
      </c>
      <c r="I176" s="13">
        <v>560</v>
      </c>
      <c r="J176" s="13">
        <v>60</v>
      </c>
      <c r="K176" s="13">
        <v>1</v>
      </c>
      <c r="L176" s="15">
        <v>24.6</v>
      </c>
      <c r="M176" s="13" t="s">
        <v>278</v>
      </c>
      <c r="N176" s="13" t="s">
        <v>267</v>
      </c>
      <c r="O176" s="9" t="s">
        <v>1</v>
      </c>
      <c r="P176" s="12"/>
      <c r="Q176" s="10">
        <f t="shared" si="111"/>
        <v>50.363999220831708</v>
      </c>
      <c r="R176" s="10">
        <f t="shared" si="78"/>
        <v>50.102754048356715</v>
      </c>
      <c r="S176" s="9">
        <f t="shared" si="112"/>
        <v>25.763999220831707</v>
      </c>
      <c r="T176" s="9">
        <f t="shared" si="113"/>
        <v>0.68736992392668828</v>
      </c>
      <c r="U176" s="9">
        <f t="shared" si="114"/>
        <v>663.78365585101676</v>
      </c>
      <c r="V176" s="12"/>
      <c r="W176" s="10">
        <f t="shared" si="79"/>
        <v>-28.189377716585774</v>
      </c>
      <c r="X176" s="9">
        <f t="shared" si="80"/>
        <v>52.789377716585776</v>
      </c>
      <c r="Y176" s="9">
        <f t="shared" si="81"/>
        <v>2</v>
      </c>
      <c r="Z176" s="9">
        <f t="shared" si="82"/>
        <v>2786.718399704363</v>
      </c>
      <c r="AA176" s="12"/>
      <c r="AB176" s="10">
        <f t="shared" si="83"/>
        <v>27.268697760729882</v>
      </c>
      <c r="AC176" s="9">
        <f t="shared" si="84"/>
        <v>2.6686977607298807</v>
      </c>
      <c r="AD176" s="9">
        <f t="shared" si="85"/>
        <v>0.10290205368334381</v>
      </c>
      <c r="AE176" s="9">
        <f t="shared" si="86"/>
        <v>7.1219477381246801</v>
      </c>
      <c r="AF176" s="9">
        <f t="shared" si="87"/>
        <v>1.8398317314363288</v>
      </c>
      <c r="AG176" s="9">
        <f t="shared" si="88"/>
        <v>41.410000000000004</v>
      </c>
      <c r="AH176" s="9">
        <f t="shared" si="89"/>
        <v>1717.20174051397</v>
      </c>
      <c r="AI176" s="9">
        <f t="shared" si="90"/>
        <v>4902.4207289218384</v>
      </c>
      <c r="AJ176" s="9">
        <f t="shared" si="91"/>
        <v>4.0138775818639791</v>
      </c>
      <c r="AK176" s="9">
        <f t="shared" si="92"/>
        <v>0.59610548098537053</v>
      </c>
      <c r="AM176" s="10">
        <f t="shared" si="93"/>
        <v>21.976288002234504</v>
      </c>
      <c r="AN176" s="9">
        <f t="shared" si="94"/>
        <v>2.623711997765497</v>
      </c>
      <c r="AO176" s="9">
        <f t="shared" si="95"/>
        <v>0.11266299270734602</v>
      </c>
      <c r="AP176">
        <f t="shared" si="115"/>
        <v>6.8838646472186156</v>
      </c>
      <c r="AQ176" s="9">
        <f t="shared" si="96"/>
        <v>1.916701413366203</v>
      </c>
      <c r="AR176" s="9">
        <f t="shared" si="97"/>
        <v>0.9</v>
      </c>
      <c r="AS176" s="9">
        <f t="shared" si="98"/>
        <v>4.0138775818639791</v>
      </c>
      <c r="AT176" s="9">
        <f t="shared" si="99"/>
        <v>305.78142081999994</v>
      </c>
      <c r="AV176" s="10">
        <f t="shared" si="100"/>
        <v>26.000186405906195</v>
      </c>
      <c r="AW176" s="9">
        <f t="shared" si="101"/>
        <v>1.4001864059061937</v>
      </c>
      <c r="AX176" s="9">
        <f t="shared" si="102"/>
        <v>5.5343132322641403E-2</v>
      </c>
      <c r="AY176">
        <f t="shared" si="116"/>
        <v>1.9605219712845041</v>
      </c>
      <c r="AZ176" s="9">
        <f t="shared" si="103"/>
        <v>25011.741412729549</v>
      </c>
      <c r="BA176" s="9">
        <f t="shared" si="104"/>
        <v>6.7536240964782088</v>
      </c>
      <c r="BB176" s="9">
        <f t="shared" si="105"/>
        <v>988.44499317664713</v>
      </c>
      <c r="BC176" s="9">
        <f t="shared" si="106"/>
        <v>3.1853126332273791</v>
      </c>
      <c r="BD176" s="9">
        <f t="shared" si="107"/>
        <v>2.2500000000000004</v>
      </c>
      <c r="BE176" s="9">
        <f t="shared" si="108"/>
        <v>0.17500000000000002</v>
      </c>
      <c r="BF176" s="9">
        <f t="shared" si="109"/>
        <v>8.7388549608432875</v>
      </c>
      <c r="BG176" s="9">
        <f t="shared" si="110"/>
        <v>3.495541984337315</v>
      </c>
      <c r="BY176" s="6"/>
      <c r="BZ176" s="6"/>
    </row>
    <row r="177" spans="1:78" ht="15.6" thickTop="1" thickBot="1" x14ac:dyDescent="0.35">
      <c r="A177" s="13">
        <v>200</v>
      </c>
      <c r="B177" s="13" t="s">
        <v>195</v>
      </c>
      <c r="C177" s="13">
        <v>35</v>
      </c>
      <c r="D177" s="13">
        <v>100</v>
      </c>
      <c r="E177" s="13">
        <v>21.805</v>
      </c>
      <c r="F177" s="13">
        <v>47.8</v>
      </c>
      <c r="G177" s="13">
        <v>0.87</v>
      </c>
      <c r="H177" s="13">
        <v>2</v>
      </c>
      <c r="I177" s="13">
        <v>560</v>
      </c>
      <c r="J177" s="13">
        <v>60</v>
      </c>
      <c r="K177" s="13">
        <v>1</v>
      </c>
      <c r="L177" s="15">
        <v>27.4</v>
      </c>
      <c r="M177" s="13" t="s">
        <v>278</v>
      </c>
      <c r="N177" s="13" t="s">
        <v>267</v>
      </c>
      <c r="O177" s="9" t="s">
        <v>1</v>
      </c>
      <c r="P177" s="12"/>
      <c r="Q177" s="10">
        <f t="shared" si="111"/>
        <v>52.910527348128852</v>
      </c>
      <c r="R177" s="10">
        <f t="shared" si="78"/>
        <v>52.564123066749985</v>
      </c>
      <c r="S177" s="9">
        <f t="shared" si="112"/>
        <v>25.510527348128853</v>
      </c>
      <c r="T177" s="9">
        <f t="shared" si="113"/>
        <v>0.63529721919384752</v>
      </c>
      <c r="U177" s="9">
        <f t="shared" si="114"/>
        <v>650.7870055796302</v>
      </c>
      <c r="V177" s="12"/>
      <c r="W177" s="10">
        <f t="shared" si="79"/>
        <v>-11.101359272935657</v>
      </c>
      <c r="X177" s="9">
        <f t="shared" si="80"/>
        <v>38.501359272935659</v>
      </c>
      <c r="Y177" s="9">
        <f t="shared" si="81"/>
        <v>2</v>
      </c>
      <c r="Z177" s="9">
        <f t="shared" si="82"/>
        <v>1482.3546658636687</v>
      </c>
      <c r="AA177" s="12"/>
      <c r="AB177" s="10">
        <f t="shared" si="83"/>
        <v>27.190124720330129</v>
      </c>
      <c r="AC177" s="9">
        <f t="shared" si="84"/>
        <v>0.20987527966986974</v>
      </c>
      <c r="AD177" s="9">
        <f t="shared" si="85"/>
        <v>7.6891298836585823E-3</v>
      </c>
      <c r="AE177" s="9">
        <f t="shared" si="86"/>
        <v>4.4047633016506042E-2</v>
      </c>
      <c r="AF177" s="9">
        <f t="shared" si="87"/>
        <v>2.0188162868374131</v>
      </c>
      <c r="AG177" s="9">
        <f t="shared" si="88"/>
        <v>50.08</v>
      </c>
      <c r="AH177" s="9">
        <f t="shared" si="89"/>
        <v>1410.4976877184677</v>
      </c>
      <c r="AI177" s="9">
        <f t="shared" si="90"/>
        <v>5089.8461421937136</v>
      </c>
      <c r="AJ177" s="9">
        <f t="shared" si="91"/>
        <v>3.3337016736401677</v>
      </c>
      <c r="AK177" s="9">
        <f t="shared" si="92"/>
        <v>0.87212863591376233</v>
      </c>
      <c r="AM177" s="10">
        <f t="shared" si="93"/>
        <v>26.478479014419353</v>
      </c>
      <c r="AN177" s="9">
        <f t="shared" si="94"/>
        <v>0.92152098558064566</v>
      </c>
      <c r="AO177" s="9">
        <f t="shared" si="95"/>
        <v>3.4207386787367233E-2</v>
      </c>
      <c r="AP177">
        <f t="shared" si="115"/>
        <v>0.84920092686552451</v>
      </c>
      <c r="AQ177" s="9">
        <f t="shared" si="96"/>
        <v>2.8042187874700506</v>
      </c>
      <c r="AR177" s="9">
        <f t="shared" si="97"/>
        <v>1</v>
      </c>
      <c r="AS177" s="9">
        <f t="shared" si="98"/>
        <v>3.3337016736401677</v>
      </c>
      <c r="AT177" s="9">
        <f t="shared" si="99"/>
        <v>272.47849379999997</v>
      </c>
      <c r="AV177" s="10">
        <f t="shared" si="100"/>
        <v>29.150400355903461</v>
      </c>
      <c r="AW177" s="9">
        <f t="shared" si="101"/>
        <v>1.7504003559034622</v>
      </c>
      <c r="AX177" s="9">
        <f t="shared" si="102"/>
        <v>6.190585194400778E-2</v>
      </c>
      <c r="AY177">
        <f t="shared" si="116"/>
        <v>3.0639014059469671</v>
      </c>
      <c r="AZ177" s="9">
        <f t="shared" si="103"/>
        <v>27930.23259384598</v>
      </c>
      <c r="BA177" s="9">
        <f t="shared" si="104"/>
        <v>6.1548601504294869</v>
      </c>
      <c r="BB177" s="9">
        <f t="shared" si="105"/>
        <v>1220.1677620574794</v>
      </c>
      <c r="BC177" s="9">
        <f t="shared" si="106"/>
        <v>4.8070201178155125</v>
      </c>
      <c r="BD177" s="9">
        <f t="shared" si="107"/>
        <v>3</v>
      </c>
      <c r="BE177" s="9">
        <f t="shared" si="108"/>
        <v>0.17500000000000002</v>
      </c>
      <c r="BF177" s="9">
        <f t="shared" si="109"/>
        <v>9.8909878967397376</v>
      </c>
      <c r="BG177" s="9">
        <f t="shared" si="110"/>
        <v>3.9563951586958948</v>
      </c>
      <c r="BY177" s="6"/>
      <c r="BZ177" s="6"/>
    </row>
    <row r="178" spans="1:78" ht="15.6" thickTop="1" thickBot="1" x14ac:dyDescent="0.35">
      <c r="A178" s="13">
        <v>201</v>
      </c>
      <c r="B178" s="13" t="s">
        <v>196</v>
      </c>
      <c r="C178" s="13">
        <v>22</v>
      </c>
      <c r="D178" s="13">
        <v>100</v>
      </c>
      <c r="E178" s="13">
        <v>13.706</v>
      </c>
      <c r="F178" s="13">
        <v>46.9</v>
      </c>
      <c r="G178" s="13">
        <v>0.87</v>
      </c>
      <c r="H178" s="13">
        <v>0.31</v>
      </c>
      <c r="I178" s="13">
        <v>560</v>
      </c>
      <c r="J178" s="13">
        <v>60</v>
      </c>
      <c r="K178" s="13">
        <v>1</v>
      </c>
      <c r="L178" s="15">
        <v>9.4</v>
      </c>
      <c r="M178" s="13" t="s">
        <v>278</v>
      </c>
      <c r="N178" s="13" t="s">
        <v>267</v>
      </c>
      <c r="O178" s="9" t="s">
        <v>1</v>
      </c>
      <c r="P178" s="12"/>
      <c r="Q178" s="10">
        <f t="shared" si="111"/>
        <v>40.158160234583271</v>
      </c>
      <c r="R178" s="10">
        <f t="shared" si="78"/>
        <v>39.865887581275771</v>
      </c>
      <c r="S178" s="9">
        <f t="shared" si="112"/>
        <v>30.758160234583272</v>
      </c>
      <c r="T178" s="9">
        <f t="shared" si="113"/>
        <v>1.2412954834880752</v>
      </c>
      <c r="U178" s="9">
        <f t="shared" si="114"/>
        <v>946.06442101629966</v>
      </c>
      <c r="V178" s="12"/>
      <c r="W178" s="10">
        <f t="shared" si="79"/>
        <v>-17.816522255153068</v>
      </c>
      <c r="X178" s="9">
        <f t="shared" si="80"/>
        <v>27.216522255153066</v>
      </c>
      <c r="Y178" s="9">
        <f t="shared" si="81"/>
        <v>2</v>
      </c>
      <c r="Z178" s="9">
        <f t="shared" si="82"/>
        <v>740.73908366524211</v>
      </c>
      <c r="AA178" s="12"/>
      <c r="AB178" s="10">
        <f t="shared" si="83"/>
        <v>16.272625946897158</v>
      </c>
      <c r="AC178" s="9">
        <f t="shared" si="84"/>
        <v>6.8726259468971573</v>
      </c>
      <c r="AD178" s="9">
        <f t="shared" si="85"/>
        <v>0.53540498436840245</v>
      </c>
      <c r="AE178" s="9">
        <f t="shared" si="86"/>
        <v>47.232987405964046</v>
      </c>
      <c r="AF178" s="9">
        <f t="shared" si="87"/>
        <v>1.9997203804532271</v>
      </c>
      <c r="AG178" s="9">
        <f t="shared" si="88"/>
        <v>47.253399999999999</v>
      </c>
      <c r="AH178" s="9">
        <f t="shared" si="89"/>
        <v>885.88113735829245</v>
      </c>
      <c r="AI178" s="9">
        <f t="shared" si="90"/>
        <v>2863.5531270008119</v>
      </c>
      <c r="AJ178" s="9">
        <f t="shared" si="91"/>
        <v>2.1356811940298508</v>
      </c>
      <c r="AK178" s="9">
        <f t="shared" si="92"/>
        <v>0.13390127667514809</v>
      </c>
      <c r="AM178" s="10">
        <f t="shared" si="93"/>
        <v>10.283351076768261</v>
      </c>
      <c r="AN178" s="9">
        <f t="shared" si="94"/>
        <v>0.88335107676826041</v>
      </c>
      <c r="AO178" s="9">
        <f t="shared" si="95"/>
        <v>8.9756167364291581E-2</v>
      </c>
      <c r="AP178">
        <f t="shared" si="115"/>
        <v>0.78030912482764514</v>
      </c>
      <c r="AQ178" s="9">
        <f t="shared" si="96"/>
        <v>0.43054253725456676</v>
      </c>
      <c r="AR178" s="9">
        <f t="shared" si="97"/>
        <v>0.18600000000000003</v>
      </c>
      <c r="AS178" s="9">
        <f t="shared" si="98"/>
        <v>2.1356811940298508</v>
      </c>
      <c r="AT178" s="9">
        <f t="shared" si="99"/>
        <v>475.04157240975997</v>
      </c>
      <c r="AV178" s="10">
        <f t="shared" si="100"/>
        <v>16.905091406404434</v>
      </c>
      <c r="AW178" s="9">
        <f t="shared" si="101"/>
        <v>7.5050914064044338</v>
      </c>
      <c r="AX178" s="9">
        <f t="shared" si="102"/>
        <v>0.57061891863087677</v>
      </c>
      <c r="AY178">
        <f t="shared" si="116"/>
        <v>56.326397018485686</v>
      </c>
      <c r="AZ178" s="9">
        <f t="shared" si="103"/>
        <v>16724.883559870079</v>
      </c>
      <c r="BA178" s="9">
        <f t="shared" si="104"/>
        <v>6.2136346843039272</v>
      </c>
      <c r="BB178" s="9">
        <f t="shared" si="105"/>
        <v>180.2078465343545</v>
      </c>
      <c r="BC178" s="9">
        <f t="shared" si="106"/>
        <v>0.73570128892858022</v>
      </c>
      <c r="BD178" s="9">
        <f t="shared" si="107"/>
        <v>0.46500000000000002</v>
      </c>
      <c r="BE178" s="9">
        <f t="shared" si="108"/>
        <v>0.11</v>
      </c>
      <c r="BF178" s="9">
        <f t="shared" si="109"/>
        <v>9.7663784538507912</v>
      </c>
      <c r="BG178" s="9">
        <f t="shared" si="110"/>
        <v>3.9065513815403166</v>
      </c>
      <c r="BY178" s="6"/>
      <c r="BZ178" s="6"/>
    </row>
    <row r="179" spans="1:78" ht="15.6" thickTop="1" thickBot="1" x14ac:dyDescent="0.35">
      <c r="A179" s="13">
        <v>202</v>
      </c>
      <c r="B179" s="13" t="s">
        <v>197</v>
      </c>
      <c r="C179" s="13">
        <v>57</v>
      </c>
      <c r="D179" s="13">
        <v>100</v>
      </c>
      <c r="E179" s="13">
        <v>35.511000000000003</v>
      </c>
      <c r="F179" s="13">
        <v>46.1</v>
      </c>
      <c r="G179" s="13">
        <v>0.87</v>
      </c>
      <c r="H179" s="13">
        <v>0.31</v>
      </c>
      <c r="I179" s="13">
        <v>560</v>
      </c>
      <c r="J179" s="13">
        <v>60</v>
      </c>
      <c r="K179" s="13">
        <v>1</v>
      </c>
      <c r="L179" s="15">
        <v>54.9</v>
      </c>
      <c r="M179" s="13" t="s">
        <v>278</v>
      </c>
      <c r="N179" s="13" t="s">
        <v>267</v>
      </c>
      <c r="O179" s="9" t="s">
        <v>1</v>
      </c>
      <c r="P179" s="12"/>
      <c r="Q179" s="10">
        <f t="shared" si="111"/>
        <v>68.371093292016724</v>
      </c>
      <c r="R179" s="10">
        <f t="shared" si="78"/>
        <v>68.106864297362335</v>
      </c>
      <c r="S179" s="9">
        <f t="shared" si="112"/>
        <v>13.471093292016725</v>
      </c>
      <c r="T179" s="9">
        <f t="shared" si="113"/>
        <v>0.21856045780506012</v>
      </c>
      <c r="U179" s="9">
        <f t="shared" si="114"/>
        <v>181.470354482218</v>
      </c>
      <c r="V179" s="12"/>
      <c r="W179" s="10">
        <f t="shared" si="79"/>
        <v>54.200044225660562</v>
      </c>
      <c r="X179" s="9">
        <f t="shared" si="80"/>
        <v>0.69995577433943623</v>
      </c>
      <c r="Y179" s="9">
        <f t="shared" si="81"/>
        <v>1.2831448040326371E-2</v>
      </c>
      <c r="Z179" s="9">
        <f t="shared" si="82"/>
        <v>0.48993808603111977</v>
      </c>
      <c r="AA179" s="12"/>
      <c r="AB179" s="10">
        <f t="shared" si="83"/>
        <v>35.721718902002891</v>
      </c>
      <c r="AC179" s="9">
        <f t="shared" si="84"/>
        <v>19.178281097997107</v>
      </c>
      <c r="AD179" s="9">
        <f t="shared" si="85"/>
        <v>0.42326014845814702</v>
      </c>
      <c r="AE179" s="9">
        <f t="shared" si="86"/>
        <v>367.80646587379312</v>
      </c>
      <c r="AF179" s="9">
        <f t="shared" si="87"/>
        <v>1.9825918389824972</v>
      </c>
      <c r="AG179" s="9">
        <f t="shared" si="88"/>
        <v>46.453400000000002</v>
      </c>
      <c r="AH179" s="9">
        <f t="shared" si="89"/>
        <v>2471.362828869886</v>
      </c>
      <c r="AI179" s="9">
        <f t="shared" si="90"/>
        <v>9653.1265203212133</v>
      </c>
      <c r="AJ179" s="9">
        <f t="shared" si="91"/>
        <v>5.6293793492407813</v>
      </c>
      <c r="AK179" s="9">
        <f t="shared" si="92"/>
        <v>0.13275434953826803</v>
      </c>
      <c r="AM179" s="10">
        <f t="shared" si="93"/>
        <v>36.847312931458276</v>
      </c>
      <c r="AN179" s="9">
        <f t="shared" si="94"/>
        <v>18.052687068541722</v>
      </c>
      <c r="AO179" s="9">
        <f t="shared" si="95"/>
        <v>0.39353058943597297</v>
      </c>
      <c r="AP179">
        <f t="shared" si="115"/>
        <v>325.89951039469349</v>
      </c>
      <c r="AQ179" s="9">
        <f t="shared" si="96"/>
        <v>0.42685473881216318</v>
      </c>
      <c r="AR179" s="9">
        <f t="shared" si="97"/>
        <v>0.18600000000000003</v>
      </c>
      <c r="AS179" s="9">
        <f t="shared" si="98"/>
        <v>5.6293793492407804</v>
      </c>
      <c r="AT179" s="9">
        <f t="shared" si="99"/>
        <v>659.52589215255989</v>
      </c>
      <c r="AV179" s="10">
        <f t="shared" si="100"/>
        <v>48.664951869408092</v>
      </c>
      <c r="AW179" s="9">
        <f t="shared" si="101"/>
        <v>6.2350481305919061</v>
      </c>
      <c r="AX179" s="9">
        <f t="shared" si="102"/>
        <v>0.12040845900173046</v>
      </c>
      <c r="AY179">
        <f t="shared" si="116"/>
        <v>38.87582519079762</v>
      </c>
      <c r="AZ179" s="9">
        <f t="shared" si="103"/>
        <v>47267.773892558078</v>
      </c>
      <c r="BA179" s="9">
        <f t="shared" si="104"/>
        <v>6.2673171908498473</v>
      </c>
      <c r="BB179" s="9">
        <f t="shared" si="105"/>
        <v>1397.1779768500112</v>
      </c>
      <c r="BC179" s="9">
        <f t="shared" si="106"/>
        <v>0.72730696747796209</v>
      </c>
      <c r="BD179" s="9">
        <f t="shared" si="107"/>
        <v>0.46500000000000002</v>
      </c>
      <c r="BE179" s="9">
        <f t="shared" si="108"/>
        <v>0.28500000000000003</v>
      </c>
      <c r="BF179" s="9">
        <f t="shared" si="109"/>
        <v>9.6549444773392015</v>
      </c>
      <c r="BG179" s="9">
        <f t="shared" si="110"/>
        <v>3.8619777909356805</v>
      </c>
      <c r="BY179" s="6"/>
      <c r="BZ179" s="6"/>
    </row>
    <row r="180" spans="1:78" ht="15.6" thickTop="1" thickBot="1" x14ac:dyDescent="0.35">
      <c r="A180" s="13">
        <v>203</v>
      </c>
      <c r="B180" s="13" t="s">
        <v>198</v>
      </c>
      <c r="C180" s="13">
        <v>70</v>
      </c>
      <c r="D180" s="13">
        <v>100</v>
      </c>
      <c r="E180" s="13">
        <v>43.61</v>
      </c>
      <c r="F180" s="13">
        <v>48.4</v>
      </c>
      <c r="G180" s="13">
        <v>0.87</v>
      </c>
      <c r="H180" s="13">
        <v>0.31</v>
      </c>
      <c r="I180" s="13">
        <v>560</v>
      </c>
      <c r="J180" s="13">
        <v>60</v>
      </c>
      <c r="K180" s="13">
        <v>1</v>
      </c>
      <c r="L180" s="15">
        <v>70.5</v>
      </c>
      <c r="M180" s="13" t="s">
        <v>278</v>
      </c>
      <c r="N180" s="13" t="s">
        <v>267</v>
      </c>
      <c r="O180" s="9" t="s">
        <v>1</v>
      </c>
      <c r="P180" s="12"/>
      <c r="Q180" s="10">
        <f t="shared" si="111"/>
        <v>83.472903552482464</v>
      </c>
      <c r="R180" s="10">
        <f t="shared" si="78"/>
        <v>83.27208018632507</v>
      </c>
      <c r="S180" s="9">
        <f t="shared" si="112"/>
        <v>12.972903552482464</v>
      </c>
      <c r="T180" s="9">
        <f t="shared" si="113"/>
        <v>0.1685089162205814</v>
      </c>
      <c r="U180" s="9">
        <f t="shared" si="114"/>
        <v>168.29622658201214</v>
      </c>
      <c r="V180" s="12"/>
      <c r="W180" s="10">
        <f t="shared" si="79"/>
        <v>85.55604758566372</v>
      </c>
      <c r="X180" s="9">
        <f t="shared" si="80"/>
        <v>15.05604758566372</v>
      </c>
      <c r="Y180" s="9">
        <f t="shared" si="81"/>
        <v>0.19295692565068989</v>
      </c>
      <c r="Z180" s="9">
        <f t="shared" si="82"/>
        <v>226.68456890177032</v>
      </c>
      <c r="AA180" s="12"/>
      <c r="AB180" s="10">
        <f t="shared" si="83"/>
        <v>41.988854133370317</v>
      </c>
      <c r="AC180" s="9">
        <f t="shared" si="84"/>
        <v>28.511145866629683</v>
      </c>
      <c r="AD180" s="9">
        <f t="shared" si="85"/>
        <v>0.50691503769477408</v>
      </c>
      <c r="AE180" s="9">
        <f t="shared" si="86"/>
        <v>812.88543862823485</v>
      </c>
      <c r="AF180" s="9">
        <f t="shared" si="87"/>
        <v>2.0314471688921665</v>
      </c>
      <c r="AG180" s="9">
        <f t="shared" si="88"/>
        <v>48.753399999999999</v>
      </c>
      <c r="AH180" s="9">
        <f t="shared" si="89"/>
        <v>2934.3771996562109</v>
      </c>
      <c r="AI180" s="9">
        <f t="shared" si="90"/>
        <v>12999.88568849872</v>
      </c>
      <c r="AJ180" s="9">
        <f t="shared" si="91"/>
        <v>6.5847495867768595</v>
      </c>
      <c r="AK180" s="9">
        <f t="shared" si="92"/>
        <v>0.13602570242901946</v>
      </c>
      <c r="AM180" s="10">
        <f t="shared" si="93"/>
        <v>50.50399857567178</v>
      </c>
      <c r="AN180" s="9">
        <f t="shared" si="94"/>
        <v>19.99600142432822</v>
      </c>
      <c r="AO180" s="9">
        <f t="shared" si="95"/>
        <v>0.33050149845789439</v>
      </c>
      <c r="AP180">
        <f t="shared" si="115"/>
        <v>399.84007296173621</v>
      </c>
      <c r="AQ180" s="9">
        <f t="shared" si="96"/>
        <v>0.4373733582668245</v>
      </c>
      <c r="AR180" s="9">
        <f t="shared" si="97"/>
        <v>0.18600000000000003</v>
      </c>
      <c r="AS180" s="9">
        <f t="shared" si="98"/>
        <v>6.5847495867768595</v>
      </c>
      <c r="AT180" s="9">
        <f t="shared" si="99"/>
        <v>728.04863948559989</v>
      </c>
      <c r="AV180" s="10">
        <f t="shared" si="100"/>
        <v>64.1022433224651</v>
      </c>
      <c r="AW180" s="9">
        <f t="shared" si="101"/>
        <v>6.3977566775349004</v>
      </c>
      <c r="AX180" s="9">
        <f t="shared" si="102"/>
        <v>9.5061664941317014E-2</v>
      </c>
      <c r="AY180">
        <f t="shared" si="116"/>
        <v>40.93129050494241</v>
      </c>
      <c r="AZ180" s="9">
        <f t="shared" si="103"/>
        <v>61809.056111207283</v>
      </c>
      <c r="BA180" s="9">
        <f t="shared" si="104"/>
        <v>6.1165912188943512</v>
      </c>
      <c r="BB180" s="9">
        <f t="shared" si="105"/>
        <v>2293.1872112578121</v>
      </c>
      <c r="BC180" s="9">
        <f t="shared" si="106"/>
        <v>0.75131331748427821</v>
      </c>
      <c r="BD180" s="9">
        <f t="shared" si="107"/>
        <v>0.46500000000000008</v>
      </c>
      <c r="BE180" s="9">
        <f t="shared" si="108"/>
        <v>0.35000000000000003</v>
      </c>
      <c r="BF180" s="9">
        <f t="shared" si="109"/>
        <v>9.9736269412488792</v>
      </c>
      <c r="BG180" s="9">
        <f t="shared" si="110"/>
        <v>3.9894507764995515</v>
      </c>
      <c r="BY180" s="6"/>
      <c r="BZ180" s="6"/>
    </row>
    <row r="181" spans="1:78" ht="15.6" thickTop="1" thickBot="1" x14ac:dyDescent="0.35">
      <c r="A181" s="13">
        <v>205</v>
      </c>
      <c r="B181" s="13" t="s">
        <v>200</v>
      </c>
      <c r="C181" s="13">
        <v>35</v>
      </c>
      <c r="D181" s="13">
        <v>100</v>
      </c>
      <c r="E181" s="13">
        <v>21.805</v>
      </c>
      <c r="F181" s="13">
        <v>60.6</v>
      </c>
      <c r="G181" s="13">
        <v>0.87</v>
      </c>
      <c r="H181" s="13">
        <v>0.31</v>
      </c>
      <c r="I181" s="13">
        <v>560</v>
      </c>
      <c r="J181" s="13">
        <v>60</v>
      </c>
      <c r="K181" s="13">
        <v>1</v>
      </c>
      <c r="L181" s="15">
        <v>20</v>
      </c>
      <c r="M181" s="13" t="s">
        <v>278</v>
      </c>
      <c r="N181" s="13" t="s">
        <v>267</v>
      </c>
      <c r="O181" s="9" t="s">
        <v>1</v>
      </c>
      <c r="P181" s="12"/>
      <c r="Q181" s="10">
        <f t="shared" si="111"/>
        <v>50.661539613314645</v>
      </c>
      <c r="R181" s="10">
        <f t="shared" si="78"/>
        <v>50.18581868398951</v>
      </c>
      <c r="S181" s="9">
        <f t="shared" si="112"/>
        <v>30.661539613314645</v>
      </c>
      <c r="T181" s="9">
        <f t="shared" si="113"/>
        <v>0.86784238727617924</v>
      </c>
      <c r="U181" s="9">
        <f t="shared" si="114"/>
        <v>940.13001145886312</v>
      </c>
      <c r="V181" s="12"/>
      <c r="W181" s="10">
        <f t="shared" si="79"/>
        <v>37.29098910565709</v>
      </c>
      <c r="X181" s="9">
        <f t="shared" si="80"/>
        <v>17.29098910565709</v>
      </c>
      <c r="Y181" s="9">
        <f t="shared" si="81"/>
        <v>0.60361984931936619</v>
      </c>
      <c r="Z181" s="9">
        <f t="shared" si="82"/>
        <v>298.97830425195218</v>
      </c>
      <c r="AA181" s="12"/>
      <c r="AB181" s="10">
        <f t="shared" si="83"/>
        <v>21.963944078610687</v>
      </c>
      <c r="AC181" s="9">
        <f t="shared" si="84"/>
        <v>1.9639440786106874</v>
      </c>
      <c r="AD181" s="9">
        <f t="shared" si="85"/>
        <v>9.3601501085391225E-2</v>
      </c>
      <c r="AE181" s="9">
        <f t="shared" si="86"/>
        <v>3.857076343909982</v>
      </c>
      <c r="AF181" s="9">
        <f t="shared" si="87"/>
        <v>2.2731032532641362</v>
      </c>
      <c r="AG181" s="9">
        <f t="shared" si="88"/>
        <v>60.953400000000002</v>
      </c>
      <c r="AH181" s="9">
        <f t="shared" si="89"/>
        <v>1099.7392275285274</v>
      </c>
      <c r="AI181" s="9">
        <f t="shared" si="90"/>
        <v>5283.8772264300242</v>
      </c>
      <c r="AJ181" s="9">
        <f t="shared" si="91"/>
        <v>2.6295534653465347</v>
      </c>
      <c r="AK181" s="9">
        <f t="shared" si="92"/>
        <v>0.15220699383856656</v>
      </c>
      <c r="AM181" s="10">
        <f t="shared" si="93"/>
        <v>19.8540839575337</v>
      </c>
      <c r="AN181" s="9">
        <f t="shared" si="94"/>
        <v>0.14591604246630041</v>
      </c>
      <c r="AO181" s="9">
        <f t="shared" si="95"/>
        <v>7.3225139296530031E-3</v>
      </c>
      <c r="AP181">
        <f t="shared" si="115"/>
        <v>2.1291491449027186E-2</v>
      </c>
      <c r="AQ181" s="9">
        <f t="shared" si="96"/>
        <v>0.48940224426784157</v>
      </c>
      <c r="AR181" s="9">
        <f t="shared" si="97"/>
        <v>0.18600000000000003</v>
      </c>
      <c r="AS181" s="9">
        <f t="shared" si="98"/>
        <v>2.6295534653465347</v>
      </c>
      <c r="AT181" s="9">
        <f t="shared" si="99"/>
        <v>543.56431974279997</v>
      </c>
      <c r="AV181" s="10">
        <f t="shared" si="100"/>
        <v>32.746532014606196</v>
      </c>
      <c r="AW181" s="9">
        <f t="shared" si="101"/>
        <v>12.746532014606196</v>
      </c>
      <c r="AX181" s="9">
        <f t="shared" si="102"/>
        <v>0.48331260948403265</v>
      </c>
      <c r="AY181">
        <f t="shared" si="116"/>
        <v>162.47407839938069</v>
      </c>
      <c r="AZ181" s="9">
        <f t="shared" si="103"/>
        <v>32171.573850689176</v>
      </c>
      <c r="BA181" s="9">
        <f t="shared" si="104"/>
        <v>5.4663297397734887</v>
      </c>
      <c r="BB181" s="9">
        <f t="shared" si="105"/>
        <v>574.95816391701828</v>
      </c>
      <c r="BC181" s="9">
        <f t="shared" si="106"/>
        <v>0.87284769855615618</v>
      </c>
      <c r="BD181" s="9">
        <f t="shared" si="107"/>
        <v>0.46500000000000008</v>
      </c>
      <c r="BE181" s="9">
        <f t="shared" si="108"/>
        <v>0.17500000000000002</v>
      </c>
      <c r="BF181" s="9">
        <f t="shared" si="109"/>
        <v>11.586986573160175</v>
      </c>
      <c r="BG181" s="9">
        <f t="shared" si="110"/>
        <v>4.6347946292640696</v>
      </c>
    </row>
    <row r="182" spans="1:78" ht="15.6" thickTop="1" thickBot="1" x14ac:dyDescent="0.35">
      <c r="A182" s="13">
        <v>206</v>
      </c>
      <c r="B182" s="13" t="s">
        <v>201</v>
      </c>
      <c r="C182" s="13">
        <v>35</v>
      </c>
      <c r="D182" s="13">
        <v>200</v>
      </c>
      <c r="E182" s="13">
        <v>21.805</v>
      </c>
      <c r="F182" s="13">
        <v>41.4</v>
      </c>
      <c r="G182" s="13">
        <v>0.87</v>
      </c>
      <c r="H182" s="13">
        <v>0.31</v>
      </c>
      <c r="I182" s="13">
        <v>560</v>
      </c>
      <c r="J182" s="13">
        <v>60</v>
      </c>
      <c r="K182" s="13">
        <v>1</v>
      </c>
      <c r="L182" s="15">
        <v>26.1</v>
      </c>
      <c r="M182" s="13" t="s">
        <v>278</v>
      </c>
      <c r="N182" s="13" t="s">
        <v>267</v>
      </c>
      <c r="O182" s="9" t="s">
        <v>1</v>
      </c>
      <c r="P182" s="12"/>
      <c r="Q182" s="10">
        <f t="shared" si="111"/>
        <v>69.584003540577669</v>
      </c>
      <c r="R182" s="10">
        <f t="shared" si="78"/>
        <v>69.28585419890797</v>
      </c>
      <c r="S182" s="9">
        <f t="shared" si="112"/>
        <v>43.484003540577667</v>
      </c>
      <c r="T182" s="9">
        <f t="shared" si="113"/>
        <v>0.90890853082118317</v>
      </c>
      <c r="U182" s="9">
        <f t="shared" si="114"/>
        <v>1890.8585639169712</v>
      </c>
      <c r="V182" s="12"/>
      <c r="W182" s="10">
        <f t="shared" si="79"/>
        <v>86.566732804398541</v>
      </c>
      <c r="X182" s="9">
        <f t="shared" si="80"/>
        <v>60.466732804398539</v>
      </c>
      <c r="Y182" s="9">
        <f t="shared" si="81"/>
        <v>1.0733733250146738</v>
      </c>
      <c r="Z182" s="9">
        <f t="shared" si="82"/>
        <v>3656.2257760385264</v>
      </c>
      <c r="AA182" s="12"/>
      <c r="AB182" s="10">
        <f t="shared" si="83"/>
        <v>47.460350591420607</v>
      </c>
      <c r="AC182" s="9">
        <f t="shared" si="84"/>
        <v>21.360350591420605</v>
      </c>
      <c r="AD182" s="9">
        <f t="shared" si="85"/>
        <v>0.58075717202772204</v>
      </c>
      <c r="AE182" s="9">
        <f t="shared" si="86"/>
        <v>456.26457738840259</v>
      </c>
      <c r="AF182" s="9">
        <f t="shared" si="87"/>
        <v>1.8788106876425841</v>
      </c>
      <c r="AG182" s="9">
        <f t="shared" si="88"/>
        <v>41.753399999999999</v>
      </c>
      <c r="AH182" s="9">
        <f t="shared" si="89"/>
        <v>3181.9148036165743</v>
      </c>
      <c r="AI182" s="9">
        <f t="shared" si="90"/>
        <v>8539.0265805425006</v>
      </c>
      <c r="AJ182" s="9">
        <f t="shared" si="91"/>
        <v>3.8490565217391306</v>
      </c>
      <c r="AK182" s="9">
        <f t="shared" si="92"/>
        <v>0.12580516364454744</v>
      </c>
      <c r="AM182" s="10">
        <f t="shared" si="93"/>
        <v>30.231817093534637</v>
      </c>
      <c r="AN182" s="9">
        <f t="shared" si="94"/>
        <v>4.1318170935346359</v>
      </c>
      <c r="AO182" s="9">
        <f t="shared" si="95"/>
        <v>0.14669567951887907</v>
      </c>
      <c r="AP182">
        <f t="shared" si="115"/>
        <v>17.071912494425007</v>
      </c>
      <c r="AQ182" s="9">
        <f t="shared" si="96"/>
        <v>0.40451051476271915</v>
      </c>
      <c r="AR182" s="9">
        <f t="shared" si="97"/>
        <v>0.18600000000000003</v>
      </c>
      <c r="AS182" s="9">
        <f t="shared" si="98"/>
        <v>3.8490565217391306</v>
      </c>
      <c r="AT182" s="9">
        <f t="shared" si="99"/>
        <v>902.64431974279989</v>
      </c>
      <c r="AV182" s="10">
        <f t="shared" si="100"/>
        <v>49.585214351771718</v>
      </c>
      <c r="AW182" s="9">
        <f t="shared" si="101"/>
        <v>23.485214351771717</v>
      </c>
      <c r="AX182" s="9">
        <f t="shared" si="102"/>
        <v>0.62060244006488563</v>
      </c>
      <c r="AY182">
        <f t="shared" si="116"/>
        <v>551.55529314866419</v>
      </c>
      <c r="AZ182" s="9">
        <f t="shared" si="103"/>
        <v>48763.993040332658</v>
      </c>
      <c r="BA182" s="9">
        <f t="shared" si="104"/>
        <v>6.6135092783000973</v>
      </c>
      <c r="BB182" s="9">
        <f t="shared" si="105"/>
        <v>821.22131143906336</v>
      </c>
      <c r="BC182" s="9">
        <f t="shared" si="106"/>
        <v>0.67696849585292285</v>
      </c>
      <c r="BD182" s="9">
        <f t="shared" si="107"/>
        <v>0.46499999999999997</v>
      </c>
      <c r="BE182" s="9">
        <f t="shared" si="108"/>
        <v>0.17500000000000002</v>
      </c>
      <c r="BF182" s="9">
        <f t="shared" si="109"/>
        <v>8.9867051088931742</v>
      </c>
      <c r="BG182" s="9">
        <f t="shared" si="110"/>
        <v>3.5946820435572699</v>
      </c>
    </row>
    <row r="183" spans="1:78" ht="15.6" thickTop="1" thickBot="1" x14ac:dyDescent="0.35">
      <c r="A183" s="13">
        <v>207</v>
      </c>
      <c r="B183" s="13" t="s">
        <v>202</v>
      </c>
      <c r="C183" s="13">
        <v>35</v>
      </c>
      <c r="D183" s="13">
        <v>150</v>
      </c>
      <c r="E183" s="13">
        <v>21.805</v>
      </c>
      <c r="F183" s="13">
        <v>39.799999999999997</v>
      </c>
      <c r="G183" s="13">
        <v>0.87</v>
      </c>
      <c r="H183" s="13">
        <v>0.31</v>
      </c>
      <c r="I183" s="13">
        <v>560</v>
      </c>
      <c r="J183" s="13">
        <v>60</v>
      </c>
      <c r="K183" s="13">
        <v>1</v>
      </c>
      <c r="L183" s="15">
        <v>18.7</v>
      </c>
      <c r="M183" s="13" t="s">
        <v>278</v>
      </c>
      <c r="N183" s="13" t="s">
        <v>268</v>
      </c>
      <c r="O183" s="9" t="s">
        <v>1</v>
      </c>
      <c r="P183" s="12"/>
      <c r="Q183" s="10">
        <f t="shared" si="111"/>
        <v>57.896253814193727</v>
      </c>
      <c r="R183" s="10">
        <f t="shared" si="78"/>
        <v>57.626126513529229</v>
      </c>
      <c r="S183" s="9">
        <f t="shared" si="112"/>
        <v>39.196253814193724</v>
      </c>
      <c r="T183" s="9">
        <f t="shared" si="113"/>
        <v>1.0234509355842787</v>
      </c>
      <c r="U183" s="9">
        <f t="shared" si="114"/>
        <v>1536.346313066696</v>
      </c>
      <c r="V183" s="12"/>
      <c r="W183" s="10">
        <f t="shared" si="79"/>
        <v>39.530163229465799</v>
      </c>
      <c r="X183" s="9">
        <f t="shared" si="80"/>
        <v>20.8301632294658</v>
      </c>
      <c r="Y183" s="9">
        <f t="shared" si="81"/>
        <v>0.71544237811530842</v>
      </c>
      <c r="Z183" s="9">
        <f t="shared" si="82"/>
        <v>433.8957001661891</v>
      </c>
      <c r="AA183" s="12"/>
      <c r="AB183" s="10">
        <f t="shared" si="83"/>
        <v>36.423293360534331</v>
      </c>
      <c r="AC183" s="9">
        <f t="shared" si="84"/>
        <v>17.723293360534331</v>
      </c>
      <c r="AD183" s="9">
        <f t="shared" si="85"/>
        <v>0.64304188955529173</v>
      </c>
      <c r="AE183" s="9">
        <f t="shared" si="86"/>
        <v>314.11512754356033</v>
      </c>
      <c r="AF183" s="9">
        <f t="shared" si="87"/>
        <v>1.8421474425246203</v>
      </c>
      <c r="AG183" s="9">
        <f t="shared" si="88"/>
        <v>40.153399999999998</v>
      </c>
      <c r="AH183" s="9">
        <f t="shared" si="89"/>
        <v>2513.365831170086</v>
      </c>
      <c r="AI183" s="9">
        <f t="shared" si="90"/>
        <v>6685.320481001495</v>
      </c>
      <c r="AJ183" s="9">
        <f t="shared" si="91"/>
        <v>4.0037924623115577</v>
      </c>
      <c r="AK183" s="9">
        <f t="shared" si="92"/>
        <v>0.12335019275144857</v>
      </c>
      <c r="AM183" s="10">
        <f t="shared" si="93"/>
        <v>24.008550786291309</v>
      </c>
      <c r="AN183" s="9">
        <f t="shared" si="94"/>
        <v>5.3085507862913097</v>
      </c>
      <c r="AO183" s="9">
        <f t="shared" si="95"/>
        <v>0.24859428327852606</v>
      </c>
      <c r="AP183">
        <f t="shared" si="115"/>
        <v>28.180711450634082</v>
      </c>
      <c r="AQ183" s="9">
        <f t="shared" si="96"/>
        <v>0.39661686786519812</v>
      </c>
      <c r="AR183" s="9">
        <f t="shared" si="97"/>
        <v>0.18600000000000003</v>
      </c>
      <c r="AS183" s="9">
        <f t="shared" si="98"/>
        <v>4.0037924623115577</v>
      </c>
      <c r="AT183" s="9">
        <f t="shared" si="99"/>
        <v>723.10431974279993</v>
      </c>
      <c r="AV183" s="10">
        <f t="shared" si="100"/>
        <v>36.959579501559787</v>
      </c>
      <c r="AW183" s="9">
        <f t="shared" si="101"/>
        <v>18.259579501559788</v>
      </c>
      <c r="AX183" s="9">
        <f t="shared" si="102"/>
        <v>0.6561163294828013</v>
      </c>
      <c r="AY183">
        <f t="shared" si="116"/>
        <v>333.4122435737824</v>
      </c>
      <c r="AZ183" s="9">
        <f t="shared" si="103"/>
        <v>36342.443187964396</v>
      </c>
      <c r="BA183" s="9">
        <f t="shared" si="104"/>
        <v>6.745134307960015</v>
      </c>
      <c r="BB183" s="9">
        <f t="shared" si="105"/>
        <v>617.1363135953884</v>
      </c>
      <c r="BC183" s="9">
        <f t="shared" si="106"/>
        <v>0.6594034877379592</v>
      </c>
      <c r="BD183" s="9">
        <f t="shared" si="107"/>
        <v>0.46500000000000008</v>
      </c>
      <c r="BE183" s="9">
        <f t="shared" si="108"/>
        <v>0.17500000000000002</v>
      </c>
      <c r="BF183" s="9">
        <f t="shared" si="109"/>
        <v>8.7535309669183476</v>
      </c>
      <c r="BG183" s="9">
        <f t="shared" si="110"/>
        <v>3.5014123867673388</v>
      </c>
    </row>
    <row r="184" spans="1:78" ht="15.6" thickTop="1" thickBot="1" x14ac:dyDescent="0.35">
      <c r="A184" s="13">
        <v>208</v>
      </c>
      <c r="B184" s="13" t="s">
        <v>84</v>
      </c>
      <c r="C184" s="13">
        <v>120</v>
      </c>
      <c r="D184" s="13">
        <v>120</v>
      </c>
      <c r="E184" s="13">
        <v>90</v>
      </c>
      <c r="F184" s="13">
        <v>99</v>
      </c>
      <c r="G184" s="13">
        <v>0.84</v>
      </c>
      <c r="H184" s="13">
        <v>0</v>
      </c>
      <c r="I184" s="13">
        <v>504</v>
      </c>
      <c r="J184" s="13">
        <v>0</v>
      </c>
      <c r="K184" s="13">
        <v>0</v>
      </c>
      <c r="L184" s="15">
        <v>262</v>
      </c>
      <c r="M184" s="13" t="s">
        <v>278</v>
      </c>
      <c r="N184" s="13" t="s">
        <v>268</v>
      </c>
      <c r="O184" s="9">
        <v>0</v>
      </c>
      <c r="P184" s="12"/>
      <c r="Q184" s="10">
        <f t="shared" si="111"/>
        <v>250.89048226112016</v>
      </c>
      <c r="R184" s="10">
        <f t="shared" si="78"/>
        <v>250.32162774486616</v>
      </c>
      <c r="S184" s="9">
        <f t="shared" si="112"/>
        <v>11.109517738879845</v>
      </c>
      <c r="T184" s="9">
        <f t="shared" si="113"/>
        <v>4.3321208418228452E-2</v>
      </c>
      <c r="U184" s="9">
        <f t="shared" si="114"/>
        <v>123.42138439048594</v>
      </c>
      <c r="V184" s="12"/>
      <c r="W184" s="10">
        <f t="shared" si="79"/>
        <v>306.133554949006</v>
      </c>
      <c r="X184" s="9">
        <f t="shared" si="80"/>
        <v>44.133554949005998</v>
      </c>
      <c r="Y184" s="9">
        <f t="shared" si="81"/>
        <v>0.15536331049120058</v>
      </c>
      <c r="Z184" s="9">
        <f t="shared" si="82"/>
        <v>1947.7706724369318</v>
      </c>
      <c r="AA184" s="12"/>
      <c r="AB184" s="10">
        <f t="shared" si="83"/>
        <v>58.385211317572619</v>
      </c>
      <c r="AC184" s="9">
        <f t="shared" si="84"/>
        <v>203.61478868242739</v>
      </c>
      <c r="AD184" s="9">
        <f t="shared" si="85"/>
        <v>1.2710623430155776</v>
      </c>
      <c r="AE184" s="9">
        <f t="shared" si="86"/>
        <v>41458.982170189563</v>
      </c>
      <c r="AF184" s="9">
        <f t="shared" si="87"/>
        <v>2.9053633163513299</v>
      </c>
      <c r="AG184" s="9">
        <f t="shared" si="88"/>
        <v>99</v>
      </c>
      <c r="AH184" s="9">
        <f t="shared" si="89"/>
        <v>3002.0506863709088</v>
      </c>
      <c r="AI184" s="9">
        <f t="shared" si="90"/>
        <v>46480.619781818175</v>
      </c>
      <c r="AJ184" s="9">
        <f t="shared" si="91"/>
        <v>5.7730909090909082</v>
      </c>
      <c r="AK184" s="9">
        <f t="shared" si="92"/>
        <v>0</v>
      </c>
      <c r="AM184" s="10">
        <f t="shared" si="93"/>
        <v>110.07419863103998</v>
      </c>
      <c r="AN184" s="9">
        <f t="shared" si="94"/>
        <v>151.92580136896004</v>
      </c>
      <c r="AO184" s="9">
        <f t="shared" si="95"/>
        <v>0.81664249726498372</v>
      </c>
      <c r="AP184">
        <f t="shared" si="115"/>
        <v>23081.449121600701</v>
      </c>
      <c r="AQ184" s="9">
        <f t="shared" si="96"/>
        <v>0</v>
      </c>
      <c r="AR184" s="9">
        <f t="shared" si="97"/>
        <v>0</v>
      </c>
      <c r="AS184" s="9">
        <f t="shared" si="98"/>
        <v>5.7730909090909091</v>
      </c>
      <c r="AT184" s="9">
        <f t="shared" si="99"/>
        <v>1328.232</v>
      </c>
      <c r="AV184" s="10">
        <f t="shared" si="100"/>
        <v>263.75967330612627</v>
      </c>
      <c r="AW184" s="9">
        <f t="shared" si="101"/>
        <v>1.7596733061262739</v>
      </c>
      <c r="AX184" s="9">
        <f t="shared" si="102"/>
        <v>6.6938314042267561E-3</v>
      </c>
      <c r="AY184">
        <f t="shared" si="116"/>
        <v>3.0964501442933714</v>
      </c>
      <c r="AZ184" s="9">
        <f t="shared" si="103"/>
        <v>263759.67330612626</v>
      </c>
      <c r="BA184" s="9">
        <f t="shared" si="104"/>
        <v>4.2767566606774983</v>
      </c>
      <c r="BB184" s="9">
        <f t="shared" si="105"/>
        <v>0</v>
      </c>
      <c r="BC184" s="9">
        <f t="shared" si="106"/>
        <v>0</v>
      </c>
      <c r="BD184" s="9">
        <f t="shared" si="107"/>
        <v>0</v>
      </c>
      <c r="BE184" s="9">
        <f t="shared" si="108"/>
        <v>0.6</v>
      </c>
      <c r="BF184" s="9">
        <f t="shared" si="109"/>
        <v>9.6449768275710817</v>
      </c>
      <c r="BG184" s="9">
        <f t="shared" si="110"/>
        <v>6.4299845517140541</v>
      </c>
    </row>
    <row r="185" spans="1:78" ht="15.6" thickTop="1" thickBot="1" x14ac:dyDescent="0.35">
      <c r="A185" s="13">
        <v>210</v>
      </c>
      <c r="B185" s="13" t="s">
        <v>92</v>
      </c>
      <c r="C185" s="13">
        <v>120</v>
      </c>
      <c r="D185" s="13">
        <v>120</v>
      </c>
      <c r="E185" s="13">
        <v>88</v>
      </c>
      <c r="F185" s="13">
        <v>99</v>
      </c>
      <c r="G185" s="13">
        <v>1.24</v>
      </c>
      <c r="H185" s="13">
        <v>0</v>
      </c>
      <c r="I185" s="13">
        <v>531</v>
      </c>
      <c r="J185" s="13">
        <v>0</v>
      </c>
      <c r="K185" s="13">
        <v>0</v>
      </c>
      <c r="L185" s="15">
        <v>252</v>
      </c>
      <c r="M185" s="13" t="s">
        <v>278</v>
      </c>
      <c r="N185" s="13" t="s">
        <v>268</v>
      </c>
      <c r="O185" s="9">
        <v>0</v>
      </c>
      <c r="P185" s="12"/>
      <c r="Q185" s="10">
        <f t="shared" si="111"/>
        <v>266.92700533991564</v>
      </c>
      <c r="R185" s="10">
        <f t="shared" si="78"/>
        <v>266.28388383821846</v>
      </c>
      <c r="S185" s="9">
        <f t="shared" si="112"/>
        <v>14.927005339915638</v>
      </c>
      <c r="T185" s="9">
        <f t="shared" si="113"/>
        <v>5.7530269908146012E-2</v>
      </c>
      <c r="U185" s="9">
        <f t="shared" si="114"/>
        <v>222.81548841786997</v>
      </c>
      <c r="V185" s="12"/>
      <c r="W185" s="10">
        <f t="shared" si="79"/>
        <v>328.37202570861018</v>
      </c>
      <c r="X185" s="9">
        <f t="shared" si="80"/>
        <v>76.372025708610181</v>
      </c>
      <c r="Y185" s="9">
        <f t="shared" si="81"/>
        <v>0.26318300099100433</v>
      </c>
      <c r="Z185" s="9">
        <f t="shared" si="82"/>
        <v>5832.6863108366142</v>
      </c>
      <c r="AA185" s="12"/>
      <c r="AB185" s="10">
        <f t="shared" si="83"/>
        <v>92.86422240142393</v>
      </c>
      <c r="AC185" s="9">
        <f t="shared" si="84"/>
        <v>159.13577759857606</v>
      </c>
      <c r="AD185" s="9">
        <f t="shared" si="85"/>
        <v>0.92288945771441078</v>
      </c>
      <c r="AE185" s="9">
        <f t="shared" si="86"/>
        <v>25324.19571190346</v>
      </c>
      <c r="AF185" s="9">
        <f t="shared" si="87"/>
        <v>2.9053633163513299</v>
      </c>
      <c r="AG185" s="9">
        <f t="shared" si="88"/>
        <v>99</v>
      </c>
      <c r="AH185" s="9">
        <f t="shared" si="89"/>
        <v>4748.1412637951989</v>
      </c>
      <c r="AI185" s="9">
        <f t="shared" si="90"/>
        <v>43168.998335999997</v>
      </c>
      <c r="AJ185" s="9">
        <f t="shared" si="91"/>
        <v>8.7791999999999994</v>
      </c>
      <c r="AK185" s="9">
        <f t="shared" si="92"/>
        <v>0</v>
      </c>
      <c r="AM185" s="10">
        <f t="shared" si="93"/>
        <v>165.01546166307838</v>
      </c>
      <c r="AN185" s="9">
        <f t="shared" si="94"/>
        <v>86.984538336921617</v>
      </c>
      <c r="AO185" s="9">
        <f t="shared" si="95"/>
        <v>0.41717656218320037</v>
      </c>
      <c r="AP185">
        <f t="shared" si="115"/>
        <v>7566.3099096873866</v>
      </c>
      <c r="AQ185" s="9">
        <f t="shared" si="96"/>
        <v>0</v>
      </c>
      <c r="AR185" s="9">
        <f t="shared" si="97"/>
        <v>0</v>
      </c>
      <c r="AS185" s="9">
        <f t="shared" si="98"/>
        <v>8.7791999999999994</v>
      </c>
      <c r="AT185" s="9">
        <f t="shared" si="99"/>
        <v>1309.3824</v>
      </c>
      <c r="AV185" s="10">
        <f t="shared" si="100"/>
        <v>270.46255143164967</v>
      </c>
      <c r="AW185" s="9">
        <f t="shared" si="101"/>
        <v>18.462551431649672</v>
      </c>
      <c r="AX185" s="9">
        <f t="shared" si="102"/>
        <v>7.0675118747013224E-2</v>
      </c>
      <c r="AY185">
        <f t="shared" si="116"/>
        <v>340.86580536630936</v>
      </c>
      <c r="AZ185" s="9">
        <f t="shared" si="103"/>
        <v>270462.55143164966</v>
      </c>
      <c r="BA185" s="9">
        <f t="shared" si="104"/>
        <v>4.2767566606774983</v>
      </c>
      <c r="BB185" s="9">
        <f t="shared" si="105"/>
        <v>0</v>
      </c>
      <c r="BC185" s="9">
        <f t="shared" si="106"/>
        <v>0</v>
      </c>
      <c r="BD185" s="9">
        <f t="shared" si="107"/>
        <v>0</v>
      </c>
      <c r="BE185" s="9">
        <f t="shared" si="108"/>
        <v>0.6</v>
      </c>
      <c r="BF185" s="9">
        <f t="shared" si="109"/>
        <v>9.6449768275710817</v>
      </c>
      <c r="BG185" s="9">
        <f t="shared" si="110"/>
        <v>6.4299845517140541</v>
      </c>
    </row>
    <row r="186" spans="1:78" ht="15.6" thickTop="1" thickBot="1" x14ac:dyDescent="0.35">
      <c r="A186" s="13">
        <v>211</v>
      </c>
      <c r="B186" s="13" t="s">
        <v>85</v>
      </c>
      <c r="C186" s="13">
        <v>120</v>
      </c>
      <c r="D186" s="13">
        <v>120</v>
      </c>
      <c r="E186" s="13">
        <v>100</v>
      </c>
      <c r="F186" s="13">
        <v>102</v>
      </c>
      <c r="G186" s="13">
        <v>0.76</v>
      </c>
      <c r="H186" s="13">
        <v>0.25477707006369427</v>
      </c>
      <c r="I186" s="13">
        <v>504</v>
      </c>
      <c r="J186" s="13">
        <v>80</v>
      </c>
      <c r="K186" s="13">
        <v>1</v>
      </c>
      <c r="L186" s="15">
        <v>318</v>
      </c>
      <c r="M186" s="13" t="s">
        <v>278</v>
      </c>
      <c r="N186" s="13" t="s">
        <v>268</v>
      </c>
      <c r="O186" s="9" t="s">
        <v>1</v>
      </c>
      <c r="P186" s="12"/>
      <c r="Q186" s="10">
        <f t="shared" si="111"/>
        <v>343.2383023179944</v>
      </c>
      <c r="R186" s="10">
        <f t="shared" si="78"/>
        <v>342.81744030061253</v>
      </c>
      <c r="S186" s="9">
        <f t="shared" si="112"/>
        <v>25.238302317994396</v>
      </c>
      <c r="T186" s="9">
        <f t="shared" si="113"/>
        <v>7.6336480296197703E-2</v>
      </c>
      <c r="U186" s="9">
        <f t="shared" si="114"/>
        <v>636.97190389448133</v>
      </c>
      <c r="V186" s="12"/>
      <c r="W186" s="10">
        <f t="shared" si="79"/>
        <v>375.38157243860081</v>
      </c>
      <c r="X186" s="9">
        <f t="shared" si="80"/>
        <v>57.381572438600813</v>
      </c>
      <c r="Y186" s="9">
        <f t="shared" si="81"/>
        <v>0.16551225103024197</v>
      </c>
      <c r="Z186" s="9">
        <f t="shared" si="82"/>
        <v>3292.6448555263923</v>
      </c>
      <c r="AA186" s="12"/>
      <c r="AB186" s="10">
        <f t="shared" si="83"/>
        <v>67.096121828078097</v>
      </c>
      <c r="AC186" s="9">
        <f t="shared" si="84"/>
        <v>250.90387817192192</v>
      </c>
      <c r="AD186" s="9">
        <f t="shared" si="85"/>
        <v>1.3030714356761826</v>
      </c>
      <c r="AE186" s="9">
        <f t="shared" si="86"/>
        <v>62952.756081710635</v>
      </c>
      <c r="AF186" s="9">
        <f t="shared" si="87"/>
        <v>2.9490554420017263</v>
      </c>
      <c r="AG186" s="9">
        <f t="shared" si="88"/>
        <v>102.38726114649681</v>
      </c>
      <c r="AH186" s="9">
        <f t="shared" si="89"/>
        <v>2923.7008469480966</v>
      </c>
      <c r="AI186" s="9">
        <f t="shared" si="90"/>
        <v>55346.280000000006</v>
      </c>
      <c r="AJ186" s="9">
        <f t="shared" si="91"/>
        <v>5.6329411764705881</v>
      </c>
      <c r="AK186" s="9">
        <f t="shared" si="92"/>
        <v>0.21638929103095472</v>
      </c>
      <c r="AM186" s="10">
        <f t="shared" si="93"/>
        <v>223.80933153915157</v>
      </c>
      <c r="AN186" s="9">
        <f t="shared" si="94"/>
        <v>94.190668460848428</v>
      </c>
      <c r="AO186" s="9">
        <f t="shared" si="95"/>
        <v>0.34768935482626379</v>
      </c>
      <c r="AP186">
        <f t="shared" si="115"/>
        <v>8871.8820251014677</v>
      </c>
      <c r="AQ186" s="9">
        <f t="shared" si="96"/>
        <v>0.69577226377913515</v>
      </c>
      <c r="AR186" s="9">
        <f t="shared" si="97"/>
        <v>0.2038216560509554</v>
      </c>
      <c r="AS186" s="9">
        <f t="shared" si="98"/>
        <v>5.6329411764705881</v>
      </c>
      <c r="AT186" s="9">
        <f t="shared" si="99"/>
        <v>1263.0172738853503</v>
      </c>
      <c r="AV186" s="10">
        <f t="shared" si="100"/>
        <v>327.02693409874297</v>
      </c>
      <c r="AW186" s="9">
        <f t="shared" si="101"/>
        <v>9.02693409874297</v>
      </c>
      <c r="AX186" s="9">
        <f t="shared" si="102"/>
        <v>2.7989324543030932E-2</v>
      </c>
      <c r="AY186">
        <f t="shared" si="116"/>
        <v>81.485539223048562</v>
      </c>
      <c r="AZ186" s="9">
        <f t="shared" si="103"/>
        <v>303410.93485737126</v>
      </c>
      <c r="BA186" s="9">
        <f t="shared" si="104"/>
        <v>4.213393799900742</v>
      </c>
      <c r="BB186" s="9">
        <f t="shared" si="105"/>
        <v>23615.999241371712</v>
      </c>
      <c r="BC186" s="9">
        <f t="shared" si="106"/>
        <v>1.3536392139739954</v>
      </c>
      <c r="BD186" s="9">
        <f t="shared" si="107"/>
        <v>0.50955414012738853</v>
      </c>
      <c r="BE186" s="9">
        <f t="shared" si="108"/>
        <v>0.6</v>
      </c>
      <c r="BF186" s="9">
        <f t="shared" si="109"/>
        <v>16.398252823604729</v>
      </c>
      <c r="BG186" s="9">
        <f t="shared" si="110"/>
        <v>6.5593011294418915</v>
      </c>
    </row>
    <row r="187" spans="1:78" ht="15.6" thickTop="1" thickBot="1" x14ac:dyDescent="0.35">
      <c r="A187" s="13">
        <v>212</v>
      </c>
      <c r="B187" s="13" t="s">
        <v>86</v>
      </c>
      <c r="C187" s="13">
        <v>120</v>
      </c>
      <c r="D187" s="13">
        <v>120</v>
      </c>
      <c r="E187" s="13">
        <v>90</v>
      </c>
      <c r="F187" s="13">
        <v>102</v>
      </c>
      <c r="G187" s="13">
        <v>0.84</v>
      </c>
      <c r="H187" s="13">
        <v>0.50955414012738853</v>
      </c>
      <c r="I187" s="13">
        <v>504</v>
      </c>
      <c r="J187" s="13">
        <v>80</v>
      </c>
      <c r="K187" s="13">
        <v>1</v>
      </c>
      <c r="L187" s="15">
        <v>343</v>
      </c>
      <c r="M187" s="13" t="s">
        <v>278</v>
      </c>
      <c r="N187" s="13" t="s">
        <v>268</v>
      </c>
      <c r="O187" s="9" t="s">
        <v>1</v>
      </c>
      <c r="P187" s="12"/>
      <c r="Q187" s="10">
        <f t="shared" si="111"/>
        <v>315.31112823054877</v>
      </c>
      <c r="R187" s="10">
        <f t="shared" si="78"/>
        <v>314.5384710024353</v>
      </c>
      <c r="S187" s="9">
        <f t="shared" si="112"/>
        <v>27.688871769451225</v>
      </c>
      <c r="T187" s="9">
        <f t="shared" si="113"/>
        <v>8.4120928789021582E-2</v>
      </c>
      <c r="U187" s="9">
        <f t="shared" si="114"/>
        <v>766.67361986511298</v>
      </c>
      <c r="V187" s="12"/>
      <c r="W187" s="10">
        <f t="shared" si="79"/>
        <v>371.62286434150923</v>
      </c>
      <c r="X187" s="9">
        <f t="shared" si="80"/>
        <v>28.622864341509228</v>
      </c>
      <c r="Y187" s="9">
        <f t="shared" si="81"/>
        <v>8.0106209218155436E-2</v>
      </c>
      <c r="Z187" s="9">
        <f t="shared" si="82"/>
        <v>819.26836311244051</v>
      </c>
      <c r="AA187" s="12"/>
      <c r="AB187" s="10">
        <f t="shared" si="83"/>
        <v>75.469880305472913</v>
      </c>
      <c r="AC187" s="9">
        <f t="shared" si="84"/>
        <v>267.53011969452712</v>
      </c>
      <c r="AD187" s="9">
        <f t="shared" si="85"/>
        <v>1.2786111129395339</v>
      </c>
      <c r="AE187" s="9">
        <f t="shared" si="86"/>
        <v>71572.364943768</v>
      </c>
      <c r="AF187" s="9">
        <f t="shared" si="87"/>
        <v>2.9490554420017263</v>
      </c>
      <c r="AG187" s="9">
        <f t="shared" si="88"/>
        <v>102.77452229299362</v>
      </c>
      <c r="AH187" s="9">
        <f t="shared" si="89"/>
        <v>2907.161727904775</v>
      </c>
      <c r="AI187" s="9">
        <f t="shared" si="90"/>
        <v>46574.322141176468</v>
      </c>
      <c r="AJ187" s="9">
        <f t="shared" si="91"/>
        <v>5.6032941176470583</v>
      </c>
      <c r="AK187" s="9">
        <f t="shared" si="92"/>
        <v>0.43277858206190944</v>
      </c>
      <c r="AM187" s="10">
        <f t="shared" si="93"/>
        <v>258.44857439900386</v>
      </c>
      <c r="AN187" s="9">
        <f t="shared" si="94"/>
        <v>84.55142560099614</v>
      </c>
      <c r="AO187" s="9">
        <f t="shared" si="95"/>
        <v>0.2811592850992588</v>
      </c>
      <c r="AP187">
        <f t="shared" si="115"/>
        <v>7148.9435711607857</v>
      </c>
      <c r="AQ187" s="9">
        <f t="shared" si="96"/>
        <v>1.3915445275582703</v>
      </c>
      <c r="AR187" s="9">
        <f t="shared" si="97"/>
        <v>0.40764331210191079</v>
      </c>
      <c r="AS187" s="9">
        <f t="shared" si="98"/>
        <v>5.6032941176470592</v>
      </c>
      <c r="AT187" s="9">
        <f t="shared" si="99"/>
        <v>1030.4373095541403</v>
      </c>
      <c r="AV187" s="10">
        <f t="shared" si="100"/>
        <v>298.90703620252089</v>
      </c>
      <c r="AW187" s="9">
        <f t="shared" si="101"/>
        <v>44.092963797479115</v>
      </c>
      <c r="AX187" s="9">
        <f t="shared" si="102"/>
        <v>0.13738115119700242</v>
      </c>
      <c r="AY187">
        <f t="shared" si="116"/>
        <v>1944.1894564458039</v>
      </c>
      <c r="AZ187" s="9">
        <f t="shared" si="103"/>
        <v>268530.6945673569</v>
      </c>
      <c r="BA187" s="9">
        <f t="shared" si="104"/>
        <v>4.213393799900742</v>
      </c>
      <c r="BB187" s="9">
        <f t="shared" si="105"/>
        <v>30376.341635163968</v>
      </c>
      <c r="BC187" s="9">
        <f t="shared" si="106"/>
        <v>2.7072784279479909</v>
      </c>
      <c r="BD187" s="9">
        <f t="shared" si="107"/>
        <v>1.0191082802547771</v>
      </c>
      <c r="BE187" s="9">
        <f t="shared" si="108"/>
        <v>0.6</v>
      </c>
      <c r="BF187" s="9">
        <f t="shared" si="109"/>
        <v>16.398252823604729</v>
      </c>
      <c r="BG187" s="9">
        <f t="shared" si="110"/>
        <v>6.5593011294418915</v>
      </c>
    </row>
    <row r="188" spans="1:78" ht="15.6" thickTop="1" thickBot="1" x14ac:dyDescent="0.35">
      <c r="A188" s="13">
        <v>213</v>
      </c>
      <c r="B188" s="13" t="s">
        <v>90</v>
      </c>
      <c r="C188" s="13">
        <v>120</v>
      </c>
      <c r="D188" s="13">
        <v>120</v>
      </c>
      <c r="E188" s="13">
        <v>92</v>
      </c>
      <c r="F188" s="13">
        <v>102</v>
      </c>
      <c r="G188" s="13">
        <v>0.53</v>
      </c>
      <c r="H188" s="13">
        <v>0.50955414012738853</v>
      </c>
      <c r="I188" s="13">
        <v>528</v>
      </c>
      <c r="J188" s="13">
        <v>80</v>
      </c>
      <c r="K188" s="13">
        <v>1</v>
      </c>
      <c r="L188" s="15">
        <v>286</v>
      </c>
      <c r="M188" s="13" t="s">
        <v>278</v>
      </c>
      <c r="N188" s="13" t="s">
        <v>268</v>
      </c>
      <c r="O188" s="9" t="s">
        <v>1</v>
      </c>
      <c r="P188" s="12"/>
      <c r="Q188" s="10">
        <f t="shared" si="111"/>
        <v>302.78658318815457</v>
      </c>
      <c r="R188" s="10">
        <f t="shared" si="78"/>
        <v>302.09293844652495</v>
      </c>
      <c r="S188" s="9">
        <f t="shared" si="112"/>
        <v>16.786583188154566</v>
      </c>
      <c r="T188" s="9">
        <f t="shared" si="113"/>
        <v>5.7020943300911432E-2</v>
      </c>
      <c r="U188" s="9">
        <f t="shared" si="114"/>
        <v>281.78937513283353</v>
      </c>
      <c r="V188" s="12"/>
      <c r="W188" s="10">
        <f t="shared" si="79"/>
        <v>320.76015420511993</v>
      </c>
      <c r="X188" s="9">
        <f t="shared" si="80"/>
        <v>34.760154205119932</v>
      </c>
      <c r="Y188" s="9">
        <f t="shared" si="81"/>
        <v>0.11457625872172546</v>
      </c>
      <c r="Z188" s="9">
        <f t="shared" si="82"/>
        <v>1208.2683203637168</v>
      </c>
      <c r="AA188" s="12"/>
      <c r="AB188" s="10">
        <f t="shared" si="83"/>
        <v>56.512564255145818</v>
      </c>
      <c r="AC188" s="9">
        <f t="shared" si="84"/>
        <v>229.48743574485417</v>
      </c>
      <c r="AD188" s="9">
        <f t="shared" si="85"/>
        <v>1.3400234601257048</v>
      </c>
      <c r="AE188" s="9">
        <f t="shared" si="86"/>
        <v>52664.48316474857</v>
      </c>
      <c r="AF188" s="9">
        <f t="shared" si="87"/>
        <v>2.9490554420017263</v>
      </c>
      <c r="AG188" s="9">
        <f t="shared" si="88"/>
        <v>102.77452229299362</v>
      </c>
      <c r="AH188" s="9">
        <f t="shared" si="89"/>
        <v>1916.6507927117068</v>
      </c>
      <c r="AI188" s="9">
        <f t="shared" si="90"/>
        <v>49292.179476705882</v>
      </c>
      <c r="AJ188" s="9">
        <f t="shared" si="91"/>
        <v>3.7860705882352943</v>
      </c>
      <c r="AK188" s="9">
        <f t="shared" si="92"/>
        <v>0.43277858206190944</v>
      </c>
      <c r="AM188" s="10">
        <f t="shared" si="93"/>
        <v>241.96672880594778</v>
      </c>
      <c r="AN188" s="9">
        <f t="shared" si="94"/>
        <v>44.033271194052219</v>
      </c>
      <c r="AO188" s="9">
        <f t="shared" si="95"/>
        <v>0.16680320479147648</v>
      </c>
      <c r="AP188">
        <f t="shared" si="115"/>
        <v>1938.9289720489489</v>
      </c>
      <c r="AQ188" s="9">
        <f t="shared" si="96"/>
        <v>1.3915445275582703</v>
      </c>
      <c r="AR188" s="9">
        <f t="shared" si="97"/>
        <v>0.40764331210191079</v>
      </c>
      <c r="AS188" s="9">
        <f t="shared" si="98"/>
        <v>3.7860705882352943</v>
      </c>
      <c r="AT188" s="9">
        <f t="shared" si="99"/>
        <v>1045.0607571974522</v>
      </c>
      <c r="AV188" s="10">
        <f t="shared" si="100"/>
        <v>291.88921043147587</v>
      </c>
      <c r="AW188" s="9">
        <f t="shared" si="101"/>
        <v>5.889210431475874</v>
      </c>
      <c r="AX188" s="9">
        <f t="shared" si="102"/>
        <v>2.0381797497408705E-2</v>
      </c>
      <c r="AY188">
        <f t="shared" si="116"/>
        <v>34.682799506204248</v>
      </c>
      <c r="AZ188" s="9">
        <f t="shared" si="103"/>
        <v>260584.41902460621</v>
      </c>
      <c r="BA188" s="9">
        <f t="shared" si="104"/>
        <v>4.213393799900742</v>
      </c>
      <c r="BB188" s="9">
        <f t="shared" si="105"/>
        <v>31304.791406869692</v>
      </c>
      <c r="BC188" s="9">
        <f t="shared" si="106"/>
        <v>2.7072784279479909</v>
      </c>
      <c r="BD188" s="9">
        <f t="shared" si="107"/>
        <v>1.0191082802547771</v>
      </c>
      <c r="BE188" s="9">
        <f t="shared" si="108"/>
        <v>0.6</v>
      </c>
      <c r="BF188" s="9">
        <f t="shared" si="109"/>
        <v>16.398252823604729</v>
      </c>
      <c r="BG188" s="9">
        <f t="shared" si="110"/>
        <v>6.5593011294418915</v>
      </c>
    </row>
    <row r="189" spans="1:78" ht="15.6" thickTop="1" thickBot="1" x14ac:dyDescent="0.35">
      <c r="A189" s="13">
        <v>214</v>
      </c>
      <c r="B189" s="13" t="s">
        <v>93</v>
      </c>
      <c r="C189" s="13">
        <v>120</v>
      </c>
      <c r="D189" s="13">
        <v>120</v>
      </c>
      <c r="E189" s="13">
        <v>88</v>
      </c>
      <c r="F189" s="13">
        <v>102</v>
      </c>
      <c r="G189" s="13">
        <v>1.24</v>
      </c>
      <c r="H189" s="13">
        <v>0.50955414012738853</v>
      </c>
      <c r="I189" s="13">
        <v>531</v>
      </c>
      <c r="J189" s="13">
        <v>80</v>
      </c>
      <c r="K189" s="13">
        <v>1</v>
      </c>
      <c r="L189" s="15">
        <v>361</v>
      </c>
      <c r="M189" s="13" t="s">
        <v>278</v>
      </c>
      <c r="N189" s="13" t="s">
        <v>268</v>
      </c>
      <c r="O189" s="9" t="s">
        <v>1</v>
      </c>
      <c r="P189" s="12"/>
      <c r="Q189" s="10">
        <f t="shared" si="111"/>
        <v>332.38775193275598</v>
      </c>
      <c r="R189" s="10">
        <f t="shared" si="78"/>
        <v>331.53553214408339</v>
      </c>
      <c r="S189" s="9">
        <f t="shared" si="112"/>
        <v>28.612248067244025</v>
      </c>
      <c r="T189" s="9">
        <f t="shared" si="113"/>
        <v>8.2528853408471547E-2</v>
      </c>
      <c r="U189" s="9">
        <f t="shared" si="114"/>
        <v>818.66073946150948</v>
      </c>
      <c r="V189" s="12"/>
      <c r="W189" s="10">
        <f t="shared" si="79"/>
        <v>392.45968753486864</v>
      </c>
      <c r="X189" s="9">
        <f t="shared" si="80"/>
        <v>31.459687534868635</v>
      </c>
      <c r="Y189" s="9">
        <f t="shared" si="81"/>
        <v>8.3507287928825641E-2</v>
      </c>
      <c r="Z189" s="9">
        <f t="shared" si="82"/>
        <v>989.71193979156897</v>
      </c>
      <c r="AA189" s="12"/>
      <c r="AB189" s="10">
        <f t="shared" si="83"/>
        <v>108.40970136996964</v>
      </c>
      <c r="AC189" s="9">
        <f t="shared" si="84"/>
        <v>252.59029863003036</v>
      </c>
      <c r="AD189" s="9">
        <f t="shared" si="85"/>
        <v>1.0762039978843512</v>
      </c>
      <c r="AE189" s="9">
        <f t="shared" si="86"/>
        <v>63801.858962007915</v>
      </c>
      <c r="AF189" s="9">
        <f t="shared" si="87"/>
        <v>2.9490554420017263</v>
      </c>
      <c r="AG189" s="9">
        <f t="shared" si="88"/>
        <v>102.77452229299362</v>
      </c>
      <c r="AH189" s="9">
        <f t="shared" si="89"/>
        <v>4593.2425296479005</v>
      </c>
      <c r="AI189" s="9">
        <f t="shared" si="90"/>
        <v>43309.703090823532</v>
      </c>
      <c r="AJ189" s="9">
        <f t="shared" si="91"/>
        <v>8.5209882352941175</v>
      </c>
      <c r="AK189" s="9">
        <f t="shared" si="92"/>
        <v>0.43277858206190944</v>
      </c>
      <c r="AM189" s="10">
        <f t="shared" si="93"/>
        <v>288.67539621800501</v>
      </c>
      <c r="AN189" s="9">
        <f t="shared" si="94"/>
        <v>72.324603781994995</v>
      </c>
      <c r="AO189" s="9">
        <f t="shared" si="95"/>
        <v>0.22264843090264036</v>
      </c>
      <c r="AP189">
        <f t="shared" si="115"/>
        <v>5230.8483122225643</v>
      </c>
      <c r="AQ189" s="9">
        <f t="shared" si="96"/>
        <v>1.3915445275582703</v>
      </c>
      <c r="AR189" s="9">
        <f t="shared" si="97"/>
        <v>0.40764331210191079</v>
      </c>
      <c r="AS189" s="9">
        <f t="shared" si="98"/>
        <v>8.5209882352941175</v>
      </c>
      <c r="AT189" s="9">
        <f t="shared" si="99"/>
        <v>1015.8138619108281</v>
      </c>
      <c r="AV189" s="10">
        <f t="shared" si="100"/>
        <v>304.77063878943039</v>
      </c>
      <c r="AW189" s="9">
        <f t="shared" si="101"/>
        <v>56.229361210569607</v>
      </c>
      <c r="AX189" s="9">
        <f t="shared" si="102"/>
        <v>0.16891511260638153</v>
      </c>
      <c r="AY189">
        <f t="shared" si="116"/>
        <v>3161.7410621487097</v>
      </c>
      <c r="AZ189" s="9">
        <f t="shared" si="103"/>
        <v>275311.72866694647</v>
      </c>
      <c r="BA189" s="9">
        <f t="shared" si="104"/>
        <v>4.213393799900742</v>
      </c>
      <c r="BB189" s="9">
        <f t="shared" si="105"/>
        <v>29458.910122483929</v>
      </c>
      <c r="BC189" s="9">
        <f t="shared" si="106"/>
        <v>2.7072784279479909</v>
      </c>
      <c r="BD189" s="9">
        <f t="shared" si="107"/>
        <v>1.0191082802547771</v>
      </c>
      <c r="BE189" s="9">
        <f t="shared" si="108"/>
        <v>0.6</v>
      </c>
      <c r="BF189" s="9">
        <f t="shared" si="109"/>
        <v>16.398252823604729</v>
      </c>
      <c r="BG189" s="9">
        <f t="shared" si="110"/>
        <v>6.5593011294418915</v>
      </c>
    </row>
    <row r="190" spans="1:78" ht="15.6" thickTop="1" thickBot="1" x14ac:dyDescent="0.35">
      <c r="A190" s="13">
        <v>215</v>
      </c>
      <c r="B190" s="13" t="s">
        <v>87</v>
      </c>
      <c r="C190" s="13">
        <v>120</v>
      </c>
      <c r="D190" s="13">
        <v>120</v>
      </c>
      <c r="E190" s="13">
        <v>100</v>
      </c>
      <c r="F190" s="13">
        <v>100</v>
      </c>
      <c r="G190" s="13">
        <v>0.76</v>
      </c>
      <c r="H190" s="13">
        <v>0.76433121019108285</v>
      </c>
      <c r="I190" s="13">
        <v>504</v>
      </c>
      <c r="J190" s="13">
        <v>80</v>
      </c>
      <c r="K190" s="13">
        <v>1</v>
      </c>
      <c r="L190" s="15">
        <v>344</v>
      </c>
      <c r="M190" s="13" t="s">
        <v>278</v>
      </c>
      <c r="N190" s="13" t="s">
        <v>268</v>
      </c>
      <c r="O190" s="9" t="s">
        <v>1</v>
      </c>
      <c r="P190" s="12"/>
      <c r="Q190" s="10">
        <f t="shared" si="111"/>
        <v>384.90638991332912</v>
      </c>
      <c r="R190" s="10">
        <f t="shared" si="78"/>
        <v>384.53583573870151</v>
      </c>
      <c r="S190" s="9">
        <f t="shared" si="112"/>
        <v>40.906389913329122</v>
      </c>
      <c r="T190" s="9">
        <f t="shared" si="113"/>
        <v>0.1122404480997707</v>
      </c>
      <c r="U190" s="9">
        <f t="shared" si="114"/>
        <v>1673.3327357413145</v>
      </c>
      <c r="V190" s="12"/>
      <c r="W190" s="10">
        <f t="shared" si="79"/>
        <v>407.17875308515625</v>
      </c>
      <c r="X190" s="9">
        <f t="shared" si="80"/>
        <v>63.178753085156245</v>
      </c>
      <c r="Y190" s="9">
        <f t="shared" si="81"/>
        <v>0.16821230053612574</v>
      </c>
      <c r="Z190" s="9">
        <f t="shared" si="82"/>
        <v>3991.5548413951396</v>
      </c>
      <c r="AA190" s="12"/>
      <c r="AB190" s="10">
        <f t="shared" si="83"/>
        <v>88.087364284553161</v>
      </c>
      <c r="AC190" s="9">
        <f t="shared" si="84"/>
        <v>255.91263571544684</v>
      </c>
      <c r="AD190" s="9">
        <f t="shared" si="85"/>
        <v>1.1845411686092</v>
      </c>
      <c r="AE190" s="9">
        <f t="shared" si="86"/>
        <v>65491.277118826998</v>
      </c>
      <c r="AF190" s="9">
        <f t="shared" si="87"/>
        <v>2.92</v>
      </c>
      <c r="AG190" s="9">
        <f t="shared" si="88"/>
        <v>101.16178343949045</v>
      </c>
      <c r="AH190" s="9">
        <f t="shared" si="89"/>
        <v>2986.6606011648005</v>
      </c>
      <c r="AI190" s="9">
        <f t="shared" si="90"/>
        <v>55280.205600000001</v>
      </c>
      <c r="AJ190" s="9">
        <f t="shared" si="91"/>
        <v>5.7456000000000014</v>
      </c>
      <c r="AK190" s="9">
        <f t="shared" si="92"/>
        <v>0.64277197452229307</v>
      </c>
      <c r="AM190" s="10">
        <f t="shared" si="93"/>
        <v>341.64399903921765</v>
      </c>
      <c r="AN190" s="9">
        <f t="shared" si="94"/>
        <v>2.3560009607823531</v>
      </c>
      <c r="AO190" s="9">
        <f t="shared" si="95"/>
        <v>6.8723738969021265E-3</v>
      </c>
      <c r="AP190">
        <f t="shared" si="115"/>
        <v>5.5507405272073713</v>
      </c>
      <c r="AQ190" s="9">
        <f t="shared" si="96"/>
        <v>2.0667515923566881</v>
      </c>
      <c r="AR190" s="9">
        <f t="shared" si="97"/>
        <v>0.61146496815286622</v>
      </c>
      <c r="AS190" s="9">
        <f t="shared" si="98"/>
        <v>5.7456000000000014</v>
      </c>
      <c r="AT190" s="9">
        <f t="shared" si="99"/>
        <v>944.09182165605091</v>
      </c>
      <c r="AV190" s="10">
        <f t="shared" si="100"/>
        <v>341.14328603014701</v>
      </c>
      <c r="AW190" s="9">
        <f t="shared" si="101"/>
        <v>2.85671396985299</v>
      </c>
      <c r="AX190" s="9">
        <f t="shared" si="102"/>
        <v>8.339026384992676E-3</v>
      </c>
      <c r="AY190">
        <f t="shared" si="116"/>
        <v>8.1608147055532303</v>
      </c>
      <c r="AZ190" s="9">
        <f t="shared" si="103"/>
        <v>299816.19405355089</v>
      </c>
      <c r="BA190" s="9">
        <f t="shared" si="104"/>
        <v>4.2553191489361701</v>
      </c>
      <c r="BB190" s="9">
        <f t="shared" si="105"/>
        <v>41327.091976596101</v>
      </c>
      <c r="BC190" s="9">
        <f t="shared" si="106"/>
        <v>4.007632291139605</v>
      </c>
      <c r="BD190" s="9">
        <f t="shared" si="107"/>
        <v>1.5286624203821659</v>
      </c>
      <c r="BE190" s="9">
        <f t="shared" si="108"/>
        <v>0.6</v>
      </c>
      <c r="BF190" s="9">
        <f t="shared" si="109"/>
        <v>16.183083068645004</v>
      </c>
      <c r="BG190" s="9">
        <f t="shared" si="110"/>
        <v>6.4732332274580013</v>
      </c>
    </row>
    <row r="191" spans="1:78" ht="15.6" thickTop="1" thickBot="1" x14ac:dyDescent="0.35">
      <c r="A191" s="13">
        <v>217</v>
      </c>
      <c r="B191" s="13" t="s">
        <v>91</v>
      </c>
      <c r="C191" s="13">
        <v>120</v>
      </c>
      <c r="D191" s="13">
        <v>120</v>
      </c>
      <c r="E191" s="13">
        <v>92</v>
      </c>
      <c r="F191" s="13">
        <v>106</v>
      </c>
      <c r="G191" s="13">
        <v>0.53</v>
      </c>
      <c r="H191" s="13">
        <v>1.0191082802547771</v>
      </c>
      <c r="I191" s="13">
        <v>528</v>
      </c>
      <c r="J191" s="13">
        <v>80</v>
      </c>
      <c r="K191" s="13">
        <v>1</v>
      </c>
      <c r="L191" s="15">
        <v>327</v>
      </c>
      <c r="M191" s="13" t="s">
        <v>278</v>
      </c>
      <c r="N191" s="13" t="s">
        <v>268</v>
      </c>
      <c r="O191" s="9" t="s">
        <v>1</v>
      </c>
      <c r="P191" s="12"/>
      <c r="Q191" s="10">
        <f t="shared" si="111"/>
        <v>348.99958010421261</v>
      </c>
      <c r="R191" s="10">
        <f t="shared" si="78"/>
        <v>348.10985638045167</v>
      </c>
      <c r="S191" s="9">
        <f t="shared" si="112"/>
        <v>21.999580104212612</v>
      </c>
      <c r="T191" s="9">
        <f t="shared" si="113"/>
        <v>6.5087555530200597E-2</v>
      </c>
      <c r="U191" s="9">
        <f t="shared" si="114"/>
        <v>483.9815247616674</v>
      </c>
      <c r="V191" s="12"/>
      <c r="W191" s="10">
        <f t="shared" si="79"/>
        <v>357.86085166452074</v>
      </c>
      <c r="X191" s="9">
        <f t="shared" si="80"/>
        <v>30.860851664520737</v>
      </c>
      <c r="Y191" s="9">
        <f t="shared" si="81"/>
        <v>9.0122983638252788E-2</v>
      </c>
      <c r="Z191" s="9">
        <f t="shared" si="82"/>
        <v>952.39216545955242</v>
      </c>
      <c r="AA191" s="12"/>
      <c r="AB191" s="10">
        <f t="shared" si="83"/>
        <v>75.439953017160718</v>
      </c>
      <c r="AC191" s="9">
        <f t="shared" si="84"/>
        <v>251.56004698283928</v>
      </c>
      <c r="AD191" s="9">
        <f t="shared" si="85"/>
        <v>1.2501743184137204</v>
      </c>
      <c r="AE191" s="9">
        <f t="shared" si="86"/>
        <v>63282.457238008305</v>
      </c>
      <c r="AF191" s="9">
        <f t="shared" si="87"/>
        <v>3.006324001168204</v>
      </c>
      <c r="AG191" s="9">
        <f t="shared" si="88"/>
        <v>107.54904458598726</v>
      </c>
      <c r="AH191" s="9">
        <f t="shared" si="89"/>
        <v>1840.7172402432004</v>
      </c>
      <c r="AI191" s="9">
        <f t="shared" si="90"/>
        <v>49372.012703999993</v>
      </c>
      <c r="AJ191" s="9">
        <f t="shared" si="91"/>
        <v>3.6432000000000007</v>
      </c>
      <c r="AK191" s="9">
        <f t="shared" si="92"/>
        <v>0.88236566862312626</v>
      </c>
      <c r="AM191" s="10">
        <f t="shared" si="93"/>
        <v>307.9667015111221</v>
      </c>
      <c r="AN191" s="9">
        <f t="shared" si="94"/>
        <v>19.033298488877904</v>
      </c>
      <c r="AO191" s="9">
        <f t="shared" si="95"/>
        <v>5.9950540535689857E-2</v>
      </c>
      <c r="AP191">
        <f t="shared" si="115"/>
        <v>362.26645136672187</v>
      </c>
      <c r="AQ191" s="9">
        <f t="shared" si="96"/>
        <v>2.8371346650933864</v>
      </c>
      <c r="AR191" s="9">
        <f t="shared" si="97"/>
        <v>0.81528662420382159</v>
      </c>
      <c r="AS191" s="9">
        <f t="shared" si="98"/>
        <v>3.6432000000000007</v>
      </c>
      <c r="AT191" s="9">
        <f t="shared" si="99"/>
        <v>743.03991439490449</v>
      </c>
      <c r="AV191" s="10">
        <f t="shared" si="100"/>
        <v>309.1565601637098</v>
      </c>
      <c r="AW191" s="9">
        <f t="shared" si="101"/>
        <v>17.843439836290202</v>
      </c>
      <c r="AX191" s="9">
        <f t="shared" si="102"/>
        <v>5.6097636819773838E-2</v>
      </c>
      <c r="AY191">
        <f t="shared" si="116"/>
        <v>318.38834519130808</v>
      </c>
      <c r="AZ191" s="9">
        <f t="shared" si="103"/>
        <v>266737.75093318988</v>
      </c>
      <c r="BA191" s="9">
        <f t="shared" si="104"/>
        <v>4.1331313291798475</v>
      </c>
      <c r="BB191" s="9">
        <f t="shared" si="105"/>
        <v>42418.809230519902</v>
      </c>
      <c r="BC191" s="9">
        <f t="shared" si="106"/>
        <v>5.5552756844094775</v>
      </c>
      <c r="BD191" s="9">
        <f t="shared" si="107"/>
        <v>2.0382165605095537</v>
      </c>
      <c r="BE191" s="9">
        <f t="shared" si="108"/>
        <v>0.6</v>
      </c>
      <c r="BF191" s="9">
        <f t="shared" si="109"/>
        <v>16.824426744835804</v>
      </c>
      <c r="BG191" s="9">
        <f t="shared" si="110"/>
        <v>6.7297706979343221</v>
      </c>
    </row>
    <row r="192" spans="1:78" ht="15.6" thickTop="1" thickBot="1" x14ac:dyDescent="0.35">
      <c r="A192" s="13">
        <v>218</v>
      </c>
      <c r="B192" s="13" t="s">
        <v>94</v>
      </c>
      <c r="C192" s="13">
        <v>120</v>
      </c>
      <c r="D192" s="13">
        <v>120</v>
      </c>
      <c r="E192" s="13">
        <v>88</v>
      </c>
      <c r="F192" s="13">
        <v>106</v>
      </c>
      <c r="G192" s="13">
        <v>1.24</v>
      </c>
      <c r="H192" s="13">
        <v>1.0191082802547771</v>
      </c>
      <c r="I192" s="13">
        <v>531</v>
      </c>
      <c r="J192" s="13">
        <v>80</v>
      </c>
      <c r="K192" s="13">
        <v>1</v>
      </c>
      <c r="L192" s="15">
        <v>402</v>
      </c>
      <c r="M192" s="13" t="s">
        <v>278</v>
      </c>
      <c r="N192" s="13" t="s">
        <v>268</v>
      </c>
      <c r="O192" s="9" t="s">
        <v>1</v>
      </c>
      <c r="P192" s="12"/>
      <c r="Q192" s="10">
        <f t="shared" si="111"/>
        <v>376.71927304509393</v>
      </c>
      <c r="R192" s="10">
        <f t="shared" si="78"/>
        <v>375.67907582612423</v>
      </c>
      <c r="S192" s="9">
        <f t="shared" si="112"/>
        <v>25.280726954906072</v>
      </c>
      <c r="T192" s="9">
        <f t="shared" si="113"/>
        <v>6.4928987454101764E-2</v>
      </c>
      <c r="U192" s="9">
        <f t="shared" si="114"/>
        <v>639.11515536851448</v>
      </c>
      <c r="V192" s="12"/>
      <c r="W192" s="10">
        <f t="shared" si="79"/>
        <v>428.42105356427106</v>
      </c>
      <c r="X192" s="9">
        <f t="shared" si="80"/>
        <v>26.421053564271062</v>
      </c>
      <c r="Y192" s="9">
        <f t="shared" si="81"/>
        <v>6.3632908753622264E-2</v>
      </c>
      <c r="Z192" s="9">
        <f t="shared" si="82"/>
        <v>698.0720714460806</v>
      </c>
      <c r="AA192" s="12"/>
      <c r="AB192" s="10">
        <f t="shared" si="83"/>
        <v>124.41852861709704</v>
      </c>
      <c r="AC192" s="9">
        <f t="shared" si="84"/>
        <v>277.58147138290298</v>
      </c>
      <c r="AD192" s="9">
        <f t="shared" si="85"/>
        <v>1.054603727996088</v>
      </c>
      <c r="AE192" s="9">
        <f t="shared" si="86"/>
        <v>77051.473255097386</v>
      </c>
      <c r="AF192" s="9">
        <f t="shared" si="87"/>
        <v>3.006324001168204</v>
      </c>
      <c r="AG192" s="9">
        <f t="shared" si="88"/>
        <v>107.54904458598726</v>
      </c>
      <c r="AH192" s="9">
        <f t="shared" si="89"/>
        <v>4401.6416531200402</v>
      </c>
      <c r="AI192" s="9">
        <f t="shared" si="90"/>
        <v>43484.920332679241</v>
      </c>
      <c r="AJ192" s="9">
        <f t="shared" si="91"/>
        <v>8.1994415094339637</v>
      </c>
      <c r="AK192" s="9">
        <f t="shared" si="92"/>
        <v>0.88236566862312626</v>
      </c>
      <c r="AM192" s="10">
        <f t="shared" si="93"/>
        <v>324.8547280371285</v>
      </c>
      <c r="AN192" s="9">
        <f t="shared" si="94"/>
        <v>77.145271962871504</v>
      </c>
      <c r="AO192" s="9">
        <f t="shared" si="95"/>
        <v>0.21227150071982703</v>
      </c>
      <c r="AP192">
        <f t="shared" si="115"/>
        <v>5951.3929862254081</v>
      </c>
      <c r="AQ192" s="9">
        <f t="shared" si="96"/>
        <v>2.8371346650933864</v>
      </c>
      <c r="AR192" s="9">
        <f t="shared" si="97"/>
        <v>0.81528662420382159</v>
      </c>
      <c r="AS192" s="9">
        <f t="shared" si="98"/>
        <v>8.1994415094339637</v>
      </c>
      <c r="AT192" s="9">
        <f t="shared" si="99"/>
        <v>722.24532382165603</v>
      </c>
      <c r="AV192" s="10">
        <f t="shared" si="100"/>
        <v>321.65591293896136</v>
      </c>
      <c r="AW192" s="9">
        <f t="shared" si="101"/>
        <v>80.344087061038636</v>
      </c>
      <c r="AX192" s="9">
        <f t="shared" si="102"/>
        <v>0.22205052325141567</v>
      </c>
      <c r="AY192">
        <f t="shared" si="116"/>
        <v>6455.172325671756</v>
      </c>
      <c r="AZ192" s="9">
        <f t="shared" si="103"/>
        <v>281690.93836055079</v>
      </c>
      <c r="BA192" s="9">
        <f t="shared" si="104"/>
        <v>4.1331313291798475</v>
      </c>
      <c r="BB192" s="9">
        <f t="shared" si="105"/>
        <v>39964.974578410547</v>
      </c>
      <c r="BC192" s="9">
        <f t="shared" si="106"/>
        <v>5.5552756844094775</v>
      </c>
      <c r="BD192" s="9">
        <f t="shared" si="107"/>
        <v>2.0382165605095537</v>
      </c>
      <c r="BE192" s="9">
        <f t="shared" si="108"/>
        <v>0.6</v>
      </c>
      <c r="BF192" s="9">
        <f t="shared" si="109"/>
        <v>16.824426744835804</v>
      </c>
      <c r="BG192" s="9">
        <f t="shared" si="110"/>
        <v>6.7297706979343221</v>
      </c>
    </row>
    <row r="193" spans="1:59" ht="15.6" thickTop="1" thickBot="1" x14ac:dyDescent="0.35">
      <c r="A193" s="13">
        <v>219</v>
      </c>
      <c r="B193" s="13" t="s">
        <v>203</v>
      </c>
      <c r="C193" s="13">
        <v>30</v>
      </c>
      <c r="D193" s="13">
        <v>80</v>
      </c>
      <c r="E193" s="13">
        <v>15</v>
      </c>
      <c r="F193" s="13">
        <v>156</v>
      </c>
      <c r="G193" s="13">
        <v>1.36</v>
      </c>
      <c r="H193" s="13">
        <v>2</v>
      </c>
      <c r="I193" s="13">
        <v>623</v>
      </c>
      <c r="J193" s="13">
        <v>66.67</v>
      </c>
      <c r="K193" s="13">
        <v>0.5</v>
      </c>
      <c r="L193" s="15">
        <v>41.9</v>
      </c>
      <c r="M193" s="13" t="s">
        <v>278</v>
      </c>
      <c r="N193" s="13" t="s">
        <v>268</v>
      </c>
      <c r="O193" s="9" t="s">
        <v>83</v>
      </c>
      <c r="P193" s="12"/>
      <c r="Q193" s="10">
        <f t="shared" si="111"/>
        <v>50.202890104027944</v>
      </c>
      <c r="R193" s="10">
        <f t="shared" si="78"/>
        <v>49.201772962780417</v>
      </c>
      <c r="S193" s="9">
        <f t="shared" si="112"/>
        <v>8.302890104027945</v>
      </c>
      <c r="T193" s="9">
        <f t="shared" si="113"/>
        <v>0.18029597322407656</v>
      </c>
      <c r="U193" s="9">
        <f t="shared" si="114"/>
        <v>68.937984079565183</v>
      </c>
      <c r="V193" s="12"/>
      <c r="W193" s="10">
        <f t="shared" si="79"/>
        <v>279.0907617589308</v>
      </c>
      <c r="X193" s="9">
        <f t="shared" si="80"/>
        <v>237.19076175893079</v>
      </c>
      <c r="Y193" s="9">
        <f t="shared" si="81"/>
        <v>1.4778665931642285</v>
      </c>
      <c r="Z193" s="9">
        <f t="shared" si="82"/>
        <v>56259.457463781866</v>
      </c>
      <c r="AA193" s="12"/>
      <c r="AB193" s="10">
        <f t="shared" si="83"/>
        <v>21.612172033911808</v>
      </c>
      <c r="AC193" s="9">
        <f t="shared" si="84"/>
        <v>20.287827966088191</v>
      </c>
      <c r="AD193" s="9">
        <f t="shared" si="85"/>
        <v>0.63886424653389806</v>
      </c>
      <c r="AE193" s="9">
        <f t="shared" si="86"/>
        <v>411.59596358159013</v>
      </c>
      <c r="AF193" s="9">
        <f t="shared" si="87"/>
        <v>3.6470788310646642</v>
      </c>
      <c r="AG193" s="9">
        <f t="shared" si="88"/>
        <v>157.26673</v>
      </c>
      <c r="AH193" s="9">
        <f t="shared" si="89"/>
        <v>401.40141724255915</v>
      </c>
      <c r="AI193" s="9">
        <f t="shared" si="90"/>
        <v>2920.5833971153843</v>
      </c>
      <c r="AJ193" s="9">
        <f t="shared" si="91"/>
        <v>1.2220384615384616</v>
      </c>
      <c r="AK193" s="9">
        <f t="shared" si="92"/>
        <v>1.7506853688029844</v>
      </c>
      <c r="AM193" s="10">
        <f t="shared" si="93"/>
        <v>24.280195490576876</v>
      </c>
      <c r="AN193" s="9">
        <f t="shared" si="94"/>
        <v>17.619804509423123</v>
      </c>
      <c r="AO193" s="9">
        <f t="shared" si="95"/>
        <v>0.53247967549240416</v>
      </c>
      <c r="AP193">
        <f t="shared" si="115"/>
        <v>310.45751095028743</v>
      </c>
      <c r="AQ193" s="9">
        <f t="shared" si="96"/>
        <v>2.814553151899776</v>
      </c>
      <c r="AR193" s="9">
        <f t="shared" si="97"/>
        <v>0.66670000000000007</v>
      </c>
      <c r="AS193" s="9">
        <f t="shared" si="98"/>
        <v>1.2220384615384616</v>
      </c>
      <c r="AT193" s="9">
        <f t="shared" si="99"/>
        <v>292.19380817999991</v>
      </c>
      <c r="AV193" s="10">
        <f t="shared" si="100"/>
        <v>33.773325762346886</v>
      </c>
      <c r="AW193" s="9">
        <f t="shared" si="101"/>
        <v>8.1266742376531127</v>
      </c>
      <c r="AX193" s="9">
        <f t="shared" si="102"/>
        <v>0.21478306010165446</v>
      </c>
      <c r="AY193">
        <f t="shared" si="116"/>
        <v>66.042834164934803</v>
      </c>
      <c r="AZ193" s="9">
        <f t="shared" si="103"/>
        <v>32678.542467594758</v>
      </c>
      <c r="BA193" s="9">
        <f t="shared" si="104"/>
        <v>3.4069819958529175</v>
      </c>
      <c r="BB193" s="9">
        <f t="shared" si="105"/>
        <v>1094.7832947521231</v>
      </c>
      <c r="BC193" s="9">
        <f t="shared" si="106"/>
        <v>7.05410784329362</v>
      </c>
      <c r="BD193" s="9">
        <f t="shared" si="107"/>
        <v>2.0001000000000002</v>
      </c>
      <c r="BE193" s="9">
        <f t="shared" si="108"/>
        <v>0.15</v>
      </c>
      <c r="BF193" s="9">
        <f t="shared" si="109"/>
        <v>13.062509547288595</v>
      </c>
      <c r="BG193" s="9">
        <f t="shared" si="110"/>
        <v>8.7083396981923968</v>
      </c>
    </row>
    <row r="194" spans="1:59" ht="15.6" thickTop="1" thickBot="1" x14ac:dyDescent="0.35">
      <c r="A194" s="13">
        <v>220</v>
      </c>
      <c r="B194" s="13" t="s">
        <v>204</v>
      </c>
      <c r="C194" s="13">
        <v>40</v>
      </c>
      <c r="D194" s="13">
        <v>80</v>
      </c>
      <c r="E194" s="13">
        <v>20</v>
      </c>
      <c r="F194" s="13">
        <v>156</v>
      </c>
      <c r="G194" s="13">
        <v>1.02</v>
      </c>
      <c r="H194" s="13">
        <v>2</v>
      </c>
      <c r="I194" s="13">
        <v>623</v>
      </c>
      <c r="J194" s="13">
        <v>66.67</v>
      </c>
      <c r="K194" s="13">
        <v>0.5</v>
      </c>
      <c r="L194" s="15">
        <v>47.9</v>
      </c>
      <c r="M194" s="13" t="s">
        <v>278</v>
      </c>
      <c r="N194" s="13" t="s">
        <v>268</v>
      </c>
      <c r="O194" s="9" t="s">
        <v>83</v>
      </c>
      <c r="P194" s="12"/>
      <c r="Q194" s="10">
        <f t="shared" si="111"/>
        <v>61.57635066864502</v>
      </c>
      <c r="R194" s="10">
        <f t="shared" ref="R194:R235" si="117">28.6947 + 0.00623882 * ((-10 + (0.491652 * (D194 + (((SQRT(E194) * K194) + E194) * (-1 + (0.571484 * ((0.469256 * ((0.470557 * ((SQRT(F194) * E194) + E194)) + (0.529443 * (SQRT(D194) * D194)))) + (0.530744 * (((SQRT(F194) * E194) + E194) + (0.0861995 * ((((((((F194 + G194) + H194) - F194) * E194) * F194) + 10) - D194) - K194))))))))))))</f>
        <v>60.319124979873031</v>
      </c>
      <c r="S194" s="9">
        <f t="shared" si="112"/>
        <v>13.676350668645021</v>
      </c>
      <c r="T194" s="9">
        <f t="shared" si="113"/>
        <v>0.2498503208248071</v>
      </c>
      <c r="U194" s="9">
        <f t="shared" si="114"/>
        <v>187.04256761174713</v>
      </c>
      <c r="V194" s="12"/>
      <c r="W194" s="10">
        <f t="shared" ref="W194:W235" si="118" xml:space="preserve"> (1.1049660687466 + ((-7.99480820283913/G194) - 4.39629877303807)*2.59426598417925)/G194
+ (SQRT(H194) + 1.0946713503148 + (1.0946713503148/3.14167176260403))*(2*-54.9321063309507 + F194 + E194)
+ E194 + H194
- (D194*(3.69460597924016 - 8.23017098423974 - G194))/6.16556235659943
+ SQRT(((E194 - G194 - (-18.840734962932*H194))*(6.02536861692576 + 10.7913213894182)) - (-18.840734962932))</f>
        <v>284.19484485180078</v>
      </c>
      <c r="X194" s="9">
        <f t="shared" ref="X194:X235" si="119">ABS(L194-W194)</f>
        <v>236.29484485180078</v>
      </c>
      <c r="Y194" s="9">
        <f t="shared" ref="Y194:Y235" si="120">(ABS(L194-W194))/(0.5*(ABS(L194)+ABS(W194)))</f>
        <v>1.4230563859384733</v>
      </c>
      <c r="Z194" s="9">
        <f t="shared" ref="Z194:Z235" si="121">X194^2</f>
        <v>55835.253703536597</v>
      </c>
      <c r="AA194" s="12"/>
      <c r="AB194" s="10">
        <f t="shared" ref="AB194:AB235" si="122">(AK194*0.866*AI194+SQRT(SQRT(400/E194))*SQRT(0.9*AF194*(0.9*AF194+(2/3)*AG194))*AH194)/1000</f>
        <v>22.519763083391553</v>
      </c>
      <c r="AC194" s="9">
        <f t="shared" ref="AC194:AC235" si="123">ABS(L194-AB194)</f>
        <v>25.380236916608446</v>
      </c>
      <c r="AD194" s="9">
        <f t="shared" ref="AD194:AD235" si="124">(ABS(L194-AB194))/(0.5*(ABS(L194)+ABS(AB194)))</f>
        <v>0.72082710322535448</v>
      </c>
      <c r="AE194" s="9">
        <f t="shared" ref="AE194:AE235" si="125">AC194^2</f>
        <v>644.15642594317421</v>
      </c>
      <c r="AF194" s="9">
        <f t="shared" ref="AF194:AF235" si="126">0.292*SQRT(F194)</f>
        <v>3.6470788310646642</v>
      </c>
      <c r="AG194" s="9">
        <f t="shared" ref="AG194:AG235" si="127">1.9*H194*0.01*J194*K194+F194</f>
        <v>157.26673</v>
      </c>
      <c r="AH194" s="9">
        <f t="shared" ref="AH194:AH235" si="128">(4*D194+6.93*AJ194)*AJ194</f>
        <v>401.40141724255915</v>
      </c>
      <c r="AI194" s="9">
        <f t="shared" ref="AI194:AI235" si="129">(4*D194+6.93*E194)*(E194-AJ194)*0.5</f>
        <v>4305.7865807692315</v>
      </c>
      <c r="AJ194" s="9">
        <f t="shared" ref="AJ194:AJ235" si="130">(G194*I194*E194*0.01)/((2/3)*F194)</f>
        <v>1.2220384615384616</v>
      </c>
      <c r="AK194" s="9">
        <f t="shared" ref="AK194:AK235" si="131">0.36*AF194*H194*J194*0.01</f>
        <v>1.7506853688029844</v>
      </c>
      <c r="AM194" s="10">
        <f t="shared" ref="AM194:AM235" si="132">(0.145*F194*AS194+1.43*AQ194*(E194-AS194))*AT194*0.001</f>
        <v>33.240859784604339</v>
      </c>
      <c r="AN194" s="9">
        <f t="shared" ref="AN194:AN235" si="133">ABS(L194-AM194)</f>
        <v>14.659140215395659</v>
      </c>
      <c r="AO194" s="9">
        <f t="shared" ref="AO194:AO235" si="134">(ABS(L194-AM194))/(0.5*(ABS(L194)+ABS(AM194)))</f>
        <v>0.36132573044726557</v>
      </c>
      <c r="AP194">
        <f t="shared" si="115"/>
        <v>214.89039185463031</v>
      </c>
      <c r="AQ194" s="9">
        <f t="shared" ref="AQ194:AQ235" si="135">0.338*SQRT(F194)*H194*K194*J194*0.01</f>
        <v>2.814553151899776</v>
      </c>
      <c r="AR194" s="9">
        <f t="shared" ref="AR194:AR235" si="136">MIN(H194*K194*J194*0.01,1)</f>
        <v>0.66670000000000007</v>
      </c>
      <c r="AS194" s="9">
        <f t="shared" ref="AS194:AS235" si="137">(G194*0.01*I194*E194)/((2/3)*F194)</f>
        <v>1.2220384615384616</v>
      </c>
      <c r="AT194" s="9">
        <f t="shared" ref="AT194:AT235" si="138">(4*D194+3*3.1416*E194)*(1-0.55*AR194)</f>
        <v>322.03814423999989</v>
      </c>
      <c r="AV194" s="10">
        <f t="shared" ref="AV194:AV235" si="139">(AZ194+BB194)*0.001</f>
        <v>45.123824434129631</v>
      </c>
      <c r="AW194" s="9">
        <f t="shared" ref="AW194:AW235" si="140">ABS(L194-AV194)</f>
        <v>2.7761755658703677</v>
      </c>
      <c r="AX194" s="9">
        <f t="shared" ref="AX194:AX235" si="141">(ABS(L194-AV194))/(0.5*(ABS(L194)+ABS(AV194)))</f>
        <v>5.9687409816958956E-2</v>
      </c>
      <c r="AY194">
        <f t="shared" si="116"/>
        <v>7.7071507725356563</v>
      </c>
      <c r="AZ194" s="9">
        <f t="shared" ref="AZ194:AZ236" si="142">0.125*1*(1+2*((BA194*0.01*G194)^(1/3)))*(F194^(2/3))*(4*(D194+0.5*E194))*E194</f>
        <v>43103.145075668959</v>
      </c>
      <c r="BA194" s="9">
        <f t="shared" ref="BA194:BA236" si="143">200000/(4700*SQRT(F194))</f>
        <v>3.4069819958529175</v>
      </c>
      <c r="BB194" s="9">
        <f t="shared" ref="BB194:BB236" si="144">BC194*(((D194+0.5*E194+(E194/(1+((2*BC194)/BG194))))^2)-((D194+0.5*E194)^2))*BE194</f>
        <v>2020.6793584606685</v>
      </c>
      <c r="BC194" s="9">
        <f t="shared" ref="BC194:BC235" si="145">0.405*BD194*BG194</f>
        <v>7.05410784329362</v>
      </c>
      <c r="BD194" s="9">
        <f t="shared" ref="BD194:BD236" si="146">(BF194*H194*J194*0.01)/(BG194)</f>
        <v>2.0001000000000002</v>
      </c>
      <c r="BE194" s="9">
        <f t="shared" ref="BE194:BE236" si="147">MIN(0.005*C194,1)</f>
        <v>0.2</v>
      </c>
      <c r="BF194" s="9">
        <f t="shared" ref="BF194:BF236" si="148">IF(K194=1,2.5*BG194,1.5*BG194)</f>
        <v>13.062509547288595</v>
      </c>
      <c r="BG194" s="9">
        <f t="shared" ref="BG194:BG236" si="149">0.3*(F194^0.667)</f>
        <v>8.7083396981923968</v>
      </c>
    </row>
    <row r="195" spans="1:59" ht="15.6" thickTop="1" thickBot="1" x14ac:dyDescent="0.35">
      <c r="A195" s="13">
        <v>221</v>
      </c>
      <c r="B195" s="13" t="s">
        <v>205</v>
      </c>
      <c r="C195" s="13">
        <v>60</v>
      </c>
      <c r="D195" s="13">
        <v>80</v>
      </c>
      <c r="E195" s="13">
        <v>40</v>
      </c>
      <c r="F195" s="13">
        <v>156</v>
      </c>
      <c r="G195" s="13">
        <v>1</v>
      </c>
      <c r="H195" s="13">
        <v>2</v>
      </c>
      <c r="I195" s="13">
        <v>585</v>
      </c>
      <c r="J195" s="13">
        <v>66.67</v>
      </c>
      <c r="K195" s="13">
        <v>0.5</v>
      </c>
      <c r="L195" s="15">
        <v>120</v>
      </c>
      <c r="M195" s="13" t="s">
        <v>278</v>
      </c>
      <c r="N195" s="13" t="s">
        <v>268</v>
      </c>
      <c r="O195" s="9" t="s">
        <v>83</v>
      </c>
      <c r="P195" s="12"/>
      <c r="Q195" s="10">
        <f t="shared" ref="Q195:Q235" si="150">28.69+0.00307*D195+0.00307*(K195*SQRT(E195)+E195)*((0.1262*(E195*SQRT(F195)+F195)+0.142*(D195^1.5)-1)+(0.3033*(E195*SQRT(F195)+E195+0.0862*((G195+H195)*E195*F195+10-D195-K195))))</f>
        <v>139.52499838437552</v>
      </c>
      <c r="R195" s="10">
        <f t="shared" si="117"/>
        <v>137.43328313125676</v>
      </c>
      <c r="S195" s="9">
        <f t="shared" ref="S195:S235" si="151">ABS(L195-Q195)</f>
        <v>19.524998384375522</v>
      </c>
      <c r="T195" s="9">
        <f t="shared" ref="T195:T235" si="152">(ABS(L195-Q195))/(0.5*(ABS(L195)+ABS(Q195)))</f>
        <v>0.15046718817782301</v>
      </c>
      <c r="U195" s="9">
        <f t="shared" ref="U195:U235" si="153">S195^2</f>
        <v>381.22556190986671</v>
      </c>
      <c r="V195" s="12"/>
      <c r="W195" s="10">
        <f t="shared" si="118"/>
        <v>365.07370458747664</v>
      </c>
      <c r="X195" s="9">
        <f t="shared" si="119"/>
        <v>245.07370458747664</v>
      </c>
      <c r="Y195" s="9">
        <f t="shared" si="120"/>
        <v>1.0104596570366384</v>
      </c>
      <c r="Z195" s="9">
        <f t="shared" si="121"/>
        <v>60061.120680229767</v>
      </c>
      <c r="AA195" s="12"/>
      <c r="AB195" s="10">
        <f t="shared" si="122"/>
        <v>42.385839451670087</v>
      </c>
      <c r="AC195" s="9">
        <f t="shared" si="123"/>
        <v>77.61416054832992</v>
      </c>
      <c r="AD195" s="9">
        <f t="shared" si="124"/>
        <v>0.9559227677784029</v>
      </c>
      <c r="AE195" s="9">
        <f t="shared" si="125"/>
        <v>6023.9579176219322</v>
      </c>
      <c r="AF195" s="9">
        <f t="shared" si="126"/>
        <v>3.6470788310646642</v>
      </c>
      <c r="AG195" s="9">
        <f t="shared" si="127"/>
        <v>157.26673</v>
      </c>
      <c r="AH195" s="9">
        <f t="shared" si="128"/>
        <v>755.08312499999988</v>
      </c>
      <c r="AI195" s="9">
        <f t="shared" si="129"/>
        <v>11272.150000000001</v>
      </c>
      <c r="AJ195" s="9">
        <f t="shared" si="130"/>
        <v>2.25</v>
      </c>
      <c r="AK195" s="9">
        <f t="shared" si="131"/>
        <v>1.7506853688029844</v>
      </c>
      <c r="AM195" s="10">
        <f t="shared" si="132"/>
        <v>89.533016645020808</v>
      </c>
      <c r="AN195" s="9">
        <f t="shared" si="133"/>
        <v>30.466983354979192</v>
      </c>
      <c r="AO195" s="9">
        <f t="shared" si="134"/>
        <v>0.29080842573459115</v>
      </c>
      <c r="AP195">
        <f t="shared" ref="AP195:AP235" si="154">AN195^2</f>
        <v>928.23707475257913</v>
      </c>
      <c r="AQ195" s="9">
        <f t="shared" si="135"/>
        <v>2.814553151899776</v>
      </c>
      <c r="AR195" s="9">
        <f t="shared" si="136"/>
        <v>0.66670000000000007</v>
      </c>
      <c r="AS195" s="9">
        <f t="shared" si="137"/>
        <v>2.2500000000000004</v>
      </c>
      <c r="AT195" s="9">
        <f t="shared" si="138"/>
        <v>441.41548847999985</v>
      </c>
      <c r="AV195" s="10">
        <f t="shared" si="139"/>
        <v>102.49071245480337</v>
      </c>
      <c r="AW195" s="9">
        <f t="shared" si="140"/>
        <v>17.509287545196628</v>
      </c>
      <c r="AX195" s="9">
        <f t="shared" si="141"/>
        <v>0.15739342421992966</v>
      </c>
      <c r="AY195">
        <f t="shared" ref="AY195:AY235" si="155">AW195^2</f>
        <v>306.57515034037777</v>
      </c>
      <c r="AZ195" s="9">
        <f t="shared" si="142"/>
        <v>95535.899032605303</v>
      </c>
      <c r="BA195" s="9">
        <f t="shared" si="143"/>
        <v>3.4069819958529175</v>
      </c>
      <c r="BB195" s="9">
        <f t="shared" si="144"/>
        <v>6954.8134221980772</v>
      </c>
      <c r="BC195" s="9">
        <f t="shared" si="145"/>
        <v>7.05410784329362</v>
      </c>
      <c r="BD195" s="9">
        <f t="shared" si="146"/>
        <v>2.0001000000000002</v>
      </c>
      <c r="BE195" s="9">
        <f t="shared" si="147"/>
        <v>0.3</v>
      </c>
      <c r="BF195" s="9">
        <f t="shared" si="148"/>
        <v>13.062509547288595</v>
      </c>
      <c r="BG195" s="9">
        <f t="shared" si="149"/>
        <v>8.7083396981923968</v>
      </c>
    </row>
    <row r="196" spans="1:59" ht="15.6" thickTop="1" thickBot="1" x14ac:dyDescent="0.35">
      <c r="A196" s="13">
        <v>222</v>
      </c>
      <c r="B196" s="13" t="s">
        <v>206</v>
      </c>
      <c r="C196" s="13">
        <v>80</v>
      </c>
      <c r="D196" s="13">
        <v>80</v>
      </c>
      <c r="E196" s="13">
        <v>60</v>
      </c>
      <c r="F196" s="13">
        <v>156</v>
      </c>
      <c r="G196" s="13">
        <v>1.1000000000000001</v>
      </c>
      <c r="H196" s="13">
        <v>2</v>
      </c>
      <c r="I196" s="13">
        <v>556</v>
      </c>
      <c r="J196" s="13">
        <v>66.67</v>
      </c>
      <c r="K196" s="13">
        <v>0.5</v>
      </c>
      <c r="L196" s="15">
        <v>274</v>
      </c>
      <c r="M196" s="13" t="s">
        <v>278</v>
      </c>
      <c r="N196" s="13" t="s">
        <v>268</v>
      </c>
      <c r="O196" s="9" t="s">
        <v>83</v>
      </c>
      <c r="P196" s="12"/>
      <c r="Q196" s="10">
        <f t="shared" si="150"/>
        <v>267.60147615924313</v>
      </c>
      <c r="R196" s="10">
        <f t="shared" si="117"/>
        <v>264.96492840417159</v>
      </c>
      <c r="S196" s="9">
        <f t="shared" si="151"/>
        <v>6.3985238407568659</v>
      </c>
      <c r="T196" s="9">
        <f t="shared" si="152"/>
        <v>2.3628162486305906E-2</v>
      </c>
      <c r="U196" s="9">
        <f t="shared" si="153"/>
        <v>40.941107340733993</v>
      </c>
      <c r="V196" s="12"/>
      <c r="W196" s="10">
        <f t="shared" si="118"/>
        <v>452.41646477840357</v>
      </c>
      <c r="X196" s="9">
        <f t="shared" si="119"/>
        <v>178.41646477840357</v>
      </c>
      <c r="Y196" s="9">
        <f t="shared" si="120"/>
        <v>0.49122362564518762</v>
      </c>
      <c r="Z196" s="9">
        <f t="shared" si="121"/>
        <v>31832.434904023321</v>
      </c>
      <c r="AA196" s="12"/>
      <c r="AB196" s="10">
        <f t="shared" si="122"/>
        <v>68.290074803471796</v>
      </c>
      <c r="AC196" s="9">
        <f t="shared" si="123"/>
        <v>205.70992519652822</v>
      </c>
      <c r="AD196" s="9">
        <f t="shared" si="124"/>
        <v>1.2019625477872122</v>
      </c>
      <c r="AE196" s="9">
        <f t="shared" si="125"/>
        <v>42316.573324361234</v>
      </c>
      <c r="AF196" s="9">
        <f t="shared" si="126"/>
        <v>3.6470788310646642</v>
      </c>
      <c r="AG196" s="9">
        <f t="shared" si="127"/>
        <v>157.26673</v>
      </c>
      <c r="AH196" s="9">
        <f t="shared" si="128"/>
        <v>1215.3864752485206</v>
      </c>
      <c r="AI196" s="9">
        <f t="shared" si="129"/>
        <v>20775.879000000001</v>
      </c>
      <c r="AJ196" s="9">
        <f t="shared" si="130"/>
        <v>3.5284615384615381</v>
      </c>
      <c r="AK196" s="9">
        <f t="shared" si="131"/>
        <v>1.7506853688029844</v>
      </c>
      <c r="AM196" s="10">
        <f t="shared" si="132"/>
        <v>172.22007874921908</v>
      </c>
      <c r="AN196" s="9">
        <f t="shared" si="133"/>
        <v>101.77992125078092</v>
      </c>
      <c r="AO196" s="9">
        <f t="shared" si="134"/>
        <v>0.45618709734477203</v>
      </c>
      <c r="AP196">
        <f t="shared" si="154"/>
        <v>10359.152369815165</v>
      </c>
      <c r="AQ196" s="9">
        <f t="shared" si="135"/>
        <v>2.814553151899776</v>
      </c>
      <c r="AR196" s="9">
        <f t="shared" si="136"/>
        <v>0.66670000000000007</v>
      </c>
      <c r="AS196" s="9">
        <f t="shared" si="137"/>
        <v>3.528461538461539</v>
      </c>
      <c r="AT196" s="9">
        <f t="shared" si="138"/>
        <v>560.79283271999986</v>
      </c>
      <c r="AV196" s="10">
        <f t="shared" si="139"/>
        <v>175.33089449947147</v>
      </c>
      <c r="AW196" s="9">
        <f t="shared" si="140"/>
        <v>98.669105500528531</v>
      </c>
      <c r="AX196" s="9">
        <f t="shared" si="141"/>
        <v>0.43918237854728498</v>
      </c>
      <c r="AY196">
        <f t="shared" si="155"/>
        <v>9735.5923802744292</v>
      </c>
      <c r="AZ196" s="9">
        <f t="shared" si="142"/>
        <v>159635.71696144316</v>
      </c>
      <c r="BA196" s="9">
        <f t="shared" si="143"/>
        <v>3.4069819958529175</v>
      </c>
      <c r="BB196" s="9">
        <f t="shared" si="144"/>
        <v>15695.177538028305</v>
      </c>
      <c r="BC196" s="9">
        <f t="shared" si="145"/>
        <v>7.05410784329362</v>
      </c>
      <c r="BD196" s="9">
        <f t="shared" si="146"/>
        <v>2.0001000000000002</v>
      </c>
      <c r="BE196" s="9">
        <f t="shared" si="147"/>
        <v>0.4</v>
      </c>
      <c r="BF196" s="9">
        <f t="shared" si="148"/>
        <v>13.062509547288595</v>
      </c>
      <c r="BG196" s="9">
        <f t="shared" si="149"/>
        <v>8.7083396981923968</v>
      </c>
    </row>
    <row r="197" spans="1:59" ht="15.6" thickTop="1" thickBot="1" x14ac:dyDescent="0.35">
      <c r="A197" s="13">
        <v>224</v>
      </c>
      <c r="B197" s="13" t="s">
        <v>208</v>
      </c>
      <c r="C197" s="13">
        <v>60</v>
      </c>
      <c r="D197" s="13">
        <v>80</v>
      </c>
      <c r="E197" s="13">
        <v>40</v>
      </c>
      <c r="F197" s="13">
        <v>157</v>
      </c>
      <c r="G197" s="13">
        <v>2.0499999999999998</v>
      </c>
      <c r="H197" s="13">
        <v>1</v>
      </c>
      <c r="I197" s="13">
        <v>557</v>
      </c>
      <c r="J197" s="13">
        <v>72.571428571428569</v>
      </c>
      <c r="K197" s="13">
        <v>0.5</v>
      </c>
      <c r="L197" s="15">
        <v>130</v>
      </c>
      <c r="M197" s="13" t="s">
        <v>278</v>
      </c>
      <c r="N197" s="13" t="s">
        <v>268</v>
      </c>
      <c r="O197" s="9" t="s">
        <v>83</v>
      </c>
      <c r="P197" s="12"/>
      <c r="Q197" s="10">
        <f t="shared" si="150"/>
        <v>141.13623803293524</v>
      </c>
      <c r="R197" s="10">
        <f t="shared" si="117"/>
        <v>139.02646230701112</v>
      </c>
      <c r="S197" s="9">
        <f t="shared" si="151"/>
        <v>11.136238032935239</v>
      </c>
      <c r="T197" s="9">
        <f t="shared" si="152"/>
        <v>8.2144962353446149E-2</v>
      </c>
      <c r="U197" s="9">
        <f t="shared" si="153"/>
        <v>124.01579752619332</v>
      </c>
      <c r="V197" s="12"/>
      <c r="W197" s="10">
        <f t="shared" si="118"/>
        <v>360.57886979117183</v>
      </c>
      <c r="X197" s="9">
        <f t="shared" si="119"/>
        <v>230.57886979117183</v>
      </c>
      <c r="Y197" s="9">
        <f t="shared" si="120"/>
        <v>0.94002772638505183</v>
      </c>
      <c r="Z197" s="9">
        <f t="shared" si="121"/>
        <v>53166.61519417417</v>
      </c>
      <c r="AA197" s="12"/>
      <c r="AB197" s="10">
        <f t="shared" si="122"/>
        <v>60.161733801583694</v>
      </c>
      <c r="AC197" s="9">
        <f t="shared" si="123"/>
        <v>69.838266198416306</v>
      </c>
      <c r="AD197" s="9">
        <f t="shared" si="124"/>
        <v>0.73451440310579119</v>
      </c>
      <c r="AE197" s="9">
        <f t="shared" si="125"/>
        <v>4877.3834256008577</v>
      </c>
      <c r="AF197" s="9">
        <f t="shared" si="126"/>
        <v>3.6587495131533667</v>
      </c>
      <c r="AG197" s="9">
        <f t="shared" si="127"/>
        <v>157.68942857142858</v>
      </c>
      <c r="AH197" s="9">
        <f t="shared" si="128"/>
        <v>1528.3662657654672</v>
      </c>
      <c r="AI197" s="9">
        <f t="shared" si="129"/>
        <v>10640.981872611464</v>
      </c>
      <c r="AJ197" s="9">
        <f t="shared" si="130"/>
        <v>4.3637579617834401</v>
      </c>
      <c r="AK197" s="9">
        <f t="shared" si="131"/>
        <v>0.95587444423641099</v>
      </c>
      <c r="AM197" s="10">
        <f t="shared" si="132"/>
        <v>99.111398401630893</v>
      </c>
      <c r="AN197" s="9">
        <f t="shared" si="133"/>
        <v>30.888601598369107</v>
      </c>
      <c r="AO197" s="9">
        <f t="shared" si="134"/>
        <v>0.26963827914158661</v>
      </c>
      <c r="AP197">
        <f t="shared" si="154"/>
        <v>954.10570870277058</v>
      </c>
      <c r="AQ197" s="9">
        <f t="shared" si="135"/>
        <v>1.5367463953191922</v>
      </c>
      <c r="AR197" s="9">
        <f t="shared" si="136"/>
        <v>0.36285714285714288</v>
      </c>
      <c r="AS197" s="9">
        <f t="shared" si="137"/>
        <v>4.3637579617834392</v>
      </c>
      <c r="AT197" s="9">
        <f t="shared" si="138"/>
        <v>557.89231085714277</v>
      </c>
      <c r="AV197" s="10">
        <f t="shared" si="139"/>
        <v>111.534890015307</v>
      </c>
      <c r="AW197" s="9">
        <f t="shared" si="140"/>
        <v>18.465109984693001</v>
      </c>
      <c r="AX197" s="9">
        <f t="shared" si="141"/>
        <v>0.15289807599658001</v>
      </c>
      <c r="AY197">
        <f t="shared" si="155"/>
        <v>340.96028674680917</v>
      </c>
      <c r="AZ197" s="9">
        <f t="shared" si="142"/>
        <v>106094.67518595106</v>
      </c>
      <c r="BA197" s="9">
        <f t="shared" si="143"/>
        <v>3.3961144019898812</v>
      </c>
      <c r="BB197" s="9">
        <f t="shared" si="144"/>
        <v>5440.2148293559467</v>
      </c>
      <c r="BC197" s="9">
        <f t="shared" si="145"/>
        <v>3.8556559824898482</v>
      </c>
      <c r="BD197" s="9">
        <f t="shared" si="146"/>
        <v>1.0885714285714287</v>
      </c>
      <c r="BE197" s="9">
        <f t="shared" si="147"/>
        <v>0.3</v>
      </c>
      <c r="BF197" s="9">
        <f t="shared" si="148"/>
        <v>13.118300708383849</v>
      </c>
      <c r="BG197" s="9">
        <f t="shared" si="149"/>
        <v>8.7455338055892327</v>
      </c>
    </row>
    <row r="198" spans="1:59" ht="15.6" thickTop="1" thickBot="1" x14ac:dyDescent="0.35">
      <c r="A198" s="13">
        <v>225</v>
      </c>
      <c r="B198" s="13" t="s">
        <v>209</v>
      </c>
      <c r="C198" s="13">
        <v>80</v>
      </c>
      <c r="D198" s="13">
        <v>80</v>
      </c>
      <c r="E198" s="13">
        <v>60</v>
      </c>
      <c r="F198" s="13">
        <v>157</v>
      </c>
      <c r="G198" s="13">
        <v>1.1000000000000001</v>
      </c>
      <c r="H198" s="13">
        <v>1</v>
      </c>
      <c r="I198" s="13">
        <v>556</v>
      </c>
      <c r="J198" s="13">
        <v>72.571428571428569</v>
      </c>
      <c r="K198" s="13">
        <v>0.5</v>
      </c>
      <c r="L198" s="15">
        <v>220</v>
      </c>
      <c r="M198" s="13" t="s">
        <v>278</v>
      </c>
      <c r="N198" s="13" t="s">
        <v>268</v>
      </c>
      <c r="O198" s="9" t="s">
        <v>83</v>
      </c>
      <c r="P198" s="12"/>
      <c r="Q198" s="10">
        <f t="shared" si="150"/>
        <v>220.48853232380245</v>
      </c>
      <c r="R198" s="10">
        <f t="shared" si="117"/>
        <v>217.86670972762874</v>
      </c>
      <c r="S198" s="9">
        <f t="shared" si="151"/>
        <v>0.48853232380244549</v>
      </c>
      <c r="T198" s="9">
        <f t="shared" si="152"/>
        <v>2.2181386708307136E-3</v>
      </c>
      <c r="U198" s="9">
        <f t="shared" si="153"/>
        <v>0.23866383139981745</v>
      </c>
      <c r="V198" s="12"/>
      <c r="W198" s="10">
        <f t="shared" si="118"/>
        <v>405.77927918219092</v>
      </c>
      <c r="X198" s="9">
        <f t="shared" si="119"/>
        <v>185.77927918219092</v>
      </c>
      <c r="Y198" s="9">
        <f t="shared" si="120"/>
        <v>0.59375337395312722</v>
      </c>
      <c r="Z198" s="9">
        <f t="shared" si="121"/>
        <v>34513.940573454434</v>
      </c>
      <c r="AA198" s="12"/>
      <c r="AB198" s="10">
        <f t="shared" si="122"/>
        <v>53.853734419073781</v>
      </c>
      <c r="AC198" s="9">
        <f t="shared" si="123"/>
        <v>166.14626558092621</v>
      </c>
      <c r="AD198" s="9">
        <f t="shared" si="124"/>
        <v>1.2133941933154389</v>
      </c>
      <c r="AE198" s="9">
        <f t="shared" si="125"/>
        <v>27604.581566487665</v>
      </c>
      <c r="AF198" s="9">
        <f t="shared" si="126"/>
        <v>3.6587495131533667</v>
      </c>
      <c r="AG198" s="9">
        <f t="shared" si="127"/>
        <v>157.68942857142858</v>
      </c>
      <c r="AH198" s="9">
        <f t="shared" si="128"/>
        <v>1207.0991140268573</v>
      </c>
      <c r="AI198" s="9">
        <f t="shared" si="129"/>
        <v>20784.147286624204</v>
      </c>
      <c r="AJ198" s="9">
        <f t="shared" si="130"/>
        <v>3.5059872611464971</v>
      </c>
      <c r="AK198" s="9">
        <f t="shared" si="131"/>
        <v>0.95587444423641099</v>
      </c>
      <c r="AM198" s="10">
        <f t="shared" si="132"/>
        <v>144.56217329273284</v>
      </c>
      <c r="AN198" s="9">
        <f t="shared" si="133"/>
        <v>75.437826707267163</v>
      </c>
      <c r="AO198" s="9">
        <f t="shared" si="134"/>
        <v>0.41385438333281371</v>
      </c>
      <c r="AP198">
        <f t="shared" si="154"/>
        <v>5690.8656983156707</v>
      </c>
      <c r="AQ198" s="9">
        <f t="shared" si="135"/>
        <v>1.5367463953191922</v>
      </c>
      <c r="AR198" s="9">
        <f t="shared" si="136"/>
        <v>0.36285714285714288</v>
      </c>
      <c r="AS198" s="9">
        <f t="shared" si="137"/>
        <v>3.5059872611464975</v>
      </c>
      <c r="AT198" s="9">
        <f t="shared" si="138"/>
        <v>708.76989485714273</v>
      </c>
      <c r="AV198" s="10">
        <f t="shared" si="139"/>
        <v>172.63537661824108</v>
      </c>
      <c r="AW198" s="9">
        <f t="shared" si="140"/>
        <v>47.364623381758918</v>
      </c>
      <c r="AX198" s="9">
        <f t="shared" si="141"/>
        <v>0.24126518496478469</v>
      </c>
      <c r="AY198">
        <f t="shared" si="155"/>
        <v>2243.4075480958636</v>
      </c>
      <c r="AZ198" s="9">
        <f t="shared" si="142"/>
        <v>160248.77628412351</v>
      </c>
      <c r="BA198" s="9">
        <f t="shared" si="143"/>
        <v>3.3961144019898812</v>
      </c>
      <c r="BB198" s="9">
        <f t="shared" si="144"/>
        <v>12386.600334117576</v>
      </c>
      <c r="BC198" s="9">
        <f t="shared" si="145"/>
        <v>3.8556559824898482</v>
      </c>
      <c r="BD198" s="9">
        <f t="shared" si="146"/>
        <v>1.0885714285714287</v>
      </c>
      <c r="BE198" s="9">
        <f t="shared" si="147"/>
        <v>0.4</v>
      </c>
      <c r="BF198" s="9">
        <f t="shared" si="148"/>
        <v>13.118300708383849</v>
      </c>
      <c r="BG198" s="9">
        <f t="shared" si="149"/>
        <v>8.7455338055892327</v>
      </c>
    </row>
    <row r="199" spans="1:59" ht="15.6" thickTop="1" thickBot="1" x14ac:dyDescent="0.35">
      <c r="A199" s="13">
        <v>226</v>
      </c>
      <c r="B199" s="13" t="s">
        <v>210</v>
      </c>
      <c r="C199" s="13">
        <v>30</v>
      </c>
      <c r="D199" s="13">
        <v>80</v>
      </c>
      <c r="E199" s="13">
        <v>15</v>
      </c>
      <c r="F199" s="13">
        <v>150</v>
      </c>
      <c r="G199" s="13">
        <v>2.67</v>
      </c>
      <c r="H199" s="13">
        <v>1</v>
      </c>
      <c r="I199" s="13">
        <v>585</v>
      </c>
      <c r="J199" s="13">
        <v>72.571428571428569</v>
      </c>
      <c r="K199" s="13">
        <v>0.5</v>
      </c>
      <c r="L199" s="15">
        <v>49.6</v>
      </c>
      <c r="M199" s="13" t="s">
        <v>278</v>
      </c>
      <c r="N199" s="13" t="s">
        <v>268</v>
      </c>
      <c r="O199" s="9" t="s">
        <v>83</v>
      </c>
      <c r="P199" s="12"/>
      <c r="Q199" s="10">
        <f t="shared" si="150"/>
        <v>50.619363284837448</v>
      </c>
      <c r="R199" s="10">
        <f t="shared" si="117"/>
        <v>49.657237288192334</v>
      </c>
      <c r="S199" s="9">
        <f t="shared" si="151"/>
        <v>1.0193632848374463</v>
      </c>
      <c r="T199" s="9">
        <f t="shared" si="152"/>
        <v>2.0342641410328526E-2</v>
      </c>
      <c r="U199" s="9">
        <f t="shared" si="153"/>
        <v>1.0391015064745888</v>
      </c>
      <c r="V199" s="12"/>
      <c r="W199" s="10">
        <f t="shared" si="118"/>
        <v>260.73284542804902</v>
      </c>
      <c r="X199" s="9">
        <f t="shared" si="119"/>
        <v>211.13284542804902</v>
      </c>
      <c r="Y199" s="9">
        <f t="shared" si="120"/>
        <v>1.3606864277406974</v>
      </c>
      <c r="Z199" s="9">
        <f t="shared" si="121"/>
        <v>44577.078418544443</v>
      </c>
      <c r="AA199" s="12"/>
      <c r="AB199" s="10">
        <f t="shared" si="122"/>
        <v>34.872893339109488</v>
      </c>
      <c r="AC199" s="9">
        <f t="shared" si="123"/>
        <v>14.727106660890513</v>
      </c>
      <c r="AD199" s="9">
        <f t="shared" si="124"/>
        <v>0.34868242530227428</v>
      </c>
      <c r="AE199" s="9">
        <f t="shared" si="125"/>
        <v>216.8876706012457</v>
      </c>
      <c r="AF199" s="9">
        <f t="shared" si="126"/>
        <v>3.5762550244634399</v>
      </c>
      <c r="AG199" s="9">
        <f t="shared" si="127"/>
        <v>150.68942857142858</v>
      </c>
      <c r="AH199" s="9">
        <f t="shared" si="128"/>
        <v>787.77683206048141</v>
      </c>
      <c r="AI199" s="9">
        <f t="shared" si="129"/>
        <v>2682.9834731249998</v>
      </c>
      <c r="AJ199" s="9">
        <f t="shared" si="130"/>
        <v>2.3429250000000001</v>
      </c>
      <c r="AK199" s="9">
        <f t="shared" si="131"/>
        <v>0.93432216981981986</v>
      </c>
      <c r="AM199" s="10">
        <f t="shared" si="132"/>
        <v>28.858953388418097</v>
      </c>
      <c r="AN199" s="9">
        <f t="shared" si="133"/>
        <v>20.741046611581904</v>
      </c>
      <c r="AO199" s="9">
        <f t="shared" si="134"/>
        <v>0.52871076444013954</v>
      </c>
      <c r="AP199">
        <f t="shared" si="154"/>
        <v>430.1910145438132</v>
      </c>
      <c r="AQ199" s="9">
        <f t="shared" si="135"/>
        <v>1.5020970956958672</v>
      </c>
      <c r="AR199" s="9">
        <f t="shared" si="136"/>
        <v>0.36285714285714288</v>
      </c>
      <c r="AS199" s="9">
        <f t="shared" si="137"/>
        <v>2.3429250000000001</v>
      </c>
      <c r="AT199" s="9">
        <f t="shared" si="138"/>
        <v>369.2953308571428</v>
      </c>
      <c r="AV199" s="10">
        <f t="shared" si="139"/>
        <v>36.118498902048948</v>
      </c>
      <c r="AW199" s="9">
        <f t="shared" si="140"/>
        <v>13.481501097951053</v>
      </c>
      <c r="AX199" s="9">
        <f t="shared" si="141"/>
        <v>0.31455289746397558</v>
      </c>
      <c r="AY199">
        <f t="shared" si="155"/>
        <v>181.75087185405545</v>
      </c>
      <c r="AZ199" s="9">
        <f t="shared" si="142"/>
        <v>35300.238802520129</v>
      </c>
      <c r="BA199" s="9">
        <f t="shared" si="143"/>
        <v>3.474453535862664</v>
      </c>
      <c r="BB199" s="9">
        <f t="shared" si="144"/>
        <v>818.26009952881657</v>
      </c>
      <c r="BC199" s="9">
        <f t="shared" si="145"/>
        <v>3.7401246719016426</v>
      </c>
      <c r="BD199" s="9">
        <f t="shared" si="146"/>
        <v>1.0885714285714285</v>
      </c>
      <c r="BE199" s="9">
        <f t="shared" si="147"/>
        <v>0.15</v>
      </c>
      <c r="BF199" s="9">
        <f t="shared" si="148"/>
        <v>12.725222466856954</v>
      </c>
      <c r="BG199" s="9">
        <f t="shared" si="149"/>
        <v>8.4834816445713024</v>
      </c>
    </row>
    <row r="200" spans="1:59" ht="15.6" thickTop="1" thickBot="1" x14ac:dyDescent="0.35">
      <c r="A200" s="13">
        <v>227</v>
      </c>
      <c r="B200" s="13" t="s">
        <v>211</v>
      </c>
      <c r="C200" s="13">
        <v>80</v>
      </c>
      <c r="D200" s="13">
        <v>80</v>
      </c>
      <c r="E200" s="13">
        <v>60</v>
      </c>
      <c r="F200" s="13">
        <v>150</v>
      </c>
      <c r="G200" s="13">
        <v>1.96</v>
      </c>
      <c r="H200" s="13">
        <v>1</v>
      </c>
      <c r="I200" s="13">
        <v>504</v>
      </c>
      <c r="J200" s="13">
        <v>72.571428571428569</v>
      </c>
      <c r="K200" s="13">
        <v>0.5</v>
      </c>
      <c r="L200" s="15">
        <v>271</v>
      </c>
      <c r="M200" s="13" t="s">
        <v>278</v>
      </c>
      <c r="N200" s="13" t="s">
        <v>268</v>
      </c>
      <c r="O200" s="9" t="s">
        <v>83</v>
      </c>
      <c r="P200" s="12"/>
      <c r="Q200" s="10">
        <f t="shared" si="150"/>
        <v>254.0463821040978</v>
      </c>
      <c r="R200" s="10">
        <f t="shared" si="117"/>
        <v>251.56957594875485</v>
      </c>
      <c r="S200" s="9">
        <f t="shared" si="151"/>
        <v>16.953617895902198</v>
      </c>
      <c r="T200" s="9">
        <f t="shared" si="152"/>
        <v>6.4579505635145598E-2</v>
      </c>
      <c r="U200" s="9">
        <f t="shared" si="153"/>
        <v>287.42515976025527</v>
      </c>
      <c r="V200" s="12"/>
      <c r="W200" s="10">
        <f t="shared" si="118"/>
        <v>415.4878635376021</v>
      </c>
      <c r="X200" s="9">
        <f t="shared" si="119"/>
        <v>144.4878635376021</v>
      </c>
      <c r="Y200" s="9">
        <f t="shared" si="120"/>
        <v>0.42094804937418334</v>
      </c>
      <c r="Z200" s="9">
        <f t="shared" si="121"/>
        <v>20876.742709660724</v>
      </c>
      <c r="AA200" s="12"/>
      <c r="AB200" s="10">
        <f t="shared" si="122"/>
        <v>78.915245610093592</v>
      </c>
      <c r="AC200" s="9">
        <f t="shared" si="123"/>
        <v>192.08475438990641</v>
      </c>
      <c r="AD200" s="9">
        <f t="shared" si="124"/>
        <v>1.0978930286675428</v>
      </c>
      <c r="AE200" s="9">
        <f t="shared" si="125"/>
        <v>36896.552869030667</v>
      </c>
      <c r="AF200" s="9">
        <f t="shared" si="126"/>
        <v>3.5762550244634399</v>
      </c>
      <c r="AG200" s="9">
        <f t="shared" si="127"/>
        <v>150.68942857142858</v>
      </c>
      <c r="AH200" s="9">
        <f t="shared" si="128"/>
        <v>2140.1023359098881</v>
      </c>
      <c r="AI200" s="9">
        <f t="shared" si="129"/>
        <v>19893.441984000001</v>
      </c>
      <c r="AJ200" s="9">
        <f t="shared" si="130"/>
        <v>5.9270400000000008</v>
      </c>
      <c r="AK200" s="9">
        <f t="shared" si="131"/>
        <v>0.93432216981981986</v>
      </c>
      <c r="AM200" s="10">
        <f t="shared" si="132"/>
        <v>173.69240901446778</v>
      </c>
      <c r="AN200" s="9">
        <f t="shared" si="133"/>
        <v>97.307590985532215</v>
      </c>
      <c r="AO200" s="9">
        <f t="shared" si="134"/>
        <v>0.43763999120734426</v>
      </c>
      <c r="AP200">
        <f t="shared" si="154"/>
        <v>9468.7672634076298</v>
      </c>
      <c r="AQ200" s="9">
        <f t="shared" si="135"/>
        <v>1.5020970956958672</v>
      </c>
      <c r="AR200" s="9">
        <f t="shared" si="136"/>
        <v>0.36285714285714288</v>
      </c>
      <c r="AS200" s="9">
        <f t="shared" si="137"/>
        <v>5.9270399999999999</v>
      </c>
      <c r="AT200" s="9">
        <f t="shared" si="138"/>
        <v>708.76989485714273</v>
      </c>
      <c r="AV200" s="10">
        <f t="shared" si="139"/>
        <v>181.2665041637693</v>
      </c>
      <c r="AW200" s="9">
        <f t="shared" si="140"/>
        <v>89.733495836230702</v>
      </c>
      <c r="AX200" s="9">
        <f t="shared" si="141"/>
        <v>0.39681689893062472</v>
      </c>
      <c r="AY200">
        <f t="shared" si="155"/>
        <v>8052.100274990833</v>
      </c>
      <c r="AZ200" s="9">
        <f t="shared" si="142"/>
        <v>169251.05731866421</v>
      </c>
      <c r="BA200" s="9">
        <f t="shared" si="143"/>
        <v>3.474453535862664</v>
      </c>
      <c r="BB200" s="9">
        <f t="shared" si="144"/>
        <v>12015.446845105107</v>
      </c>
      <c r="BC200" s="9">
        <f t="shared" si="145"/>
        <v>3.7401246719016426</v>
      </c>
      <c r="BD200" s="9">
        <f t="shared" si="146"/>
        <v>1.0885714285714285</v>
      </c>
      <c r="BE200" s="9">
        <f t="shared" si="147"/>
        <v>0.4</v>
      </c>
      <c r="BF200" s="9">
        <f t="shared" si="148"/>
        <v>12.725222466856954</v>
      </c>
      <c r="BG200" s="9">
        <f t="shared" si="149"/>
        <v>8.4834816445713024</v>
      </c>
    </row>
    <row r="201" spans="1:59" ht="15.6" thickTop="1" thickBot="1" x14ac:dyDescent="0.35">
      <c r="A201" s="13">
        <v>229</v>
      </c>
      <c r="B201" s="13" t="s">
        <v>213</v>
      </c>
      <c r="C201" s="13">
        <v>60</v>
      </c>
      <c r="D201" s="13">
        <v>80</v>
      </c>
      <c r="E201" s="13">
        <v>40</v>
      </c>
      <c r="F201" s="13">
        <v>149</v>
      </c>
      <c r="G201" s="13">
        <v>1.49</v>
      </c>
      <c r="H201" s="13">
        <v>1</v>
      </c>
      <c r="I201" s="13">
        <v>556</v>
      </c>
      <c r="J201" s="13">
        <v>72.571428571428569</v>
      </c>
      <c r="K201" s="13">
        <v>0.5</v>
      </c>
      <c r="L201" s="15">
        <v>118</v>
      </c>
      <c r="M201" s="13" t="s">
        <v>278</v>
      </c>
      <c r="N201" s="13" t="s">
        <v>268</v>
      </c>
      <c r="O201" s="9" t="s">
        <v>83</v>
      </c>
      <c r="P201" s="12"/>
      <c r="Q201" s="10">
        <f t="shared" si="150"/>
        <v>125.32237905590858</v>
      </c>
      <c r="R201" s="10">
        <f t="shared" si="117"/>
        <v>123.35953611971476</v>
      </c>
      <c r="S201" s="9">
        <f t="shared" si="151"/>
        <v>7.3223790559085842</v>
      </c>
      <c r="T201" s="9">
        <f t="shared" si="152"/>
        <v>6.0186646902923045E-2</v>
      </c>
      <c r="U201" s="9">
        <f t="shared" si="153"/>
        <v>53.617235038408687</v>
      </c>
      <c r="V201" s="12"/>
      <c r="W201" s="10">
        <f t="shared" si="118"/>
        <v>327.62306543111811</v>
      </c>
      <c r="X201" s="9">
        <f t="shared" si="119"/>
        <v>209.62306543111811</v>
      </c>
      <c r="Y201" s="9">
        <f t="shared" si="120"/>
        <v>0.94080886602365721</v>
      </c>
      <c r="Z201" s="9">
        <f t="shared" si="121"/>
        <v>43941.829560738821</v>
      </c>
      <c r="AA201" s="12"/>
      <c r="AB201" s="10">
        <f t="shared" si="122"/>
        <v>45.828430799115381</v>
      </c>
      <c r="AC201" s="9">
        <f t="shared" si="123"/>
        <v>72.171569200884619</v>
      </c>
      <c r="AD201" s="9">
        <f t="shared" si="124"/>
        <v>0.88106281490763472</v>
      </c>
      <c r="AE201" s="9">
        <f t="shared" si="125"/>
        <v>5208.7354009180772</v>
      </c>
      <c r="AF201" s="9">
        <f t="shared" si="126"/>
        <v>3.5643142397942409</v>
      </c>
      <c r="AG201" s="9">
        <f t="shared" si="127"/>
        <v>149.68942857142858</v>
      </c>
      <c r="AH201" s="9">
        <f t="shared" si="128"/>
        <v>1144.64324928</v>
      </c>
      <c r="AI201" s="9">
        <f t="shared" si="129"/>
        <v>10947.870400000002</v>
      </c>
      <c r="AJ201" s="9">
        <f t="shared" si="130"/>
        <v>3.3359999999999999</v>
      </c>
      <c r="AK201" s="9">
        <f t="shared" si="131"/>
        <v>0.9312025545336724</v>
      </c>
      <c r="AM201" s="10">
        <f t="shared" si="132"/>
        <v>83.999366325835624</v>
      </c>
      <c r="AN201" s="9">
        <f t="shared" si="133"/>
        <v>34.000633674164376</v>
      </c>
      <c r="AO201" s="9">
        <f t="shared" si="134"/>
        <v>0.33664099341103437</v>
      </c>
      <c r="AP201">
        <f t="shared" si="154"/>
        <v>1156.0430902447206</v>
      </c>
      <c r="AQ201" s="9">
        <f t="shared" si="135"/>
        <v>1.4970817324599568</v>
      </c>
      <c r="AR201" s="9">
        <f t="shared" si="136"/>
        <v>0.36285714285714288</v>
      </c>
      <c r="AS201" s="9">
        <f t="shared" si="137"/>
        <v>3.3359999999999999</v>
      </c>
      <c r="AT201" s="9">
        <f t="shared" si="138"/>
        <v>557.89231085714277</v>
      </c>
      <c r="AV201" s="10">
        <f t="shared" si="139"/>
        <v>103.41084786554541</v>
      </c>
      <c r="AW201" s="9">
        <f t="shared" si="140"/>
        <v>14.589152134454594</v>
      </c>
      <c r="AX201" s="9">
        <f t="shared" si="141"/>
        <v>0.13178353522510375</v>
      </c>
      <c r="AY201">
        <f t="shared" si="155"/>
        <v>212.84336000226102</v>
      </c>
      <c r="AZ201" s="9">
        <f t="shared" si="142"/>
        <v>98157.136336831332</v>
      </c>
      <c r="BA201" s="9">
        <f t="shared" si="143"/>
        <v>3.4860932788044274</v>
      </c>
      <c r="BB201" s="9">
        <f t="shared" si="144"/>
        <v>5253.711528714075</v>
      </c>
      <c r="BC201" s="9">
        <f t="shared" si="145"/>
        <v>3.72347506878886</v>
      </c>
      <c r="BD201" s="9">
        <f t="shared" si="146"/>
        <v>1.0885714285714285</v>
      </c>
      <c r="BE201" s="9">
        <f t="shared" si="147"/>
        <v>0.3</v>
      </c>
      <c r="BF201" s="9">
        <f t="shared" si="148"/>
        <v>12.668574648353271</v>
      </c>
      <c r="BG201" s="9">
        <f t="shared" si="149"/>
        <v>8.445716432235514</v>
      </c>
    </row>
    <row r="202" spans="1:59" ht="15.6" thickTop="1" thickBot="1" x14ac:dyDescent="0.35">
      <c r="A202" s="13">
        <v>230</v>
      </c>
      <c r="B202" s="13" t="s">
        <v>214</v>
      </c>
      <c r="C202" s="13">
        <v>80</v>
      </c>
      <c r="D202" s="13">
        <v>80</v>
      </c>
      <c r="E202" s="13">
        <v>60</v>
      </c>
      <c r="F202" s="13">
        <v>149</v>
      </c>
      <c r="G202" s="13">
        <v>1.77</v>
      </c>
      <c r="H202" s="13">
        <v>1</v>
      </c>
      <c r="I202" s="13">
        <v>504</v>
      </c>
      <c r="J202" s="13">
        <v>72.571428571428569</v>
      </c>
      <c r="K202" s="13">
        <v>0.5</v>
      </c>
      <c r="L202" s="15">
        <v>268</v>
      </c>
      <c r="M202" s="13" t="s">
        <v>278</v>
      </c>
      <c r="N202" s="13" t="s">
        <v>268</v>
      </c>
      <c r="O202" s="9" t="s">
        <v>83</v>
      </c>
      <c r="P202" s="12"/>
      <c r="Q202" s="10">
        <f t="shared" si="150"/>
        <v>244.19633704973003</v>
      </c>
      <c r="R202" s="10">
        <f t="shared" si="117"/>
        <v>241.7525118371764</v>
      </c>
      <c r="S202" s="9">
        <f t="shared" si="151"/>
        <v>23.803662950269967</v>
      </c>
      <c r="T202" s="9">
        <f t="shared" si="152"/>
        <v>9.294741577958153E-2</v>
      </c>
      <c r="U202" s="9">
        <f t="shared" si="153"/>
        <v>566.61436985005514</v>
      </c>
      <c r="V202" s="12"/>
      <c r="W202" s="10">
        <f t="shared" si="118"/>
        <v>408.83810454152012</v>
      </c>
      <c r="X202" s="9">
        <f t="shared" si="119"/>
        <v>140.83810454152012</v>
      </c>
      <c r="Y202" s="9">
        <f t="shared" si="120"/>
        <v>0.41616482168042745</v>
      </c>
      <c r="Z202" s="9">
        <f t="shared" si="121"/>
        <v>19835.371690848151</v>
      </c>
      <c r="AA202" s="12"/>
      <c r="AB202" s="10">
        <f t="shared" si="122"/>
        <v>72.442969057602824</v>
      </c>
      <c r="AC202" s="9">
        <f t="shared" si="123"/>
        <v>195.55703094239718</v>
      </c>
      <c r="AD202" s="9">
        <f t="shared" si="124"/>
        <v>1.1488387114219358</v>
      </c>
      <c r="AE202" s="9">
        <f t="shared" si="125"/>
        <v>38242.552351005688</v>
      </c>
      <c r="AF202" s="9">
        <f t="shared" si="126"/>
        <v>3.5643142397942409</v>
      </c>
      <c r="AG202" s="9">
        <f t="shared" si="127"/>
        <v>149.68942857142858</v>
      </c>
      <c r="AH202" s="9">
        <f t="shared" si="128"/>
        <v>1925.500601653129</v>
      </c>
      <c r="AI202" s="9">
        <f t="shared" si="129"/>
        <v>20091.606652348994</v>
      </c>
      <c r="AJ202" s="9">
        <f t="shared" si="130"/>
        <v>5.3884026845637587</v>
      </c>
      <c r="AK202" s="9">
        <f t="shared" si="131"/>
        <v>0.9312025545336724</v>
      </c>
      <c r="AM202" s="10">
        <f t="shared" si="132"/>
        <v>165.3775739557272</v>
      </c>
      <c r="AN202" s="9">
        <f t="shared" si="133"/>
        <v>102.6224260442728</v>
      </c>
      <c r="AO202" s="9">
        <f t="shared" si="134"/>
        <v>0.47359361541285688</v>
      </c>
      <c r="AP202">
        <f t="shared" si="154"/>
        <v>10531.36232721224</v>
      </c>
      <c r="AQ202" s="9">
        <f t="shared" si="135"/>
        <v>1.4970817324599568</v>
      </c>
      <c r="AR202" s="9">
        <f t="shared" si="136"/>
        <v>0.36285714285714288</v>
      </c>
      <c r="AS202" s="9">
        <f t="shared" si="137"/>
        <v>5.3884026845637587</v>
      </c>
      <c r="AT202" s="9">
        <f t="shared" si="138"/>
        <v>708.76989485714273</v>
      </c>
      <c r="AV202" s="10">
        <f t="shared" si="139"/>
        <v>178.01027207783167</v>
      </c>
      <c r="AW202" s="9">
        <f t="shared" si="140"/>
        <v>89.989727922168328</v>
      </c>
      <c r="AX202" s="9">
        <f t="shared" si="141"/>
        <v>0.40353208684155389</v>
      </c>
      <c r="AY202">
        <f t="shared" si="155"/>
        <v>8098.1511315058824</v>
      </c>
      <c r="AZ202" s="9">
        <f t="shared" si="142"/>
        <v>166048.31340190355</v>
      </c>
      <c r="BA202" s="9">
        <f t="shared" si="143"/>
        <v>3.4860932788044274</v>
      </c>
      <c r="BB202" s="9">
        <f t="shared" si="144"/>
        <v>11961.95867592811</v>
      </c>
      <c r="BC202" s="9">
        <f t="shared" si="145"/>
        <v>3.72347506878886</v>
      </c>
      <c r="BD202" s="9">
        <f t="shared" si="146"/>
        <v>1.0885714285714285</v>
      </c>
      <c r="BE202" s="9">
        <f t="shared" si="147"/>
        <v>0.4</v>
      </c>
      <c r="BF202" s="9">
        <f t="shared" si="148"/>
        <v>12.668574648353271</v>
      </c>
      <c r="BG202" s="9">
        <f t="shared" si="149"/>
        <v>8.445716432235514</v>
      </c>
    </row>
    <row r="203" spans="1:59" ht="15.6" thickTop="1" thickBot="1" x14ac:dyDescent="0.35">
      <c r="A203" s="13">
        <v>231</v>
      </c>
      <c r="B203" s="13" t="s">
        <v>215</v>
      </c>
      <c r="C203" s="13">
        <v>60</v>
      </c>
      <c r="D203" s="13">
        <v>80</v>
      </c>
      <c r="E203" s="13">
        <v>40</v>
      </c>
      <c r="F203" s="13">
        <v>153</v>
      </c>
      <c r="G203" s="13">
        <v>1.49</v>
      </c>
      <c r="H203" s="13">
        <v>2</v>
      </c>
      <c r="I203" s="13">
        <v>556</v>
      </c>
      <c r="J203" s="13">
        <v>66.67</v>
      </c>
      <c r="K203" s="13">
        <v>0.5</v>
      </c>
      <c r="L203" s="15">
        <v>136</v>
      </c>
      <c r="M203" s="13" t="s">
        <v>278</v>
      </c>
      <c r="N203" s="13" t="s">
        <v>268</v>
      </c>
      <c r="O203" s="9" t="s">
        <v>83</v>
      </c>
      <c r="P203" s="12"/>
      <c r="Q203" s="10">
        <f t="shared" si="150"/>
        <v>148.3418462166708</v>
      </c>
      <c r="R203" s="10">
        <f t="shared" si="117"/>
        <v>146.29288020920396</v>
      </c>
      <c r="S203" s="9">
        <f t="shared" si="151"/>
        <v>12.341846216670803</v>
      </c>
      <c r="T203" s="9">
        <f t="shared" si="152"/>
        <v>8.6809918278903039E-2</v>
      </c>
      <c r="U203" s="9">
        <f t="shared" si="153"/>
        <v>152.32116803595139</v>
      </c>
      <c r="V203" s="12"/>
      <c r="W203" s="10">
        <f t="shared" si="118"/>
        <v>377.53130825046787</v>
      </c>
      <c r="X203" s="9">
        <f t="shared" si="119"/>
        <v>241.53130825046787</v>
      </c>
      <c r="Y203" s="9">
        <f t="shared" si="120"/>
        <v>0.94066828787258394</v>
      </c>
      <c r="Z203" s="9">
        <f t="shared" si="121"/>
        <v>58337.372865182529</v>
      </c>
      <c r="AA203" s="12"/>
      <c r="AB203" s="10">
        <f t="shared" si="122"/>
        <v>53.224631768469749</v>
      </c>
      <c r="AC203" s="9">
        <f t="shared" si="123"/>
        <v>82.775368231530251</v>
      </c>
      <c r="AD203" s="9">
        <f t="shared" si="124"/>
        <v>0.8748899914130841</v>
      </c>
      <c r="AE203" s="9">
        <f t="shared" si="125"/>
        <v>6851.7615858654272</v>
      </c>
      <c r="AF203" s="9">
        <f t="shared" si="126"/>
        <v>3.6118405280410704</v>
      </c>
      <c r="AG203" s="9">
        <f t="shared" si="127"/>
        <v>154.26673</v>
      </c>
      <c r="AH203" s="9">
        <f t="shared" si="128"/>
        <v>1112.754355045721</v>
      </c>
      <c r="AI203" s="9">
        <f t="shared" si="129"/>
        <v>10973.913003921571</v>
      </c>
      <c r="AJ203" s="9">
        <f t="shared" si="130"/>
        <v>3.2487843137254901</v>
      </c>
      <c r="AK203" s="9">
        <f t="shared" si="131"/>
        <v>1.7337701376323866</v>
      </c>
      <c r="AM203" s="10">
        <f t="shared" si="132"/>
        <v>96.476562417219128</v>
      </c>
      <c r="AN203" s="9">
        <f t="shared" si="133"/>
        <v>39.523437582780872</v>
      </c>
      <c r="AO203" s="9">
        <f t="shared" si="134"/>
        <v>0.34002083626692031</v>
      </c>
      <c r="AP203">
        <f t="shared" si="154"/>
        <v>1562.1021183599755</v>
      </c>
      <c r="AQ203" s="9">
        <f t="shared" si="135"/>
        <v>2.7873587638876844</v>
      </c>
      <c r="AR203" s="9">
        <f t="shared" si="136"/>
        <v>0.66670000000000007</v>
      </c>
      <c r="AS203" s="9">
        <f t="shared" si="137"/>
        <v>3.2487843137254901</v>
      </c>
      <c r="AT203" s="9">
        <f t="shared" si="138"/>
        <v>441.41548847999985</v>
      </c>
      <c r="AV203" s="10">
        <f t="shared" si="139"/>
        <v>106.58332415657631</v>
      </c>
      <c r="AW203" s="9">
        <f t="shared" si="140"/>
        <v>29.41667584342369</v>
      </c>
      <c r="AX203" s="9">
        <f t="shared" si="141"/>
        <v>0.24252842560963989</v>
      </c>
      <c r="AY203">
        <f t="shared" si="155"/>
        <v>865.34081767706687</v>
      </c>
      <c r="AZ203" s="9">
        <f t="shared" si="142"/>
        <v>99718.007699544862</v>
      </c>
      <c r="BA203" s="9">
        <f t="shared" si="143"/>
        <v>3.4402216317210352</v>
      </c>
      <c r="BB203" s="9">
        <f t="shared" si="144"/>
        <v>6865.3164570314375</v>
      </c>
      <c r="BC203" s="9">
        <f t="shared" si="145"/>
        <v>6.9633331228794182</v>
      </c>
      <c r="BD203" s="9">
        <f t="shared" si="146"/>
        <v>2.0000999999999998</v>
      </c>
      <c r="BE203" s="9">
        <f t="shared" si="147"/>
        <v>0.3</v>
      </c>
      <c r="BF203" s="9">
        <f t="shared" si="148"/>
        <v>12.894416617834697</v>
      </c>
      <c r="BG203" s="9">
        <f t="shared" si="149"/>
        <v>8.5962777452231318</v>
      </c>
    </row>
    <row r="204" spans="1:59" ht="15.6" thickTop="1" thickBot="1" x14ac:dyDescent="0.35">
      <c r="A204" s="13">
        <v>232</v>
      </c>
      <c r="B204" s="13" t="s">
        <v>216</v>
      </c>
      <c r="C204" s="13">
        <v>80</v>
      </c>
      <c r="D204" s="13">
        <v>80</v>
      </c>
      <c r="E204" s="13">
        <v>60</v>
      </c>
      <c r="F204" s="13">
        <v>153</v>
      </c>
      <c r="G204" s="13">
        <v>1.77</v>
      </c>
      <c r="H204" s="13">
        <v>2</v>
      </c>
      <c r="I204" s="13">
        <v>504</v>
      </c>
      <c r="J204" s="13">
        <v>66.67</v>
      </c>
      <c r="K204" s="13">
        <v>0.5</v>
      </c>
      <c r="L204" s="15">
        <v>274</v>
      </c>
      <c r="M204" s="13" t="s">
        <v>278</v>
      </c>
      <c r="N204" s="13" t="s">
        <v>268</v>
      </c>
      <c r="O204" s="9" t="s">
        <v>83</v>
      </c>
      <c r="P204" s="12"/>
      <c r="Q204" s="10">
        <f t="shared" si="150"/>
        <v>295.58882318324584</v>
      </c>
      <c r="R204" s="10">
        <f t="shared" si="117"/>
        <v>293.00303087007484</v>
      </c>
      <c r="S204" s="9">
        <f t="shared" si="151"/>
        <v>21.588823183245836</v>
      </c>
      <c r="T204" s="9">
        <f t="shared" si="152"/>
        <v>7.5804939649598307E-2</v>
      </c>
      <c r="U204" s="9">
        <f t="shared" si="153"/>
        <v>466.07728643745287</v>
      </c>
      <c r="V204" s="12"/>
      <c r="W204" s="10">
        <f t="shared" si="118"/>
        <v>466.46399076218904</v>
      </c>
      <c r="X204" s="9">
        <f t="shared" si="119"/>
        <v>192.46399076218904</v>
      </c>
      <c r="Y204" s="9">
        <f t="shared" si="120"/>
        <v>0.51984699637879273</v>
      </c>
      <c r="Z204" s="9">
        <f t="shared" si="121"/>
        <v>37042.387740107988</v>
      </c>
      <c r="AA204" s="12"/>
      <c r="AB204" s="10">
        <f t="shared" si="122"/>
        <v>86.04768278373578</v>
      </c>
      <c r="AC204" s="9">
        <f t="shared" si="123"/>
        <v>187.95231721626422</v>
      </c>
      <c r="AD204" s="9">
        <f t="shared" si="124"/>
        <v>1.0440412545532676</v>
      </c>
      <c r="AE204" s="9">
        <f t="shared" si="125"/>
        <v>35326.073546963213</v>
      </c>
      <c r="AF204" s="9">
        <f t="shared" si="126"/>
        <v>3.6118405280410704</v>
      </c>
      <c r="AG204" s="9">
        <f t="shared" si="127"/>
        <v>154.26673</v>
      </c>
      <c r="AH204" s="9">
        <f t="shared" si="128"/>
        <v>1870.0378067111419</v>
      </c>
      <c r="AI204" s="9">
        <f t="shared" si="129"/>
        <v>20143.433929411764</v>
      </c>
      <c r="AJ204" s="9">
        <f t="shared" si="130"/>
        <v>5.247529411764706</v>
      </c>
      <c r="AK204" s="9">
        <f t="shared" si="131"/>
        <v>1.7337701376323866</v>
      </c>
      <c r="AM204" s="10">
        <f t="shared" si="132"/>
        <v>187.6724471025646</v>
      </c>
      <c r="AN204" s="9">
        <f t="shared" si="133"/>
        <v>86.327552897435396</v>
      </c>
      <c r="AO204" s="9">
        <f t="shared" si="134"/>
        <v>0.37397749611969788</v>
      </c>
      <c r="AP204">
        <f t="shared" si="154"/>
        <v>7452.4463892595068</v>
      </c>
      <c r="AQ204" s="9">
        <f t="shared" si="135"/>
        <v>2.7873587638876844</v>
      </c>
      <c r="AR204" s="9">
        <f t="shared" si="136"/>
        <v>0.66670000000000007</v>
      </c>
      <c r="AS204" s="9">
        <f t="shared" si="137"/>
        <v>5.247529411764706</v>
      </c>
      <c r="AT204" s="9">
        <f t="shared" si="138"/>
        <v>560.79283271999986</v>
      </c>
      <c r="AV204" s="10">
        <f t="shared" si="139"/>
        <v>184.17148058880963</v>
      </c>
      <c r="AW204" s="9">
        <f t="shared" si="140"/>
        <v>89.828519411190371</v>
      </c>
      <c r="AX204" s="9">
        <f t="shared" si="141"/>
        <v>0.39211746351278393</v>
      </c>
      <c r="AY204">
        <f t="shared" si="155"/>
        <v>8069.1628996066056</v>
      </c>
      <c r="AZ204" s="9">
        <f t="shared" si="142"/>
        <v>168678.27407029446</v>
      </c>
      <c r="BA204" s="9">
        <f t="shared" si="143"/>
        <v>3.4402216317210352</v>
      </c>
      <c r="BB204" s="9">
        <f t="shared" si="144"/>
        <v>15493.206518515148</v>
      </c>
      <c r="BC204" s="9">
        <f t="shared" si="145"/>
        <v>6.9633331228794182</v>
      </c>
      <c r="BD204" s="9">
        <f t="shared" si="146"/>
        <v>2.0000999999999998</v>
      </c>
      <c r="BE204" s="9">
        <f t="shared" si="147"/>
        <v>0.4</v>
      </c>
      <c r="BF204" s="9">
        <f t="shared" si="148"/>
        <v>12.894416617834697</v>
      </c>
      <c r="BG204" s="9">
        <f t="shared" si="149"/>
        <v>8.5962777452231318</v>
      </c>
    </row>
    <row r="205" spans="1:59" ht="15.6" thickTop="1" thickBot="1" x14ac:dyDescent="0.35">
      <c r="A205" s="13">
        <v>234</v>
      </c>
      <c r="B205" s="13" t="s">
        <v>180</v>
      </c>
      <c r="C205" s="13">
        <v>200</v>
      </c>
      <c r="D205" s="13">
        <v>400</v>
      </c>
      <c r="E205" s="13">
        <v>160</v>
      </c>
      <c r="F205" s="13">
        <v>60.5</v>
      </c>
      <c r="G205" s="13">
        <v>0.9</v>
      </c>
      <c r="H205" s="13">
        <v>0.5</v>
      </c>
      <c r="I205" s="13">
        <v>400</v>
      </c>
      <c r="J205" s="13">
        <v>66.7</v>
      </c>
      <c r="K205" s="13">
        <v>1</v>
      </c>
      <c r="L205" s="15">
        <v>1139.5</v>
      </c>
      <c r="M205" s="13" t="s">
        <v>278</v>
      </c>
      <c r="N205" s="13" t="s">
        <v>269</v>
      </c>
      <c r="O205" s="9">
        <v>2</v>
      </c>
      <c r="P205" s="12"/>
      <c r="Q205" s="10">
        <f t="shared" si="150"/>
        <v>1126.9620684886743</v>
      </c>
      <c r="R205" s="10">
        <f t="shared" si="117"/>
        <v>1132.5293961933041</v>
      </c>
      <c r="S205" s="9">
        <f t="shared" si="151"/>
        <v>12.537931511325723</v>
      </c>
      <c r="T205" s="9">
        <f t="shared" si="152"/>
        <v>1.1063879414215202E-2</v>
      </c>
      <c r="U205" s="9">
        <f t="shared" si="153"/>
        <v>157.19972658269455</v>
      </c>
      <c r="V205" s="12"/>
      <c r="W205" s="10">
        <f t="shared" si="118"/>
        <v>767.39211222518588</v>
      </c>
      <c r="X205" s="9">
        <f t="shared" si="119"/>
        <v>372.10788777481412</v>
      </c>
      <c r="Y205" s="9">
        <f t="shared" si="120"/>
        <v>0.3902768126095974</v>
      </c>
      <c r="Z205" s="9">
        <f t="shared" si="121"/>
        <v>138464.28014423366</v>
      </c>
      <c r="AA205" s="12"/>
      <c r="AB205" s="10">
        <f t="shared" si="122"/>
        <v>331.97107841694833</v>
      </c>
      <c r="AC205" s="9">
        <f t="shared" si="123"/>
        <v>807.52892158305167</v>
      </c>
      <c r="AD205" s="9">
        <f t="shared" si="124"/>
        <v>1.0975804192520249</v>
      </c>
      <c r="AE205" s="9">
        <f t="shared" si="125"/>
        <v>652102.95919308637</v>
      </c>
      <c r="AF205" s="9">
        <f t="shared" si="126"/>
        <v>2.2712269811711905</v>
      </c>
      <c r="AG205" s="9">
        <f t="shared" si="127"/>
        <v>61.133650000000003</v>
      </c>
      <c r="AH205" s="9">
        <f t="shared" si="128"/>
        <v>24262.937580766345</v>
      </c>
      <c r="AI205" s="9">
        <f t="shared" si="129"/>
        <v>197361.82479338846</v>
      </c>
      <c r="AJ205" s="9">
        <f t="shared" si="130"/>
        <v>14.280991735537192</v>
      </c>
      <c r="AK205" s="9">
        <f t="shared" si="131"/>
        <v>0.27268351135941316</v>
      </c>
      <c r="AM205" s="10">
        <f t="shared" si="132"/>
        <v>781.62323305983261</v>
      </c>
      <c r="AN205" s="9">
        <f t="shared" si="133"/>
        <v>357.87676694016739</v>
      </c>
      <c r="AO205" s="9">
        <f t="shared" si="134"/>
        <v>0.37257033883262752</v>
      </c>
      <c r="AP205">
        <f t="shared" si="154"/>
        <v>128075.78031554689</v>
      </c>
      <c r="AQ205" s="9">
        <f t="shared" si="135"/>
        <v>0.87677917465260324</v>
      </c>
      <c r="AR205" s="9">
        <f t="shared" si="136"/>
        <v>0.33350000000000002</v>
      </c>
      <c r="AS205" s="9">
        <f t="shared" si="137"/>
        <v>14.280991735537194</v>
      </c>
      <c r="AT205" s="9">
        <f t="shared" si="138"/>
        <v>2537.8889695999997</v>
      </c>
      <c r="AV205" s="10">
        <f t="shared" si="139"/>
        <v>1183.1851923762501</v>
      </c>
      <c r="AW205" s="9">
        <f t="shared" si="140"/>
        <v>43.685192376250143</v>
      </c>
      <c r="AX205" s="9">
        <f t="shared" si="141"/>
        <v>3.7616111317743839E-2</v>
      </c>
      <c r="AY205">
        <f t="shared" si="155"/>
        <v>1908.3960329499837</v>
      </c>
      <c r="AZ205" s="9">
        <f t="shared" si="142"/>
        <v>1025598.2734772617</v>
      </c>
      <c r="BA205" s="9">
        <f t="shared" si="143"/>
        <v>5.4708455024104268</v>
      </c>
      <c r="BB205" s="9">
        <f t="shared" si="144"/>
        <v>157586.91889898849</v>
      </c>
      <c r="BC205" s="9">
        <f t="shared" si="145"/>
        <v>1.5633022744852259</v>
      </c>
      <c r="BD205" s="9">
        <f t="shared" si="146"/>
        <v>0.83374999999999999</v>
      </c>
      <c r="BE205" s="9">
        <f t="shared" si="147"/>
        <v>1</v>
      </c>
      <c r="BF205" s="9">
        <f t="shared" si="148"/>
        <v>11.574229733172123</v>
      </c>
      <c r="BG205" s="9">
        <f t="shared" si="149"/>
        <v>4.6296918932688493</v>
      </c>
    </row>
    <row r="206" spans="1:59" ht="15.6" thickTop="1" thickBot="1" x14ac:dyDescent="0.35">
      <c r="A206" s="13">
        <v>8</v>
      </c>
      <c r="B206" s="13" t="s">
        <v>104</v>
      </c>
      <c r="C206" s="13">
        <v>152</v>
      </c>
      <c r="D206" s="13">
        <v>152</v>
      </c>
      <c r="E206" s="13">
        <v>127</v>
      </c>
      <c r="F206" s="13">
        <v>31</v>
      </c>
      <c r="G206" s="13">
        <v>0.66</v>
      </c>
      <c r="H206" s="13">
        <v>1.5</v>
      </c>
      <c r="I206" s="13">
        <v>449</v>
      </c>
      <c r="J206" s="13">
        <v>55</v>
      </c>
      <c r="K206" s="13">
        <v>1</v>
      </c>
      <c r="L206" s="15">
        <v>472</v>
      </c>
      <c r="M206" s="13" t="s">
        <v>279</v>
      </c>
      <c r="N206" s="13" t="s">
        <v>246</v>
      </c>
      <c r="O206" s="9" t="s">
        <v>1</v>
      </c>
      <c r="P206" s="12"/>
      <c r="Q206" s="10">
        <f t="shared" si="150"/>
        <v>381.40902698856991</v>
      </c>
      <c r="R206" s="10">
        <f t="shared" si="117"/>
        <v>386.17207277229227</v>
      </c>
      <c r="S206" s="9">
        <f t="shared" si="151"/>
        <v>90.590973011430094</v>
      </c>
      <c r="T206" s="9">
        <f t="shared" si="152"/>
        <v>0.21230376090841005</v>
      </c>
      <c r="U206" s="9">
        <f t="shared" si="153"/>
        <v>8206.7243911576552</v>
      </c>
      <c r="V206" s="12"/>
      <c r="W206" s="10">
        <f t="shared" si="118"/>
        <v>372.95881577495186</v>
      </c>
      <c r="X206" s="9">
        <f t="shared" si="119"/>
        <v>99.041184225048141</v>
      </c>
      <c r="Y206" s="9">
        <f t="shared" si="120"/>
        <v>0.23442842982639991</v>
      </c>
      <c r="Z206" s="9">
        <f t="shared" si="121"/>
        <v>9809.1561726999244</v>
      </c>
      <c r="AA206" s="12"/>
      <c r="AB206" s="10">
        <f t="shared" si="122"/>
        <v>137.56795515333093</v>
      </c>
      <c r="AC206" s="9">
        <f t="shared" si="123"/>
        <v>334.4320448466691</v>
      </c>
      <c r="AD206" s="9">
        <f t="shared" si="124"/>
        <v>1.0972756754004431</v>
      </c>
      <c r="AE206" s="9">
        <f t="shared" si="125"/>
        <v>111844.79262032449</v>
      </c>
      <c r="AF206" s="9">
        <f t="shared" si="126"/>
        <v>1.6257871939463662</v>
      </c>
      <c r="AG206" s="9">
        <f t="shared" si="127"/>
        <v>32.567500000000003</v>
      </c>
      <c r="AH206" s="9">
        <f t="shared" si="128"/>
        <v>13370.187670537278</v>
      </c>
      <c r="AI206" s="9">
        <f t="shared" si="129"/>
        <v>80945.318618596779</v>
      </c>
      <c r="AJ206" s="9">
        <f t="shared" si="130"/>
        <v>18.210570967741941</v>
      </c>
      <c r="AK206" s="9">
        <f t="shared" si="131"/>
        <v>0.48285879660207082</v>
      </c>
      <c r="AM206" s="10">
        <f t="shared" si="132"/>
        <v>318.84586546758516</v>
      </c>
      <c r="AN206" s="9">
        <f t="shared" si="133"/>
        <v>153.15413453241484</v>
      </c>
      <c r="AO206" s="9">
        <f t="shared" si="134"/>
        <v>0.3873172794343761</v>
      </c>
      <c r="AP206">
        <f t="shared" si="154"/>
        <v>23456.188924373026</v>
      </c>
      <c r="AQ206" s="9">
        <f t="shared" si="135"/>
        <v>1.5525710925751517</v>
      </c>
      <c r="AR206" s="9">
        <f t="shared" si="136"/>
        <v>0.82500000000000007</v>
      </c>
      <c r="AS206" s="9">
        <f t="shared" si="137"/>
        <v>18.210570967741941</v>
      </c>
      <c r="AT206" s="9">
        <f t="shared" si="138"/>
        <v>985.95371899999975</v>
      </c>
      <c r="AV206" s="10">
        <f t="shared" si="139"/>
        <v>277.65047168562666</v>
      </c>
      <c r="AW206" s="9">
        <f t="shared" si="140"/>
        <v>194.34952831437334</v>
      </c>
      <c r="AX206" s="9">
        <f t="shared" si="141"/>
        <v>0.51850705269982345</v>
      </c>
      <c r="AY206">
        <f t="shared" si="155"/>
        <v>37771.739156019408</v>
      </c>
      <c r="AZ206" s="9">
        <f t="shared" si="142"/>
        <v>234830.71333877419</v>
      </c>
      <c r="BA206" s="9">
        <f t="shared" si="143"/>
        <v>7.6427788096499958</v>
      </c>
      <c r="BB206" s="9">
        <f t="shared" si="144"/>
        <v>42819.758346852497</v>
      </c>
      <c r="BC206" s="9">
        <f t="shared" si="145"/>
        <v>2.475759675243673</v>
      </c>
      <c r="BD206" s="9">
        <f t="shared" si="146"/>
        <v>2.0625</v>
      </c>
      <c r="BE206" s="9">
        <f t="shared" si="147"/>
        <v>0.76</v>
      </c>
      <c r="BF206" s="9">
        <f t="shared" si="148"/>
        <v>7.4096810332769856</v>
      </c>
      <c r="BG206" s="9">
        <f t="shared" si="149"/>
        <v>2.9638724133107943</v>
      </c>
    </row>
    <row r="207" spans="1:59" ht="15.6" thickTop="1" thickBot="1" x14ac:dyDescent="0.35">
      <c r="A207" s="13">
        <v>14</v>
      </c>
      <c r="B207" s="13" t="s">
        <v>6</v>
      </c>
      <c r="C207" s="13">
        <v>125</v>
      </c>
      <c r="D207" s="13">
        <v>150</v>
      </c>
      <c r="E207" s="13">
        <v>100</v>
      </c>
      <c r="F207" s="13">
        <v>35.700000000000003</v>
      </c>
      <c r="G207" s="13">
        <v>0.56000000000000005</v>
      </c>
      <c r="H207" s="13">
        <v>1</v>
      </c>
      <c r="I207" s="13">
        <v>460</v>
      </c>
      <c r="J207" s="13">
        <v>100</v>
      </c>
      <c r="K207" s="13">
        <v>0.75</v>
      </c>
      <c r="L207" s="15">
        <v>224.4</v>
      </c>
      <c r="M207" s="13" t="s">
        <v>279</v>
      </c>
      <c r="N207" s="13" t="s">
        <v>247</v>
      </c>
      <c r="O207" s="9" t="s">
        <v>4</v>
      </c>
      <c r="P207" s="12"/>
      <c r="Q207" s="10">
        <f t="shared" si="150"/>
        <v>257.94161674511793</v>
      </c>
      <c r="R207" s="10">
        <f t="shared" si="117"/>
        <v>260.35120216584886</v>
      </c>
      <c r="S207" s="9">
        <f t="shared" si="151"/>
        <v>33.541616745117921</v>
      </c>
      <c r="T207" s="9">
        <f t="shared" si="152"/>
        <v>0.13907826146729613</v>
      </c>
      <c r="U207" s="9">
        <f t="shared" si="153"/>
        <v>1125.0400538763749</v>
      </c>
      <c r="V207" s="12" t="s">
        <v>220</v>
      </c>
      <c r="W207" s="10">
        <f t="shared" si="118"/>
        <v>248.36739751151873</v>
      </c>
      <c r="X207" s="9">
        <f t="shared" si="119"/>
        <v>23.967397511518726</v>
      </c>
      <c r="Y207" s="9">
        <f t="shared" si="120"/>
        <v>0.10139192185279558</v>
      </c>
      <c r="Z207" s="9">
        <f t="shared" si="121"/>
        <v>574.43614347515404</v>
      </c>
      <c r="AA207" s="12" t="s">
        <v>220</v>
      </c>
      <c r="AB207" s="10">
        <f t="shared" si="122"/>
        <v>97.781286527991242</v>
      </c>
      <c r="AC207" s="9">
        <f t="shared" si="123"/>
        <v>126.61871347200876</v>
      </c>
      <c r="AD207" s="9">
        <f t="shared" si="124"/>
        <v>0.78600911205317991</v>
      </c>
      <c r="AE207" s="9">
        <f t="shared" si="125"/>
        <v>16032.298601306653</v>
      </c>
      <c r="AF207" s="9">
        <f t="shared" si="126"/>
        <v>1.7446847279666318</v>
      </c>
      <c r="AG207" s="9">
        <f t="shared" si="127"/>
        <v>37.125</v>
      </c>
      <c r="AH207" s="9">
        <f t="shared" si="128"/>
        <v>7305.9587543252601</v>
      </c>
      <c r="AI207" s="9">
        <f t="shared" si="129"/>
        <v>57652.588235294112</v>
      </c>
      <c r="AJ207" s="9">
        <f t="shared" si="130"/>
        <v>10.823529411764707</v>
      </c>
      <c r="AK207" s="9">
        <f t="shared" si="131"/>
        <v>0.62808650206798744</v>
      </c>
      <c r="AM207" s="10">
        <f t="shared" si="132"/>
        <v>225.80832964492578</v>
      </c>
      <c r="AN207" s="9">
        <f t="shared" si="133"/>
        <v>1.4083296449257716</v>
      </c>
      <c r="AO207" s="9">
        <f t="shared" si="134"/>
        <v>6.2563464609217924E-3</v>
      </c>
      <c r="AP207">
        <f t="shared" si="154"/>
        <v>1.9833923887767499</v>
      </c>
      <c r="AQ207" s="9">
        <f t="shared" si="135"/>
        <v>1.5146492415737711</v>
      </c>
      <c r="AR207" s="9">
        <f t="shared" si="136"/>
        <v>0.75</v>
      </c>
      <c r="AS207" s="9">
        <f t="shared" si="137"/>
        <v>10.823529411764707</v>
      </c>
      <c r="AT207" s="9">
        <f t="shared" si="138"/>
        <v>906.20699999999988</v>
      </c>
      <c r="AV207" s="10">
        <f t="shared" si="139"/>
        <v>207.35578738111414</v>
      </c>
      <c r="AW207" s="9">
        <f t="shared" si="140"/>
        <v>17.044212618885865</v>
      </c>
      <c r="AX207" s="9">
        <f t="shared" si="141"/>
        <v>7.8953024450559628E-2</v>
      </c>
      <c r="AY207">
        <f t="shared" si="155"/>
        <v>290.50518379778816</v>
      </c>
      <c r="AZ207" s="9">
        <f t="shared" si="142"/>
        <v>182506.91370289511</v>
      </c>
      <c r="BA207" s="9">
        <f t="shared" si="143"/>
        <v>7.1219353936657273</v>
      </c>
      <c r="BB207" s="9">
        <f t="shared" si="144"/>
        <v>24848.873678219046</v>
      </c>
      <c r="BC207" s="9">
        <f t="shared" si="145"/>
        <v>1.978323168550429</v>
      </c>
      <c r="BD207" s="9">
        <f t="shared" si="146"/>
        <v>1.4999999999999998</v>
      </c>
      <c r="BE207" s="9">
        <f t="shared" si="147"/>
        <v>0.625</v>
      </c>
      <c r="BF207" s="9">
        <f t="shared" si="148"/>
        <v>4.884748564322047</v>
      </c>
      <c r="BG207" s="9">
        <f t="shared" si="149"/>
        <v>3.2564990428813649</v>
      </c>
    </row>
    <row r="208" spans="1:59" ht="15.6" thickTop="1" thickBot="1" x14ac:dyDescent="0.35">
      <c r="A208" s="13">
        <v>23</v>
      </c>
      <c r="B208" s="13" t="s">
        <v>113</v>
      </c>
      <c r="C208" s="13">
        <v>125</v>
      </c>
      <c r="D208" s="13">
        <v>200</v>
      </c>
      <c r="E208" s="13">
        <v>100</v>
      </c>
      <c r="F208" s="13">
        <v>34.200000000000003</v>
      </c>
      <c r="G208" s="13">
        <v>0.56000000000000005</v>
      </c>
      <c r="H208" s="13">
        <v>1</v>
      </c>
      <c r="I208" s="13">
        <v>460</v>
      </c>
      <c r="J208" s="13">
        <v>0</v>
      </c>
      <c r="K208" s="13">
        <v>0</v>
      </c>
      <c r="L208" s="15">
        <v>259.8</v>
      </c>
      <c r="M208" s="13" t="s">
        <v>279</v>
      </c>
      <c r="N208" s="13" t="s">
        <v>247</v>
      </c>
      <c r="P208" s="12"/>
      <c r="Q208" s="10">
        <f t="shared" si="150"/>
        <v>281.34364967450745</v>
      </c>
      <c r="R208" s="10">
        <f t="shared" si="117"/>
        <v>283.59930711680602</v>
      </c>
      <c r="S208" s="9">
        <f t="shared" si="151"/>
        <v>21.543649674507435</v>
      </c>
      <c r="T208" s="9">
        <f t="shared" si="152"/>
        <v>7.962266465647605E-2</v>
      </c>
      <c r="U208" s="9">
        <f t="shared" si="153"/>
        <v>464.12884129790433</v>
      </c>
      <c r="V208" s="12"/>
      <c r="W208" s="10">
        <f t="shared" si="118"/>
        <v>286.02552848446936</v>
      </c>
      <c r="X208" s="9">
        <f t="shared" si="119"/>
        <v>26.225528484469351</v>
      </c>
      <c r="Y208" s="9">
        <f t="shared" si="120"/>
        <v>9.6094913542379534E-2</v>
      </c>
      <c r="Z208" s="9">
        <f t="shared" si="121"/>
        <v>687.77834428971323</v>
      </c>
      <c r="AA208" s="12"/>
      <c r="AB208" s="10">
        <f t="shared" si="122"/>
        <v>85.826013240257595</v>
      </c>
      <c r="AC208" s="9">
        <f t="shared" si="123"/>
        <v>173.97398675974242</v>
      </c>
      <c r="AD208" s="9">
        <f t="shared" si="124"/>
        <v>1.0067181293950034</v>
      </c>
      <c r="AE208" s="9">
        <f t="shared" si="125"/>
        <v>30266.94806907903</v>
      </c>
      <c r="AF208" s="9">
        <f t="shared" si="126"/>
        <v>1.7076383692105304</v>
      </c>
      <c r="AG208" s="9">
        <f t="shared" si="127"/>
        <v>34.200000000000003</v>
      </c>
      <c r="AH208" s="9">
        <f t="shared" si="128"/>
        <v>9923.2134441366597</v>
      </c>
      <c r="AI208" s="9">
        <f t="shared" si="129"/>
        <v>66215.859649122795</v>
      </c>
      <c r="AJ208" s="9">
        <f t="shared" si="130"/>
        <v>11.298245614035089</v>
      </c>
      <c r="AK208" s="9">
        <f t="shared" si="131"/>
        <v>0</v>
      </c>
      <c r="AM208" s="10">
        <f t="shared" si="132"/>
        <v>97.62766944000002</v>
      </c>
      <c r="AN208" s="9">
        <f t="shared" si="133"/>
        <v>162.17233055999998</v>
      </c>
      <c r="AO208" s="9">
        <f t="shared" si="134"/>
        <v>0.90744138982907252</v>
      </c>
      <c r="AP208">
        <f t="shared" si="154"/>
        <v>26299.864799261904</v>
      </c>
      <c r="AQ208" s="9">
        <f t="shared" si="135"/>
        <v>0</v>
      </c>
      <c r="AR208" s="9">
        <f t="shared" si="136"/>
        <v>0</v>
      </c>
      <c r="AS208" s="9">
        <f t="shared" si="137"/>
        <v>11.298245614035089</v>
      </c>
      <c r="AT208" s="9">
        <f t="shared" si="138"/>
        <v>1742.48</v>
      </c>
      <c r="AV208" s="10">
        <f t="shared" si="139"/>
        <v>222.34388733792844</v>
      </c>
      <c r="AW208" s="9">
        <f t="shared" si="140"/>
        <v>37.456112662071575</v>
      </c>
      <c r="AX208" s="9">
        <f t="shared" si="141"/>
        <v>0.15537317239000509</v>
      </c>
      <c r="AY208">
        <f t="shared" si="155"/>
        <v>1402.9603757537986</v>
      </c>
      <c r="AZ208" s="9">
        <f t="shared" si="142"/>
        <v>222343.88733792843</v>
      </c>
      <c r="BA208" s="9">
        <f t="shared" si="143"/>
        <v>7.2764422133698874</v>
      </c>
      <c r="BB208" s="9">
        <f t="shared" si="144"/>
        <v>0</v>
      </c>
      <c r="BC208" s="9">
        <f t="shared" si="145"/>
        <v>0</v>
      </c>
      <c r="BD208" s="9">
        <f t="shared" si="146"/>
        <v>0</v>
      </c>
      <c r="BE208" s="9">
        <f t="shared" si="147"/>
        <v>0.625</v>
      </c>
      <c r="BF208" s="9">
        <f t="shared" si="148"/>
        <v>4.7468764315340932</v>
      </c>
      <c r="BG208" s="9">
        <f t="shared" si="149"/>
        <v>3.1645842876893955</v>
      </c>
    </row>
    <row r="209" spans="1:59" ht="15.6" thickTop="1" thickBot="1" x14ac:dyDescent="0.35">
      <c r="A209" s="13">
        <v>30</v>
      </c>
      <c r="B209" s="13" t="s">
        <v>17</v>
      </c>
      <c r="C209" s="13">
        <v>125</v>
      </c>
      <c r="D209" s="13">
        <v>150</v>
      </c>
      <c r="E209" s="13">
        <v>100</v>
      </c>
      <c r="F209" s="13">
        <v>14.2</v>
      </c>
      <c r="G209" s="13">
        <v>0.56000000000000005</v>
      </c>
      <c r="H209" s="13">
        <v>1</v>
      </c>
      <c r="I209" s="13">
        <v>460</v>
      </c>
      <c r="J209" s="13">
        <v>70</v>
      </c>
      <c r="K209" s="13">
        <v>0.5</v>
      </c>
      <c r="L209" s="15">
        <v>166</v>
      </c>
      <c r="M209" s="13" t="s">
        <v>279</v>
      </c>
      <c r="N209" s="13" t="s">
        <v>247</v>
      </c>
      <c r="O209" s="9" t="s">
        <v>14</v>
      </c>
      <c r="P209" s="12"/>
      <c r="Q209" s="10">
        <f t="shared" si="150"/>
        <v>192.93092933084975</v>
      </c>
      <c r="R209" s="10">
        <f t="shared" si="117"/>
        <v>196.20787131348521</v>
      </c>
      <c r="S209" s="9">
        <f t="shared" si="151"/>
        <v>26.93092933084975</v>
      </c>
      <c r="T209" s="9">
        <f t="shared" si="152"/>
        <v>0.15006190400507827</v>
      </c>
      <c r="U209" s="9">
        <f t="shared" si="153"/>
        <v>725.27495462322338</v>
      </c>
      <c r="V209" s="12"/>
      <c r="W209" s="10">
        <f t="shared" si="118"/>
        <v>195.8405907934262</v>
      </c>
      <c r="X209" s="9">
        <f t="shared" si="119"/>
        <v>29.840590793426202</v>
      </c>
      <c r="Y209" s="9">
        <f t="shared" si="120"/>
        <v>0.16493777399596449</v>
      </c>
      <c r="Z209" s="9">
        <f t="shared" si="121"/>
        <v>890.46085890071265</v>
      </c>
      <c r="AA209" s="12"/>
      <c r="AB209" s="10">
        <f t="shared" si="122"/>
        <v>111.00348861700853</v>
      </c>
      <c r="AC209" s="9">
        <f t="shared" si="123"/>
        <v>54.996511382991471</v>
      </c>
      <c r="AD209" s="9">
        <f t="shared" si="124"/>
        <v>0.39708172382645279</v>
      </c>
      <c r="AE209" s="9">
        <f t="shared" si="125"/>
        <v>3024.6162642995105</v>
      </c>
      <c r="AF209" s="9">
        <f t="shared" si="126"/>
        <v>1.1003403109947394</v>
      </c>
      <c r="AG209" s="9">
        <f t="shared" si="127"/>
        <v>14.864999999999998</v>
      </c>
      <c r="AH209" s="9">
        <f t="shared" si="128"/>
        <v>21458.100440388818</v>
      </c>
      <c r="AI209" s="9">
        <f t="shared" si="129"/>
        <v>47057.915492957742</v>
      </c>
      <c r="AJ209" s="9">
        <f t="shared" si="130"/>
        <v>27.211267605633811</v>
      </c>
      <c r="AK209" s="9">
        <f t="shared" si="131"/>
        <v>0.27728575837067432</v>
      </c>
      <c r="AM209" s="10">
        <f t="shared" si="132"/>
        <v>127.58094285370893</v>
      </c>
      <c r="AN209" s="9">
        <f t="shared" si="133"/>
        <v>38.419057146291067</v>
      </c>
      <c r="AO209" s="9">
        <f t="shared" si="134"/>
        <v>0.26172718687285662</v>
      </c>
      <c r="AP209">
        <f t="shared" si="154"/>
        <v>1476.0239520099788</v>
      </c>
      <c r="AQ209" s="9">
        <f t="shared" si="135"/>
        <v>0.44578855750232088</v>
      </c>
      <c r="AR209" s="9">
        <f t="shared" si="136"/>
        <v>0.35000000000000003</v>
      </c>
      <c r="AS209" s="9">
        <f t="shared" si="137"/>
        <v>27.211267605633811</v>
      </c>
      <c r="AT209" s="9">
        <f t="shared" si="138"/>
        <v>1245.5526</v>
      </c>
      <c r="AV209" s="10">
        <f t="shared" si="139"/>
        <v>116.84681209434939</v>
      </c>
      <c r="AW209" s="9">
        <f t="shared" si="140"/>
        <v>49.153187905650611</v>
      </c>
      <c r="AX209" s="9">
        <f t="shared" si="141"/>
        <v>0.34756048718876531</v>
      </c>
      <c r="AY209">
        <f t="shared" si="155"/>
        <v>2416.0358812881977</v>
      </c>
      <c r="AZ209" s="9">
        <f t="shared" si="142"/>
        <v>105364.57742946262</v>
      </c>
      <c r="BA209" s="9">
        <f t="shared" si="143"/>
        <v>11.292444519878199</v>
      </c>
      <c r="BB209" s="9">
        <f t="shared" si="144"/>
        <v>11482.234664886768</v>
      </c>
      <c r="BC209" s="9">
        <f t="shared" si="145"/>
        <v>0.74875873640111756</v>
      </c>
      <c r="BD209" s="9">
        <f t="shared" si="146"/>
        <v>1.05</v>
      </c>
      <c r="BE209" s="9">
        <f t="shared" si="147"/>
        <v>0.625</v>
      </c>
      <c r="BF209" s="9">
        <f t="shared" si="148"/>
        <v>2.6411242906564989</v>
      </c>
      <c r="BG209" s="9">
        <f t="shared" si="149"/>
        <v>1.7607495271043325</v>
      </c>
    </row>
    <row r="210" spans="1:59" ht="15.6" thickTop="1" thickBot="1" x14ac:dyDescent="0.35">
      <c r="A210" s="13">
        <v>32</v>
      </c>
      <c r="B210" s="13" t="s">
        <v>116</v>
      </c>
      <c r="C210" s="13">
        <v>155</v>
      </c>
      <c r="D210" s="13">
        <v>200</v>
      </c>
      <c r="E210" s="13">
        <v>132.69999999999999</v>
      </c>
      <c r="F210" s="13">
        <v>35.799999999999997</v>
      </c>
      <c r="G210" s="13">
        <v>0.5</v>
      </c>
      <c r="H210" s="13">
        <v>0.39</v>
      </c>
      <c r="I210" s="13">
        <v>438</v>
      </c>
      <c r="J210" s="13">
        <v>79</v>
      </c>
      <c r="K210" s="13">
        <v>0.75</v>
      </c>
      <c r="L210" s="15">
        <v>324</v>
      </c>
      <c r="M210" s="13" t="s">
        <v>279</v>
      </c>
      <c r="N210" s="13" t="s">
        <v>248</v>
      </c>
      <c r="O210" s="9" t="s">
        <v>4</v>
      </c>
      <c r="P210" s="12"/>
      <c r="Q210" s="10">
        <f t="shared" si="150"/>
        <v>416.3425510591095</v>
      </c>
      <c r="R210" s="10">
        <f t="shared" si="117"/>
        <v>421.2293004164307</v>
      </c>
      <c r="S210" s="9">
        <f t="shared" si="151"/>
        <v>92.342551059109496</v>
      </c>
      <c r="T210" s="9">
        <f t="shared" si="152"/>
        <v>0.24945898605181427</v>
      </c>
      <c r="U210" s="9">
        <f t="shared" si="153"/>
        <v>8527.1467361042451</v>
      </c>
      <c r="V210" s="12"/>
      <c r="W210" s="10">
        <f t="shared" si="118"/>
        <v>362.74477203874693</v>
      </c>
      <c r="X210" s="9">
        <f t="shared" si="119"/>
        <v>38.74477203874693</v>
      </c>
      <c r="Y210" s="9">
        <f t="shared" si="120"/>
        <v>0.1128360159880792</v>
      </c>
      <c r="Z210" s="9">
        <f t="shared" si="121"/>
        <v>1501.1573603344659</v>
      </c>
      <c r="AA210" s="12"/>
      <c r="AB210" s="10">
        <f t="shared" si="122"/>
        <v>107.64703657762472</v>
      </c>
      <c r="AC210" s="9">
        <f t="shared" si="123"/>
        <v>216.3529634223753</v>
      </c>
      <c r="AD210" s="9">
        <f t="shared" si="124"/>
        <v>1.0024531392026259</v>
      </c>
      <c r="AE210" s="9">
        <f t="shared" si="125"/>
        <v>46808.604781643662</v>
      </c>
      <c r="AF210" s="9">
        <f t="shared" si="126"/>
        <v>1.7471265552329058</v>
      </c>
      <c r="AG210" s="9">
        <f t="shared" si="127"/>
        <v>36.239042499999996</v>
      </c>
      <c r="AH210" s="9">
        <f t="shared" si="128"/>
        <v>10768.713013504677</v>
      </c>
      <c r="AI210" s="9">
        <f t="shared" si="129"/>
        <v>103626.74896571926</v>
      </c>
      <c r="AJ210" s="9">
        <f t="shared" si="130"/>
        <v>12.176522346368717</v>
      </c>
      <c r="AK210" s="9">
        <f t="shared" si="131"/>
        <v>0.19378428900021299</v>
      </c>
      <c r="AM210" s="10">
        <f t="shared" si="132"/>
        <v>257.31890002643831</v>
      </c>
      <c r="AN210" s="9">
        <f t="shared" si="133"/>
        <v>66.681099973561686</v>
      </c>
      <c r="AO210" s="9">
        <f t="shared" si="134"/>
        <v>0.22941314989252556</v>
      </c>
      <c r="AP210">
        <f t="shared" si="154"/>
        <v>4446.3690936841285</v>
      </c>
      <c r="AQ210" s="9">
        <f t="shared" si="135"/>
        <v>0.46731656451249992</v>
      </c>
      <c r="AR210" s="9">
        <f t="shared" si="136"/>
        <v>0.23107499999999997</v>
      </c>
      <c r="AS210" s="9">
        <f t="shared" si="137"/>
        <v>12.176522346368714</v>
      </c>
      <c r="AT210" s="9">
        <f t="shared" si="138"/>
        <v>1790.0486243548999</v>
      </c>
      <c r="AV210" s="10">
        <f t="shared" si="139"/>
        <v>346.9668817870143</v>
      </c>
      <c r="AW210" s="9">
        <f t="shared" si="140"/>
        <v>22.966881787014302</v>
      </c>
      <c r="AX210" s="9">
        <f t="shared" si="141"/>
        <v>6.8459062318681485E-2</v>
      </c>
      <c r="AY210">
        <f t="shared" si="155"/>
        <v>527.47765901868922</v>
      </c>
      <c r="AZ210" s="9">
        <f t="shared" si="142"/>
        <v>318212.49680815695</v>
      </c>
      <c r="BA210" s="9">
        <f t="shared" si="143"/>
        <v>7.1119816006901653</v>
      </c>
      <c r="BB210" s="9">
        <f t="shared" si="144"/>
        <v>28754.384978857372</v>
      </c>
      <c r="BC210" s="9">
        <f t="shared" si="145"/>
        <v>0.61065963539681412</v>
      </c>
      <c r="BD210" s="9">
        <f t="shared" si="146"/>
        <v>0.46215000000000001</v>
      </c>
      <c r="BE210" s="9">
        <f t="shared" si="147"/>
        <v>0.77500000000000002</v>
      </c>
      <c r="BF210" s="9">
        <f t="shared" si="148"/>
        <v>4.8938707201591116</v>
      </c>
      <c r="BG210" s="9">
        <f t="shared" si="149"/>
        <v>3.2625804801060743</v>
      </c>
    </row>
    <row r="211" spans="1:59" ht="15.6" thickTop="1" thickBot="1" x14ac:dyDescent="0.35">
      <c r="A211" s="13">
        <v>35</v>
      </c>
      <c r="B211" s="13" t="s">
        <v>19</v>
      </c>
      <c r="C211" s="13">
        <v>155</v>
      </c>
      <c r="D211" s="13">
        <v>200</v>
      </c>
      <c r="E211" s="13">
        <v>105.7</v>
      </c>
      <c r="F211" s="13">
        <v>38.4</v>
      </c>
      <c r="G211" s="13">
        <v>0.63</v>
      </c>
      <c r="H211" s="13">
        <v>0.43</v>
      </c>
      <c r="I211" s="13">
        <v>438</v>
      </c>
      <c r="J211" s="13">
        <v>79</v>
      </c>
      <c r="K211" s="13">
        <v>0.75</v>
      </c>
      <c r="L211" s="15">
        <v>308</v>
      </c>
      <c r="M211" s="13" t="s">
        <v>279</v>
      </c>
      <c r="N211" s="13" t="s">
        <v>248</v>
      </c>
      <c r="O211" s="9" t="s">
        <v>4</v>
      </c>
      <c r="P211" s="12"/>
      <c r="Q211" s="10">
        <f t="shared" si="150"/>
        <v>317.01896136726259</v>
      </c>
      <c r="R211" s="10">
        <f t="shared" si="117"/>
        <v>319.6488942769862</v>
      </c>
      <c r="S211" s="9">
        <f t="shared" si="151"/>
        <v>9.018961367262591</v>
      </c>
      <c r="T211" s="9">
        <f t="shared" si="152"/>
        <v>2.8859800821188299E-2</v>
      </c>
      <c r="U211" s="9">
        <f t="shared" si="153"/>
        <v>81.341664144175098</v>
      </c>
      <c r="V211" s="12"/>
      <c r="W211" s="10">
        <f t="shared" si="118"/>
        <v>320.78224837106018</v>
      </c>
      <c r="X211" s="9">
        <f t="shared" si="119"/>
        <v>12.782248371060177</v>
      </c>
      <c r="Y211" s="9">
        <f t="shared" si="120"/>
        <v>4.0657154059848877E-2</v>
      </c>
      <c r="Z211" s="9">
        <f t="shared" si="121"/>
        <v>163.38587341947056</v>
      </c>
      <c r="AA211" s="12"/>
      <c r="AB211" s="10">
        <f t="shared" si="122"/>
        <v>107.40524914700015</v>
      </c>
      <c r="AC211" s="9">
        <f t="shared" si="123"/>
        <v>200.59475085299985</v>
      </c>
      <c r="AD211" s="9">
        <f t="shared" si="124"/>
        <v>0.96577860421795025</v>
      </c>
      <c r="AE211" s="9">
        <f t="shared" si="125"/>
        <v>40238.254069777082</v>
      </c>
      <c r="AF211" s="9">
        <f t="shared" si="126"/>
        <v>1.809457819348105</v>
      </c>
      <c r="AG211" s="9">
        <f t="shared" si="127"/>
        <v>38.884072500000002</v>
      </c>
      <c r="AH211" s="9">
        <f t="shared" si="128"/>
        <v>10014.20822612819</v>
      </c>
      <c r="AI211" s="9">
        <f t="shared" si="129"/>
        <v>72262.553035183984</v>
      </c>
      <c r="AJ211" s="9">
        <f t="shared" si="130"/>
        <v>11.393303906250003</v>
      </c>
      <c r="AK211" s="9">
        <f t="shared" si="131"/>
        <v>0.22128221564371842</v>
      </c>
      <c r="AM211" s="10">
        <f t="shared" si="132"/>
        <v>209.12973903830166</v>
      </c>
      <c r="AN211" s="9">
        <f t="shared" si="133"/>
        <v>98.870260961698335</v>
      </c>
      <c r="AO211" s="9">
        <f t="shared" si="134"/>
        <v>0.38238087465464998</v>
      </c>
      <c r="AP211">
        <f t="shared" si="154"/>
        <v>9775.3285026343292</v>
      </c>
      <c r="AQ211" s="9">
        <f t="shared" si="135"/>
        <v>0.53362863076182121</v>
      </c>
      <c r="AR211" s="9">
        <f t="shared" si="136"/>
        <v>0.25477499999999997</v>
      </c>
      <c r="AS211" s="9">
        <f t="shared" si="137"/>
        <v>11.393303906250003</v>
      </c>
      <c r="AT211" s="9">
        <f t="shared" si="138"/>
        <v>1544.5063991782999</v>
      </c>
      <c r="AV211" s="10">
        <f t="shared" si="139"/>
        <v>282.63811298453788</v>
      </c>
      <c r="AW211" s="9">
        <f t="shared" si="140"/>
        <v>25.361887015462116</v>
      </c>
      <c r="AX211" s="9">
        <f t="shared" si="141"/>
        <v>8.5879615479964991E-2</v>
      </c>
      <c r="AY211">
        <f t="shared" si="155"/>
        <v>643.2253129850659</v>
      </c>
      <c r="AZ211" s="9">
        <f t="shared" si="142"/>
        <v>258889.15453532644</v>
      </c>
      <c r="BA211" s="9">
        <f t="shared" si="143"/>
        <v>6.8669917485947103</v>
      </c>
      <c r="BB211" s="9">
        <f t="shared" si="144"/>
        <v>23748.958449211477</v>
      </c>
      <c r="BC211" s="9">
        <f t="shared" si="145"/>
        <v>0.70552435521819579</v>
      </c>
      <c r="BD211" s="9">
        <f t="shared" si="146"/>
        <v>0.50955000000000006</v>
      </c>
      <c r="BE211" s="9">
        <f t="shared" si="147"/>
        <v>0.77500000000000002</v>
      </c>
      <c r="BF211" s="9">
        <f t="shared" si="148"/>
        <v>5.1281585074571661</v>
      </c>
      <c r="BG211" s="9">
        <f t="shared" si="149"/>
        <v>3.4187723383047772</v>
      </c>
    </row>
    <row r="212" spans="1:59" ht="15.6" thickTop="1" thickBot="1" x14ac:dyDescent="0.35">
      <c r="A212" s="13">
        <v>41</v>
      </c>
      <c r="B212" s="13" t="s">
        <v>23</v>
      </c>
      <c r="C212" s="13">
        <v>100</v>
      </c>
      <c r="D212" s="13">
        <v>80</v>
      </c>
      <c r="E212" s="13">
        <v>80</v>
      </c>
      <c r="F212" s="13">
        <v>59.7</v>
      </c>
      <c r="G212" s="13">
        <v>1.56</v>
      </c>
      <c r="H212" s="13">
        <v>1</v>
      </c>
      <c r="I212" s="13">
        <v>450</v>
      </c>
      <c r="J212" s="13">
        <v>55</v>
      </c>
      <c r="K212" s="13">
        <v>1</v>
      </c>
      <c r="L212" s="15">
        <v>215.1</v>
      </c>
      <c r="M212" s="13" t="s">
        <v>279</v>
      </c>
      <c r="N212" s="13" t="s">
        <v>249</v>
      </c>
      <c r="O212" s="9" t="s">
        <v>1</v>
      </c>
      <c r="P212" s="12"/>
      <c r="Q212" s="10">
        <f t="shared" si="150"/>
        <v>224.36135978933459</v>
      </c>
      <c r="R212" s="10">
        <f t="shared" si="117"/>
        <v>224.83202805428053</v>
      </c>
      <c r="S212" s="9">
        <f t="shared" si="151"/>
        <v>9.2613597893345911</v>
      </c>
      <c r="T212" s="9">
        <f t="shared" si="152"/>
        <v>4.2148687628756384E-2</v>
      </c>
      <c r="U212" s="9">
        <f t="shared" si="153"/>
        <v>85.772785147503669</v>
      </c>
      <c r="V212" s="12"/>
      <c r="W212" s="10">
        <f t="shared" si="118"/>
        <v>258.53747064606517</v>
      </c>
      <c r="X212" s="9">
        <f t="shared" si="119"/>
        <v>43.437470646065179</v>
      </c>
      <c r="Y212" s="9">
        <f t="shared" si="120"/>
        <v>0.18342075252962695</v>
      </c>
      <c r="Z212" s="9">
        <f t="shared" si="121"/>
        <v>1886.8138561277742</v>
      </c>
      <c r="AA212" s="12"/>
      <c r="AB212" s="10">
        <f t="shared" si="122"/>
        <v>93.062379427038934</v>
      </c>
      <c r="AC212" s="9">
        <f t="shared" si="123"/>
        <v>122.03762057296106</v>
      </c>
      <c r="AD212" s="9">
        <f t="shared" si="124"/>
        <v>0.79203451634728117</v>
      </c>
      <c r="AE212" s="9">
        <f t="shared" si="125"/>
        <v>14893.180835110008</v>
      </c>
      <c r="AF212" s="9">
        <f t="shared" si="126"/>
        <v>2.256160632579161</v>
      </c>
      <c r="AG212" s="9">
        <f t="shared" si="127"/>
        <v>60.745000000000005</v>
      </c>
      <c r="AH212" s="9">
        <f t="shared" si="128"/>
        <v>5895.1932405747339</v>
      </c>
      <c r="AI212" s="9">
        <f t="shared" si="129"/>
        <v>28806.86633165829</v>
      </c>
      <c r="AJ212" s="9">
        <f t="shared" si="130"/>
        <v>14.110552763819097</v>
      </c>
      <c r="AK212" s="9">
        <f t="shared" si="131"/>
        <v>0.44671980525067384</v>
      </c>
      <c r="AM212" s="10">
        <f t="shared" si="132"/>
        <v>192.88344849954299</v>
      </c>
      <c r="AN212" s="9">
        <f t="shared" si="133"/>
        <v>22.216551500457001</v>
      </c>
      <c r="AO212" s="9">
        <f t="shared" si="134"/>
        <v>0.10890908237657042</v>
      </c>
      <c r="AP212">
        <f t="shared" si="154"/>
        <v>493.57516057245823</v>
      </c>
      <c r="AQ212" s="9">
        <f t="shared" si="135"/>
        <v>1.4363707588920074</v>
      </c>
      <c r="AR212" s="9">
        <f t="shared" si="136"/>
        <v>0.55000000000000004</v>
      </c>
      <c r="AS212" s="9">
        <f t="shared" si="137"/>
        <v>14.110552763819097</v>
      </c>
      <c r="AT212" s="9">
        <f t="shared" si="138"/>
        <v>749.10383999999999</v>
      </c>
      <c r="AV212" s="10">
        <f t="shared" si="139"/>
        <v>151.46209099752829</v>
      </c>
      <c r="AW212" s="9">
        <f t="shared" si="140"/>
        <v>63.637909002471702</v>
      </c>
      <c r="AX212" s="9">
        <f t="shared" si="141"/>
        <v>0.3472148951862063</v>
      </c>
      <c r="AY212">
        <f t="shared" si="155"/>
        <v>4049.783462206869</v>
      </c>
      <c r="AZ212" s="9">
        <f t="shared" si="142"/>
        <v>138026.19585204258</v>
      </c>
      <c r="BA212" s="9">
        <f t="shared" si="143"/>
        <v>5.5073791003476549</v>
      </c>
      <c r="BB212" s="9">
        <f t="shared" si="144"/>
        <v>13435.895145485698</v>
      </c>
      <c r="BC212" s="9">
        <f t="shared" si="145"/>
        <v>2.5553703711974145</v>
      </c>
      <c r="BD212" s="9">
        <f t="shared" si="146"/>
        <v>1.375</v>
      </c>
      <c r="BE212" s="9">
        <f t="shared" si="147"/>
        <v>0.5</v>
      </c>
      <c r="BF212" s="9">
        <f t="shared" si="148"/>
        <v>11.471920858349785</v>
      </c>
      <c r="BG212" s="9">
        <f t="shared" si="149"/>
        <v>4.5887683433399138</v>
      </c>
    </row>
    <row r="213" spans="1:59" ht="15.6" thickTop="1" thickBot="1" x14ac:dyDescent="0.35">
      <c r="A213" s="13">
        <v>43</v>
      </c>
      <c r="B213" s="13" t="s">
        <v>120</v>
      </c>
      <c r="C213" s="13">
        <v>100</v>
      </c>
      <c r="D213" s="13">
        <v>80</v>
      </c>
      <c r="E213" s="13">
        <v>80</v>
      </c>
      <c r="F213" s="13">
        <v>43.7</v>
      </c>
      <c r="G213" s="13">
        <v>1.56</v>
      </c>
      <c r="H213" s="13">
        <v>0</v>
      </c>
      <c r="I213" s="13">
        <v>450</v>
      </c>
      <c r="J213" s="13">
        <v>0</v>
      </c>
      <c r="K213" s="13">
        <v>0</v>
      </c>
      <c r="L213" s="15">
        <v>176.5</v>
      </c>
      <c r="M213" s="13" t="s">
        <v>279</v>
      </c>
      <c r="N213" s="13" t="s">
        <v>249</v>
      </c>
      <c r="O213" s="9">
        <v>0</v>
      </c>
      <c r="P213" s="12"/>
      <c r="Q213" s="10">
        <f t="shared" si="150"/>
        <v>151.31353609746557</v>
      </c>
      <c r="R213" s="10">
        <f t="shared" si="117"/>
        <v>152.27153324543283</v>
      </c>
      <c r="S213" s="9">
        <f t="shared" si="151"/>
        <v>25.186463902534427</v>
      </c>
      <c r="T213" s="9">
        <f t="shared" si="152"/>
        <v>0.15366335510346946</v>
      </c>
      <c r="U213" s="9">
        <f t="shared" si="153"/>
        <v>634.35796391366978</v>
      </c>
      <c r="V213" s="12"/>
      <c r="W213" s="10">
        <f t="shared" si="118"/>
        <v>200.51085900773765</v>
      </c>
      <c r="X213" s="9">
        <f t="shared" si="119"/>
        <v>24.01085900773765</v>
      </c>
      <c r="Y213" s="9">
        <f t="shared" si="120"/>
        <v>0.1273748935027087</v>
      </c>
      <c r="Z213" s="9">
        <f t="shared" si="121"/>
        <v>576.52135028945622</v>
      </c>
      <c r="AA213" s="12"/>
      <c r="AB213" s="10">
        <f t="shared" si="122"/>
        <v>95.751886624695288</v>
      </c>
      <c r="AC213" s="9">
        <f t="shared" si="123"/>
        <v>80.748113375304712</v>
      </c>
      <c r="AD213" s="9">
        <f t="shared" si="124"/>
        <v>0.59318680488424025</v>
      </c>
      <c r="AE213" s="9">
        <f t="shared" si="125"/>
        <v>6520.2578136710636</v>
      </c>
      <c r="AF213" s="9">
        <f t="shared" si="126"/>
        <v>1.9302944853052864</v>
      </c>
      <c r="AG213" s="9">
        <f t="shared" si="127"/>
        <v>43.7</v>
      </c>
      <c r="AH213" s="9">
        <f t="shared" si="128"/>
        <v>8743.7810727395572</v>
      </c>
      <c r="AI213" s="9">
        <f t="shared" si="129"/>
        <v>26548.144622425629</v>
      </c>
      <c r="AJ213" s="9">
        <f t="shared" si="130"/>
        <v>19.27688787185355</v>
      </c>
      <c r="AK213" s="9">
        <f t="shared" si="131"/>
        <v>0</v>
      </c>
      <c r="AM213" s="10">
        <f t="shared" si="132"/>
        <v>131.18499763200001</v>
      </c>
      <c r="AN213" s="9">
        <f t="shared" si="133"/>
        <v>45.315002367999995</v>
      </c>
      <c r="AO213" s="9">
        <f t="shared" si="134"/>
        <v>0.29455451332858307</v>
      </c>
      <c r="AP213">
        <f t="shared" si="154"/>
        <v>2053.4494396118453</v>
      </c>
      <c r="AQ213" s="9">
        <f t="shared" si="135"/>
        <v>0</v>
      </c>
      <c r="AR213" s="9">
        <f t="shared" si="136"/>
        <v>0</v>
      </c>
      <c r="AS213" s="9">
        <f t="shared" si="137"/>
        <v>19.27688787185355</v>
      </c>
      <c r="AT213" s="9">
        <f t="shared" si="138"/>
        <v>1073.9839999999999</v>
      </c>
      <c r="AV213" s="10">
        <f t="shared" si="139"/>
        <v>114.91207185680511</v>
      </c>
      <c r="AW213" s="9">
        <f t="shared" si="140"/>
        <v>61.587928143194887</v>
      </c>
      <c r="AX213" s="9">
        <f t="shared" si="141"/>
        <v>0.4226861828391113</v>
      </c>
      <c r="AY213">
        <f t="shared" si="155"/>
        <v>3793.0728929713368</v>
      </c>
      <c r="AZ213" s="9">
        <f t="shared" si="142"/>
        <v>114912.07185680511</v>
      </c>
      <c r="BA213" s="9">
        <f t="shared" si="143"/>
        <v>6.4371172427239527</v>
      </c>
      <c r="BB213" s="9">
        <f t="shared" si="144"/>
        <v>0</v>
      </c>
      <c r="BC213" s="9">
        <f t="shared" si="145"/>
        <v>0</v>
      </c>
      <c r="BD213" s="9">
        <f t="shared" si="146"/>
        <v>0</v>
      </c>
      <c r="BE213" s="9">
        <f t="shared" si="147"/>
        <v>0.5</v>
      </c>
      <c r="BF213" s="9">
        <f t="shared" si="148"/>
        <v>5.5900234820570756</v>
      </c>
      <c r="BG213" s="9">
        <f t="shared" si="149"/>
        <v>3.7266823213713836</v>
      </c>
    </row>
    <row r="214" spans="1:59" ht="15.6" thickTop="1" thickBot="1" x14ac:dyDescent="0.35">
      <c r="A214" s="13">
        <v>46</v>
      </c>
      <c r="B214" s="13" t="s">
        <v>121</v>
      </c>
      <c r="C214" s="13">
        <v>125</v>
      </c>
      <c r="D214" s="13">
        <v>150</v>
      </c>
      <c r="E214" s="13">
        <v>100</v>
      </c>
      <c r="F214" s="13">
        <v>37.799999999999997</v>
      </c>
      <c r="G214" s="13">
        <v>0.56000000000000005</v>
      </c>
      <c r="H214" s="13">
        <v>0</v>
      </c>
      <c r="I214" s="13">
        <v>460</v>
      </c>
      <c r="J214" s="13">
        <v>0</v>
      </c>
      <c r="K214" s="13">
        <v>0</v>
      </c>
      <c r="L214" s="15">
        <v>197.7</v>
      </c>
      <c r="M214" s="13" t="s">
        <v>279</v>
      </c>
      <c r="N214" s="13" t="s">
        <v>250</v>
      </c>
      <c r="O214" s="9">
        <v>0</v>
      </c>
      <c r="P214" s="12"/>
      <c r="Q214" s="10">
        <f t="shared" si="150"/>
        <v>216.64071336356844</v>
      </c>
      <c r="R214" s="10">
        <f t="shared" si="117"/>
        <v>218.81799950099813</v>
      </c>
      <c r="S214" s="9">
        <f t="shared" si="151"/>
        <v>18.940713363568449</v>
      </c>
      <c r="T214" s="9">
        <f t="shared" si="152"/>
        <v>9.1425789224573187E-2</v>
      </c>
      <c r="U214" s="9">
        <f t="shared" si="153"/>
        <v>358.75062272086041</v>
      </c>
      <c r="V214" s="12"/>
      <c r="W214" s="10">
        <f t="shared" si="118"/>
        <v>220.87508401943307</v>
      </c>
      <c r="X214" s="9">
        <f t="shared" si="119"/>
        <v>23.175084019433086</v>
      </c>
      <c r="Y214" s="9">
        <f t="shared" si="120"/>
        <v>0.11073322280385492</v>
      </c>
      <c r="Z214" s="9">
        <f t="shared" si="121"/>
        <v>537.08451930778278</v>
      </c>
      <c r="AA214" s="12"/>
      <c r="AB214" s="10">
        <f t="shared" si="122"/>
        <v>63.835135264587073</v>
      </c>
      <c r="AC214" s="9">
        <f t="shared" si="123"/>
        <v>133.86486473541291</v>
      </c>
      <c r="AD214" s="9">
        <f t="shared" si="124"/>
        <v>1.0236855143763834</v>
      </c>
      <c r="AE214" s="9">
        <f t="shared" si="125"/>
        <v>17919.802010630396</v>
      </c>
      <c r="AF214" s="9">
        <f t="shared" si="126"/>
        <v>1.7952657741961215</v>
      </c>
      <c r="AG214" s="9">
        <f t="shared" si="127"/>
        <v>37.799999999999997</v>
      </c>
      <c r="AH214" s="9">
        <f t="shared" si="128"/>
        <v>6857.4755555555575</v>
      </c>
      <c r="AI214" s="9">
        <f t="shared" si="129"/>
        <v>58041.333333333328</v>
      </c>
      <c r="AJ214" s="9">
        <f t="shared" si="130"/>
        <v>10.222222222222225</v>
      </c>
      <c r="AK214" s="9">
        <f t="shared" si="131"/>
        <v>0</v>
      </c>
      <c r="AM214" s="10">
        <f t="shared" si="132"/>
        <v>86.422069440000001</v>
      </c>
      <c r="AN214" s="9">
        <f t="shared" si="133"/>
        <v>111.27793055999999</v>
      </c>
      <c r="AO214" s="9">
        <f t="shared" si="134"/>
        <v>0.78331071415414499</v>
      </c>
      <c r="AP214">
        <f t="shared" si="154"/>
        <v>12382.777829716179</v>
      </c>
      <c r="AQ214" s="9">
        <f t="shared" si="135"/>
        <v>0</v>
      </c>
      <c r="AR214" s="9">
        <f t="shared" si="136"/>
        <v>0</v>
      </c>
      <c r="AS214" s="9">
        <f t="shared" si="137"/>
        <v>10.222222222222225</v>
      </c>
      <c r="AT214" s="9">
        <f t="shared" si="138"/>
        <v>1542.48</v>
      </c>
      <c r="AV214" s="10">
        <f t="shared" si="139"/>
        <v>188.86594653345821</v>
      </c>
      <c r="AW214" s="9">
        <f t="shared" si="140"/>
        <v>8.8340534665417749</v>
      </c>
      <c r="AX214" s="9">
        <f t="shared" si="141"/>
        <v>4.5705285453938281E-2</v>
      </c>
      <c r="AY214">
        <f t="shared" si="155"/>
        <v>78.040500649718751</v>
      </c>
      <c r="AZ214" s="9">
        <f t="shared" si="142"/>
        <v>188865.94653345822</v>
      </c>
      <c r="BA214" s="9">
        <f t="shared" si="143"/>
        <v>6.9212771131101638</v>
      </c>
      <c r="BB214" s="9">
        <f t="shared" si="144"/>
        <v>0</v>
      </c>
      <c r="BC214" s="9">
        <f t="shared" si="145"/>
        <v>0</v>
      </c>
      <c r="BD214" s="9">
        <f t="shared" si="146"/>
        <v>0</v>
      </c>
      <c r="BE214" s="9">
        <f t="shared" si="147"/>
        <v>0.625</v>
      </c>
      <c r="BF214" s="9">
        <f t="shared" si="148"/>
        <v>5.0745734657262789</v>
      </c>
      <c r="BG214" s="9">
        <f t="shared" si="149"/>
        <v>3.3830489771508527</v>
      </c>
    </row>
    <row r="215" spans="1:59" ht="15.6" thickTop="1" thickBot="1" x14ac:dyDescent="0.35">
      <c r="A215" s="13">
        <v>51</v>
      </c>
      <c r="B215" s="13" t="s">
        <v>31</v>
      </c>
      <c r="C215" s="13">
        <v>125</v>
      </c>
      <c r="D215" s="13">
        <v>150</v>
      </c>
      <c r="E215" s="13">
        <v>100</v>
      </c>
      <c r="F215" s="13">
        <v>38</v>
      </c>
      <c r="G215" s="13">
        <v>0.56000000000000005</v>
      </c>
      <c r="H215" s="13">
        <v>0.9</v>
      </c>
      <c r="I215" s="13">
        <v>460</v>
      </c>
      <c r="J215" s="13">
        <v>100</v>
      </c>
      <c r="K215" s="13">
        <v>0.75</v>
      </c>
      <c r="L215" s="15">
        <v>239</v>
      </c>
      <c r="M215" s="13" t="s">
        <v>279</v>
      </c>
      <c r="N215" s="13" t="s">
        <v>250</v>
      </c>
      <c r="O215" s="9" t="s">
        <v>4</v>
      </c>
      <c r="P215" s="12"/>
      <c r="Q215" s="10">
        <f t="shared" si="150"/>
        <v>260.54009340850479</v>
      </c>
      <c r="R215" s="10">
        <f t="shared" si="117"/>
        <v>262.85171465766513</v>
      </c>
      <c r="S215" s="9">
        <f t="shared" si="151"/>
        <v>21.540093408504788</v>
      </c>
      <c r="T215" s="9">
        <f t="shared" si="152"/>
        <v>8.6239698045178226E-2</v>
      </c>
      <c r="U215" s="9">
        <f t="shared" si="153"/>
        <v>463.97562404711141</v>
      </c>
      <c r="V215" s="12"/>
      <c r="W215" s="10">
        <f t="shared" si="118"/>
        <v>252.08776645675425</v>
      </c>
      <c r="X215" s="9">
        <f t="shared" si="119"/>
        <v>13.087766456754252</v>
      </c>
      <c r="Y215" s="9">
        <f t="shared" si="120"/>
        <v>5.3301130065543087E-2</v>
      </c>
      <c r="Z215" s="9">
        <f t="shared" si="121"/>
        <v>171.28963082654175</v>
      </c>
      <c r="AA215" s="12"/>
      <c r="AB215" s="10">
        <f t="shared" si="122"/>
        <v>94.044648761802449</v>
      </c>
      <c r="AC215" s="9">
        <f t="shared" si="123"/>
        <v>144.95535123819755</v>
      </c>
      <c r="AD215" s="9">
        <f t="shared" si="124"/>
        <v>0.87048599505870672</v>
      </c>
      <c r="AE215" s="9">
        <f t="shared" si="125"/>
        <v>21012.053852589219</v>
      </c>
      <c r="AF215" s="9">
        <f t="shared" si="126"/>
        <v>1.800008888866941</v>
      </c>
      <c r="AG215" s="9">
        <f t="shared" si="127"/>
        <v>39.282499999999999</v>
      </c>
      <c r="AH215" s="9">
        <f t="shared" si="128"/>
        <v>6817.5923634349028</v>
      </c>
      <c r="AI215" s="9">
        <f t="shared" si="129"/>
        <v>58076.11578947369</v>
      </c>
      <c r="AJ215" s="9">
        <f t="shared" si="130"/>
        <v>10.168421052631579</v>
      </c>
      <c r="AK215" s="9">
        <f t="shared" si="131"/>
        <v>0.58320287999288889</v>
      </c>
      <c r="AM215" s="10">
        <f t="shared" si="132"/>
        <v>229.55432809930863</v>
      </c>
      <c r="AN215" s="9">
        <f t="shared" si="133"/>
        <v>9.4456719006913659</v>
      </c>
      <c r="AO215" s="9">
        <f t="shared" si="134"/>
        <v>4.0318363674102631E-2</v>
      </c>
      <c r="AP215">
        <f t="shared" si="154"/>
        <v>89.220717655510441</v>
      </c>
      <c r="AQ215" s="9">
        <f t="shared" si="135"/>
        <v>1.406411054777372</v>
      </c>
      <c r="AR215" s="9">
        <f t="shared" si="136"/>
        <v>0.67500000000000004</v>
      </c>
      <c r="AS215" s="9">
        <f t="shared" si="137"/>
        <v>10.168421052631579</v>
      </c>
      <c r="AT215" s="9">
        <f t="shared" si="138"/>
        <v>969.83429999999987</v>
      </c>
      <c r="AV215" s="10">
        <f t="shared" si="139"/>
        <v>214.27761121189766</v>
      </c>
      <c r="AW215" s="9">
        <f t="shared" si="140"/>
        <v>24.722388788102336</v>
      </c>
      <c r="AX215" s="9">
        <f t="shared" si="141"/>
        <v>0.10908277036672408</v>
      </c>
      <c r="AY215">
        <f t="shared" si="155"/>
        <v>611.19650739008807</v>
      </c>
      <c r="AZ215" s="9">
        <f t="shared" si="142"/>
        <v>189464.29892088077</v>
      </c>
      <c r="BA215" s="9">
        <f t="shared" si="143"/>
        <v>6.903039197053725</v>
      </c>
      <c r="BB215" s="9">
        <f t="shared" si="144"/>
        <v>24813.312291016897</v>
      </c>
      <c r="BC215" s="9">
        <f t="shared" si="145"/>
        <v>1.8562040049547095</v>
      </c>
      <c r="BD215" s="9">
        <f t="shared" si="146"/>
        <v>1.35</v>
      </c>
      <c r="BE215" s="9">
        <f t="shared" si="147"/>
        <v>0.625</v>
      </c>
      <c r="BF215" s="9">
        <f t="shared" si="148"/>
        <v>5.0924664059114111</v>
      </c>
      <c r="BG215" s="9">
        <f t="shared" si="149"/>
        <v>3.3949776039409407</v>
      </c>
    </row>
    <row r="216" spans="1:59" ht="15.6" thickTop="1" thickBot="1" x14ac:dyDescent="0.35">
      <c r="A216" s="13">
        <v>59</v>
      </c>
      <c r="B216" s="13" t="s">
        <v>125</v>
      </c>
      <c r="C216" s="13">
        <v>125</v>
      </c>
      <c r="D216" s="13">
        <v>150</v>
      </c>
      <c r="E216" s="13">
        <v>100</v>
      </c>
      <c r="F216" s="13">
        <v>38.9</v>
      </c>
      <c r="G216" s="13">
        <v>0.37</v>
      </c>
      <c r="H216" s="13">
        <v>0.9</v>
      </c>
      <c r="I216" s="13">
        <v>460</v>
      </c>
      <c r="J216" s="13">
        <v>100</v>
      </c>
      <c r="K216" s="13">
        <v>0.75</v>
      </c>
      <c r="L216" s="15">
        <v>179.3</v>
      </c>
      <c r="M216" s="13" t="s">
        <v>279</v>
      </c>
      <c r="N216" s="13" t="s">
        <v>250</v>
      </c>
      <c r="O216" s="9" t="s">
        <v>4</v>
      </c>
      <c r="P216" s="12"/>
      <c r="Q216" s="10">
        <f t="shared" si="150"/>
        <v>256.36282782368147</v>
      </c>
      <c r="R216" s="10">
        <f t="shared" si="117"/>
        <v>258.64046586523813</v>
      </c>
      <c r="S216" s="9">
        <f t="shared" si="151"/>
        <v>77.062827823681459</v>
      </c>
      <c r="T216" s="9">
        <f t="shared" si="152"/>
        <v>0.35377279355524821</v>
      </c>
      <c r="U216" s="9">
        <f t="shared" si="153"/>
        <v>5938.6794321823736</v>
      </c>
      <c r="V216" s="12"/>
      <c r="W216" s="10">
        <f t="shared" si="118"/>
        <v>154.84373349798935</v>
      </c>
      <c r="X216" s="9">
        <f t="shared" si="119"/>
        <v>24.456266502010664</v>
      </c>
      <c r="Y216" s="9">
        <f t="shared" si="120"/>
        <v>0.14638171571251579</v>
      </c>
      <c r="Z216" s="9">
        <f t="shared" si="121"/>
        <v>598.10897121736889</v>
      </c>
      <c r="AA216" s="12"/>
      <c r="AB216" s="10">
        <f t="shared" si="122"/>
        <v>71.762830247959002</v>
      </c>
      <c r="AC216" s="9">
        <f t="shared" si="123"/>
        <v>107.53716975204101</v>
      </c>
      <c r="AD216" s="9">
        <f t="shared" si="124"/>
        <v>0.85665544075826183</v>
      </c>
      <c r="AE216" s="9">
        <f t="shared" si="125"/>
        <v>11564.242878279283</v>
      </c>
      <c r="AF216" s="9">
        <f t="shared" si="126"/>
        <v>1.8212000439270803</v>
      </c>
      <c r="AG216" s="9">
        <f t="shared" si="127"/>
        <v>40.182499999999997</v>
      </c>
      <c r="AH216" s="9">
        <f t="shared" si="128"/>
        <v>4236.2832413875149</v>
      </c>
      <c r="AI216" s="9">
        <f t="shared" si="129"/>
        <v>60407.03213367609</v>
      </c>
      <c r="AJ216" s="9">
        <f t="shared" si="130"/>
        <v>6.5629820051413894</v>
      </c>
      <c r="AK216" s="9">
        <f t="shared" si="131"/>
        <v>0.59006881423237401</v>
      </c>
      <c r="AM216" s="10">
        <f t="shared" si="132"/>
        <v>220.29625054041966</v>
      </c>
      <c r="AN216" s="9">
        <f t="shared" si="133"/>
        <v>40.996250540419652</v>
      </c>
      <c r="AO216" s="9">
        <f t="shared" si="134"/>
        <v>0.20518836443022545</v>
      </c>
      <c r="AP216">
        <f t="shared" si="154"/>
        <v>1680.6925583728587</v>
      </c>
      <c r="AQ216" s="9">
        <f t="shared" si="135"/>
        <v>1.4229684589793272</v>
      </c>
      <c r="AR216" s="9">
        <f t="shared" si="136"/>
        <v>0.67500000000000004</v>
      </c>
      <c r="AS216" s="9">
        <f t="shared" si="137"/>
        <v>6.5629820051413894</v>
      </c>
      <c r="AT216" s="9">
        <f t="shared" si="138"/>
        <v>969.83429999999987</v>
      </c>
      <c r="AV216" s="10">
        <f t="shared" si="139"/>
        <v>207.36724965042168</v>
      </c>
      <c r="AW216" s="9">
        <f t="shared" si="140"/>
        <v>28.067249650421672</v>
      </c>
      <c r="AX216" s="9">
        <f t="shared" si="141"/>
        <v>0.14517521034324332</v>
      </c>
      <c r="AY216">
        <f t="shared" si="155"/>
        <v>787.77050293909554</v>
      </c>
      <c r="AZ216" s="9">
        <f t="shared" si="142"/>
        <v>182163.48203955143</v>
      </c>
      <c r="BA216" s="9">
        <f t="shared" si="143"/>
        <v>6.8227166786687858</v>
      </c>
      <c r="BB216" s="9">
        <f t="shared" si="144"/>
        <v>25203.76761087024</v>
      </c>
      <c r="BC216" s="9">
        <f t="shared" si="145"/>
        <v>1.8854127103450833</v>
      </c>
      <c r="BD216" s="9">
        <f t="shared" si="146"/>
        <v>1.35</v>
      </c>
      <c r="BE216" s="9">
        <f t="shared" si="147"/>
        <v>0.625</v>
      </c>
      <c r="BF216" s="9">
        <f t="shared" si="148"/>
        <v>5.1726000283815718</v>
      </c>
      <c r="BG216" s="9">
        <f t="shared" si="149"/>
        <v>3.4484000189210482</v>
      </c>
    </row>
    <row r="217" spans="1:59" ht="15.6" thickTop="1" thickBot="1" x14ac:dyDescent="0.35">
      <c r="A217" s="13">
        <v>66</v>
      </c>
      <c r="B217" s="13" t="s">
        <v>85</v>
      </c>
      <c r="C217" s="13">
        <v>120</v>
      </c>
      <c r="D217" s="13">
        <v>60</v>
      </c>
      <c r="E217" s="13">
        <v>90</v>
      </c>
      <c r="F217" s="13">
        <v>103</v>
      </c>
      <c r="G217" s="13">
        <v>0.87</v>
      </c>
      <c r="H217" s="13">
        <v>0.25</v>
      </c>
      <c r="I217" s="13">
        <v>400</v>
      </c>
      <c r="J217" s="13">
        <v>65</v>
      </c>
      <c r="K217" s="13">
        <v>0.5</v>
      </c>
      <c r="L217" s="15">
        <v>318</v>
      </c>
      <c r="M217" s="13" t="s">
        <v>279</v>
      </c>
      <c r="N217" s="13" t="s">
        <v>252</v>
      </c>
      <c r="O217" s="9" t="s">
        <v>136</v>
      </c>
      <c r="P217" s="12"/>
      <c r="Q217" s="10">
        <f t="shared" si="150"/>
        <v>252.17458492710085</v>
      </c>
      <c r="R217" s="10">
        <f t="shared" si="117"/>
        <v>251.44637032091896</v>
      </c>
      <c r="S217" s="9">
        <f t="shared" si="151"/>
        <v>65.825415072899148</v>
      </c>
      <c r="T217" s="9">
        <f t="shared" si="152"/>
        <v>0.23089564779992852</v>
      </c>
      <c r="U217" s="9">
        <f t="shared" si="153"/>
        <v>4332.9852695194586</v>
      </c>
      <c r="V217" s="12"/>
      <c r="W217" s="10">
        <f t="shared" si="118"/>
        <v>305.11594226703642</v>
      </c>
      <c r="X217" s="9">
        <f t="shared" si="119"/>
        <v>12.884057732963583</v>
      </c>
      <c r="Y217" s="9">
        <f t="shared" si="120"/>
        <v>4.1353644992899632E-2</v>
      </c>
      <c r="Z217" s="9">
        <f t="shared" si="121"/>
        <v>165.9989436663387</v>
      </c>
      <c r="AA217" s="12"/>
      <c r="AB217" s="10">
        <f t="shared" si="122"/>
        <v>30.368272176977015</v>
      </c>
      <c r="AC217" s="9">
        <f t="shared" si="123"/>
        <v>287.63172782302297</v>
      </c>
      <c r="AD217" s="9">
        <f t="shared" si="124"/>
        <v>1.651308404325071</v>
      </c>
      <c r="AE217" s="9">
        <f t="shared" si="125"/>
        <v>82732.010850457562</v>
      </c>
      <c r="AF217" s="9">
        <f t="shared" si="126"/>
        <v>2.9634763370069277</v>
      </c>
      <c r="AG217" s="9">
        <f t="shared" si="127"/>
        <v>103.154375</v>
      </c>
      <c r="AH217" s="9">
        <f t="shared" si="128"/>
        <v>1238.8529019888776</v>
      </c>
      <c r="AI217" s="9">
        <f t="shared" si="129"/>
        <v>36896.760873786407</v>
      </c>
      <c r="AJ217" s="9">
        <f t="shared" si="130"/>
        <v>4.5611650485436899</v>
      </c>
      <c r="AK217" s="9">
        <f t="shared" si="131"/>
        <v>0.17336336571490524</v>
      </c>
      <c r="AM217" s="10">
        <f t="shared" si="132"/>
        <v>106.21982183076258</v>
      </c>
      <c r="AN217" s="9">
        <f t="shared" si="133"/>
        <v>211.78017816923742</v>
      </c>
      <c r="AO217" s="9">
        <f t="shared" si="134"/>
        <v>0.99844546280406754</v>
      </c>
      <c r="AP217">
        <f t="shared" si="154"/>
        <v>44850.843865393945</v>
      </c>
      <c r="AQ217" s="9">
        <f t="shared" si="135"/>
        <v>0.27871393460634514</v>
      </c>
      <c r="AR217" s="9">
        <f t="shared" si="136"/>
        <v>8.1250000000000003E-2</v>
      </c>
      <c r="AS217" s="9">
        <f t="shared" si="137"/>
        <v>4.561165048543689</v>
      </c>
      <c r="AT217" s="9">
        <f t="shared" si="138"/>
        <v>1039.6016325000001</v>
      </c>
      <c r="AV217" s="10">
        <f t="shared" si="139"/>
        <v>181.06964620989118</v>
      </c>
      <c r="AW217" s="9">
        <f t="shared" si="140"/>
        <v>136.93035379010882</v>
      </c>
      <c r="AX217" s="9">
        <f t="shared" si="141"/>
        <v>0.54874246442357555</v>
      </c>
      <c r="AY217">
        <f t="shared" si="155"/>
        <v>18749.921789084372</v>
      </c>
      <c r="AZ217" s="9">
        <f t="shared" si="142"/>
        <v>172688.30344080858</v>
      </c>
      <c r="BA217" s="9">
        <f t="shared" si="143"/>
        <v>4.1928905453799707</v>
      </c>
      <c r="BB217" s="9">
        <f t="shared" si="144"/>
        <v>8381.3427690825702</v>
      </c>
      <c r="BC217" s="9">
        <f t="shared" si="145"/>
        <v>0.65175343864987834</v>
      </c>
      <c r="BD217" s="9">
        <f t="shared" si="146"/>
        <v>0.24374999999999999</v>
      </c>
      <c r="BE217" s="9">
        <f t="shared" si="147"/>
        <v>0.6</v>
      </c>
      <c r="BF217" s="9">
        <f t="shared" si="148"/>
        <v>9.903186152324837</v>
      </c>
      <c r="BG217" s="9">
        <f t="shared" si="149"/>
        <v>6.602124101549891</v>
      </c>
    </row>
    <row r="218" spans="1:59" ht="15.6" thickTop="1" thickBot="1" x14ac:dyDescent="0.35">
      <c r="A218" s="13">
        <v>76</v>
      </c>
      <c r="B218" s="13" t="s">
        <v>129</v>
      </c>
      <c r="C218" s="13">
        <v>125</v>
      </c>
      <c r="D218" s="13">
        <v>200</v>
      </c>
      <c r="E218" s="13">
        <v>105</v>
      </c>
      <c r="F218" s="13">
        <v>21.7</v>
      </c>
      <c r="G218" s="13">
        <v>0.66</v>
      </c>
      <c r="H218" s="13">
        <v>0</v>
      </c>
      <c r="I218" s="13">
        <v>492</v>
      </c>
      <c r="J218" s="13">
        <v>0</v>
      </c>
      <c r="K218" s="13">
        <v>0</v>
      </c>
      <c r="L218" s="15">
        <v>284</v>
      </c>
      <c r="M218" s="13" t="s">
        <v>279</v>
      </c>
      <c r="N218" s="13" t="s">
        <v>253</v>
      </c>
      <c r="O218" s="9">
        <v>0</v>
      </c>
      <c r="P218" s="12"/>
      <c r="Q218" s="10">
        <f t="shared" si="150"/>
        <v>248.38898281966758</v>
      </c>
      <c r="R218" s="10">
        <f t="shared" si="117"/>
        <v>251.51015256596378</v>
      </c>
      <c r="S218" s="9">
        <f t="shared" si="151"/>
        <v>35.611017180332425</v>
      </c>
      <c r="T218" s="9">
        <f t="shared" si="152"/>
        <v>0.13377818974287339</v>
      </c>
      <c r="U218" s="9">
        <f t="shared" si="153"/>
        <v>1268.1445446179312</v>
      </c>
      <c r="V218" s="12"/>
      <c r="W218" s="10">
        <f t="shared" si="118"/>
        <v>276.72334493252049</v>
      </c>
      <c r="X218" s="9">
        <f t="shared" si="119"/>
        <v>7.2766550674795099</v>
      </c>
      <c r="Y218" s="9">
        <f t="shared" si="120"/>
        <v>2.5954528675296046E-2</v>
      </c>
      <c r="Z218" s="9">
        <f t="shared" si="121"/>
        <v>52.949708971075232</v>
      </c>
      <c r="AA218" s="12"/>
      <c r="AB218" s="10">
        <f t="shared" si="122"/>
        <v>139.01873309903914</v>
      </c>
      <c r="AC218" s="9">
        <f t="shared" si="123"/>
        <v>144.98126690096086</v>
      </c>
      <c r="AD218" s="9">
        <f t="shared" si="124"/>
        <v>0.6854602671556731</v>
      </c>
      <c r="AE218" s="9">
        <f t="shared" si="125"/>
        <v>21019.567752207648</v>
      </c>
      <c r="AF218" s="9">
        <f t="shared" si="126"/>
        <v>1.3602311568259269</v>
      </c>
      <c r="AG218" s="9">
        <f t="shared" si="127"/>
        <v>21.7</v>
      </c>
      <c r="AH218" s="9">
        <f t="shared" si="128"/>
        <v>22704.108948899073</v>
      </c>
      <c r="AI218" s="9">
        <f t="shared" si="129"/>
        <v>62199.501725806447</v>
      </c>
      <c r="AJ218" s="9">
        <f t="shared" si="130"/>
        <v>23.568387096774202</v>
      </c>
      <c r="AK218" s="9">
        <f t="shared" si="131"/>
        <v>0</v>
      </c>
      <c r="AM218" s="10">
        <f t="shared" si="132"/>
        <v>132.71332815971999</v>
      </c>
      <c r="AN218" s="9">
        <f t="shared" si="133"/>
        <v>151.28667184028001</v>
      </c>
      <c r="AO218" s="9">
        <f t="shared" si="134"/>
        <v>0.72609471124136493</v>
      </c>
      <c r="AP218">
        <f t="shared" si="154"/>
        <v>22887.657076508571</v>
      </c>
      <c r="AQ218" s="9">
        <f t="shared" si="135"/>
        <v>0</v>
      </c>
      <c r="AR218" s="9">
        <f t="shared" si="136"/>
        <v>0</v>
      </c>
      <c r="AS218" s="9">
        <f t="shared" si="137"/>
        <v>23.568387096774199</v>
      </c>
      <c r="AT218" s="9">
        <f t="shared" si="138"/>
        <v>1789.6039999999998</v>
      </c>
      <c r="AV218" s="10">
        <f t="shared" si="139"/>
        <v>184.01174101113855</v>
      </c>
      <c r="AW218" s="9">
        <f t="shared" si="140"/>
        <v>99.988258988861446</v>
      </c>
      <c r="AX218" s="9">
        <f t="shared" si="141"/>
        <v>0.42728953240718698</v>
      </c>
      <c r="AY218">
        <f t="shared" si="155"/>
        <v>9997.6519356236313</v>
      </c>
      <c r="AZ218" s="9">
        <f t="shared" si="142"/>
        <v>184011.74101113854</v>
      </c>
      <c r="BA218" s="9">
        <f t="shared" si="143"/>
        <v>9.1348678881083387</v>
      </c>
      <c r="BB218" s="9">
        <f t="shared" si="144"/>
        <v>0</v>
      </c>
      <c r="BC218" s="9">
        <f t="shared" si="145"/>
        <v>0</v>
      </c>
      <c r="BD218" s="9">
        <f t="shared" si="146"/>
        <v>0</v>
      </c>
      <c r="BE218" s="9">
        <f t="shared" si="147"/>
        <v>0.625</v>
      </c>
      <c r="BF218" s="9">
        <f t="shared" si="148"/>
        <v>3.5045410891311697</v>
      </c>
      <c r="BG218" s="9">
        <f t="shared" si="149"/>
        <v>2.3363607260874466</v>
      </c>
    </row>
    <row r="219" spans="1:59" ht="15.6" thickTop="1" thickBot="1" x14ac:dyDescent="0.35">
      <c r="A219" s="13">
        <v>90</v>
      </c>
      <c r="B219" s="13" t="s">
        <v>41</v>
      </c>
      <c r="C219" s="13">
        <v>55</v>
      </c>
      <c r="D219" s="13">
        <v>100</v>
      </c>
      <c r="E219" s="13">
        <v>39</v>
      </c>
      <c r="F219" s="13">
        <v>31.4</v>
      </c>
      <c r="G219" s="13">
        <v>1.1200000000000001</v>
      </c>
      <c r="H219" s="13">
        <v>0.8</v>
      </c>
      <c r="I219" s="13">
        <v>501</v>
      </c>
      <c r="J219" s="13">
        <v>100</v>
      </c>
      <c r="K219" s="13">
        <v>1</v>
      </c>
      <c r="L219" s="15">
        <v>73.099999999999994</v>
      </c>
      <c r="M219" s="13" t="s">
        <v>279</v>
      </c>
      <c r="N219" s="13" t="s">
        <v>254</v>
      </c>
      <c r="O219" s="9" t="s">
        <v>1</v>
      </c>
      <c r="P219" s="12"/>
      <c r="Q219" s="10">
        <f t="shared" si="150"/>
        <v>72.021456966563335</v>
      </c>
      <c r="R219" s="10">
        <f t="shared" si="117"/>
        <v>72.057004061231453</v>
      </c>
      <c r="S219" s="9">
        <f t="shared" si="151"/>
        <v>1.0785430334366595</v>
      </c>
      <c r="T219" s="9">
        <f t="shared" si="152"/>
        <v>1.4864005033868435E-2</v>
      </c>
      <c r="U219" s="9">
        <f t="shared" si="153"/>
        <v>1.1632550749747512</v>
      </c>
      <c r="V219" s="12"/>
      <c r="W219" s="10">
        <f t="shared" si="118"/>
        <v>43.703463805518339</v>
      </c>
      <c r="X219" s="9">
        <f t="shared" si="119"/>
        <v>29.396536194481655</v>
      </c>
      <c r="Y219" s="9">
        <f t="shared" si="120"/>
        <v>0.5033504185017641</v>
      </c>
      <c r="Z219" s="9">
        <f t="shared" si="121"/>
        <v>864.15634023347002</v>
      </c>
      <c r="AA219" s="12"/>
      <c r="AB219" s="10">
        <f t="shared" si="122"/>
        <v>55.809817124338529</v>
      </c>
      <c r="AC219" s="9">
        <f t="shared" si="123"/>
        <v>17.290182875661465</v>
      </c>
      <c r="AD219" s="9">
        <f t="shared" si="124"/>
        <v>0.26825238389694417</v>
      </c>
      <c r="AE219" s="9">
        <f t="shared" si="125"/>
        <v>298.95042387381699</v>
      </c>
      <c r="AF219" s="9">
        <f t="shared" si="126"/>
        <v>1.6362425248110377</v>
      </c>
      <c r="AG219" s="9">
        <f t="shared" si="127"/>
        <v>32.92</v>
      </c>
      <c r="AH219" s="9">
        <f t="shared" si="128"/>
        <v>4938.9458425761586</v>
      </c>
      <c r="AI219" s="9">
        <f t="shared" si="129"/>
        <v>9566.7679792356666</v>
      </c>
      <c r="AJ219" s="9">
        <f t="shared" si="130"/>
        <v>10.4539872611465</v>
      </c>
      <c r="AK219" s="9">
        <f t="shared" si="131"/>
        <v>0.47123784714557887</v>
      </c>
      <c r="AM219" s="10">
        <f t="shared" si="132"/>
        <v>47.045255208772119</v>
      </c>
      <c r="AN219" s="9">
        <f t="shared" si="133"/>
        <v>26.054744791227876</v>
      </c>
      <c r="AO219" s="9">
        <f t="shared" si="134"/>
        <v>0.43372074487591672</v>
      </c>
      <c r="AP219">
        <f t="shared" si="154"/>
        <v>678.8497261360161</v>
      </c>
      <c r="AQ219" s="9">
        <f t="shared" si="135"/>
        <v>1.5152054065373448</v>
      </c>
      <c r="AR219" s="9">
        <f t="shared" si="136"/>
        <v>0.8</v>
      </c>
      <c r="AS219" s="9">
        <f t="shared" si="137"/>
        <v>10.4539872611465</v>
      </c>
      <c r="AT219" s="9">
        <f t="shared" si="138"/>
        <v>429.83763199999993</v>
      </c>
      <c r="AV219" s="10">
        <f t="shared" si="139"/>
        <v>46.1086459934575</v>
      </c>
      <c r="AW219" s="9">
        <f t="shared" si="140"/>
        <v>26.991354006542494</v>
      </c>
      <c r="AX219" s="9">
        <f t="shared" si="141"/>
        <v>0.45284222099165283</v>
      </c>
      <c r="AY219">
        <f t="shared" si="155"/>
        <v>728.5331911064975</v>
      </c>
      <c r="AZ219" s="9">
        <f t="shared" si="142"/>
        <v>43592.173139538696</v>
      </c>
      <c r="BA219" s="9">
        <f t="shared" si="143"/>
        <v>7.5939426622154222</v>
      </c>
      <c r="BB219" s="9">
        <f t="shared" si="144"/>
        <v>2516.4728539188</v>
      </c>
      <c r="BC219" s="9">
        <f t="shared" si="145"/>
        <v>2.421354341642032</v>
      </c>
      <c r="BD219" s="9">
        <f t="shared" si="146"/>
        <v>2.0000000000000004</v>
      </c>
      <c r="BE219" s="9">
        <f t="shared" si="147"/>
        <v>0.27500000000000002</v>
      </c>
      <c r="BF219" s="9">
        <f t="shared" si="148"/>
        <v>7.4733158692655284</v>
      </c>
      <c r="BG219" s="9">
        <f t="shared" si="149"/>
        <v>2.9893263477062115</v>
      </c>
    </row>
    <row r="220" spans="1:59" ht="16.05" customHeight="1" thickTop="1" thickBot="1" x14ac:dyDescent="0.35">
      <c r="A220" s="13">
        <v>91</v>
      </c>
      <c r="B220" s="13" t="s">
        <v>47</v>
      </c>
      <c r="C220" s="13">
        <v>55</v>
      </c>
      <c r="D220" s="13">
        <v>100</v>
      </c>
      <c r="E220" s="13">
        <v>39</v>
      </c>
      <c r="F220" s="13">
        <v>24.6</v>
      </c>
      <c r="G220" s="13">
        <v>1.1200000000000001</v>
      </c>
      <c r="H220" s="13">
        <v>1</v>
      </c>
      <c r="I220" s="13">
        <v>501</v>
      </c>
      <c r="J220" s="13">
        <v>60</v>
      </c>
      <c r="K220" s="13">
        <v>1</v>
      </c>
      <c r="L220" s="15">
        <v>64.7</v>
      </c>
      <c r="M220" s="13" t="s">
        <v>279</v>
      </c>
      <c r="N220" s="13" t="s">
        <v>254</v>
      </c>
      <c r="O220" s="9" t="s">
        <v>1</v>
      </c>
      <c r="P220" s="12"/>
      <c r="Q220" s="10">
        <f t="shared" si="150"/>
        <v>69.252202758207261</v>
      </c>
      <c r="R220" s="10">
        <f t="shared" si="117"/>
        <v>69.409211418055577</v>
      </c>
      <c r="S220" s="9">
        <f t="shared" si="151"/>
        <v>4.5522027582072582</v>
      </c>
      <c r="T220" s="9">
        <f t="shared" si="152"/>
        <v>6.7967568497911024E-2</v>
      </c>
      <c r="U220" s="9">
        <f t="shared" si="153"/>
        <v>20.72254995182977</v>
      </c>
      <c r="V220" s="12"/>
      <c r="W220" s="10">
        <f t="shared" si="118"/>
        <v>24.156991342566656</v>
      </c>
      <c r="X220" s="9">
        <f t="shared" si="119"/>
        <v>40.543008657433347</v>
      </c>
      <c r="Y220" s="9">
        <f t="shared" si="120"/>
        <v>0.91254515924649249</v>
      </c>
      <c r="Z220" s="9">
        <f t="shared" si="121"/>
        <v>1643.7355509967153</v>
      </c>
      <c r="AA220" s="12"/>
      <c r="AB220" s="10">
        <f t="shared" si="122"/>
        <v>60.02056349497505</v>
      </c>
      <c r="AC220" s="9">
        <f t="shared" si="123"/>
        <v>4.6794365050249525</v>
      </c>
      <c r="AD220" s="9">
        <f t="shared" si="124"/>
        <v>7.503873256976562E-2</v>
      </c>
      <c r="AE220" s="9">
        <f t="shared" si="125"/>
        <v>21.897126004560143</v>
      </c>
      <c r="AF220" s="9">
        <f t="shared" si="126"/>
        <v>1.44827290246003</v>
      </c>
      <c r="AG220" s="9">
        <f t="shared" si="127"/>
        <v>25.740000000000002</v>
      </c>
      <c r="AH220" s="9">
        <f t="shared" si="128"/>
        <v>6571.4007848277943</v>
      </c>
      <c r="AI220" s="9">
        <f t="shared" si="129"/>
        <v>8598.3216482926819</v>
      </c>
      <c r="AJ220" s="9">
        <f t="shared" si="130"/>
        <v>13.343707317073173</v>
      </c>
      <c r="AK220" s="9">
        <f t="shared" si="131"/>
        <v>0.31282694693136648</v>
      </c>
      <c r="AM220" s="10">
        <f t="shared" si="132"/>
        <v>43.455983819913257</v>
      </c>
      <c r="AN220" s="9">
        <f t="shared" si="133"/>
        <v>21.244016180086746</v>
      </c>
      <c r="AO220" s="9">
        <f t="shared" si="134"/>
        <v>0.39284032986023987</v>
      </c>
      <c r="AP220">
        <f t="shared" si="154"/>
        <v>451.30822345978743</v>
      </c>
      <c r="AQ220" s="9">
        <f t="shared" si="135"/>
        <v>1.0058552897907334</v>
      </c>
      <c r="AR220" s="9">
        <f t="shared" si="136"/>
        <v>0.6</v>
      </c>
      <c r="AS220" s="9">
        <f t="shared" si="137"/>
        <v>13.343707317073175</v>
      </c>
      <c r="AT220" s="9">
        <f t="shared" si="138"/>
        <v>514.27002399999992</v>
      </c>
      <c r="AV220" s="10">
        <f t="shared" si="139"/>
        <v>39.683477079014452</v>
      </c>
      <c r="AW220" s="9">
        <f t="shared" si="140"/>
        <v>25.016522920985551</v>
      </c>
      <c r="AX220" s="9">
        <f t="shared" si="141"/>
        <v>0.47931959388647233</v>
      </c>
      <c r="AY220">
        <f t="shared" si="155"/>
        <v>625.8264190561955</v>
      </c>
      <c r="AZ220" s="9">
        <f t="shared" si="142"/>
        <v>37766.072760004907</v>
      </c>
      <c r="BA220" s="9">
        <f t="shared" si="143"/>
        <v>8.579551473888424</v>
      </c>
      <c r="BB220" s="9">
        <f t="shared" si="144"/>
        <v>1917.4043190095492</v>
      </c>
      <c r="BC220" s="9">
        <f t="shared" si="145"/>
        <v>1.5431965844964814</v>
      </c>
      <c r="BD220" s="9">
        <f t="shared" si="146"/>
        <v>1.5</v>
      </c>
      <c r="BE220" s="9">
        <f t="shared" si="147"/>
        <v>0.27500000000000002</v>
      </c>
      <c r="BF220" s="9">
        <f t="shared" si="148"/>
        <v>6.3506032283805816</v>
      </c>
      <c r="BG220" s="9">
        <f t="shared" si="149"/>
        <v>2.5402412913522325</v>
      </c>
    </row>
    <row r="221" spans="1:59" ht="16.05" customHeight="1" thickTop="1" thickBot="1" x14ac:dyDescent="0.35">
      <c r="A221" s="13">
        <v>99</v>
      </c>
      <c r="B221" s="13" t="s">
        <v>51</v>
      </c>
      <c r="C221" s="13">
        <v>60</v>
      </c>
      <c r="D221" s="13">
        <v>100</v>
      </c>
      <c r="E221" s="13">
        <v>44</v>
      </c>
      <c r="F221" s="13">
        <v>49.1</v>
      </c>
      <c r="G221" s="13">
        <v>1.61</v>
      </c>
      <c r="H221" s="13">
        <v>0.5</v>
      </c>
      <c r="I221" s="13">
        <v>670</v>
      </c>
      <c r="J221" s="13">
        <v>133</v>
      </c>
      <c r="K221" s="13">
        <v>0.5</v>
      </c>
      <c r="L221" s="15">
        <v>102.5</v>
      </c>
      <c r="M221" s="13" t="s">
        <v>279</v>
      </c>
      <c r="N221" s="13" t="s">
        <v>255</v>
      </c>
      <c r="O221" s="9" t="s">
        <v>33</v>
      </c>
      <c r="P221" s="12"/>
      <c r="Q221" s="10">
        <f t="shared" si="150"/>
        <v>88.52168195444068</v>
      </c>
      <c r="R221" s="10">
        <f t="shared" si="117"/>
        <v>88.316553531197968</v>
      </c>
      <c r="S221" s="9">
        <f t="shared" si="151"/>
        <v>13.97831804555932</v>
      </c>
      <c r="T221" s="9">
        <f t="shared" si="152"/>
        <v>0.14635320873044344</v>
      </c>
      <c r="U221" s="9">
        <f t="shared" si="153"/>
        <v>195.39337538280932</v>
      </c>
      <c r="V221" s="12"/>
      <c r="W221" s="10">
        <f t="shared" si="118"/>
        <v>123.56475729243481</v>
      </c>
      <c r="X221" s="9">
        <f t="shared" si="119"/>
        <v>21.064757292434805</v>
      </c>
      <c r="Y221" s="9">
        <f t="shared" si="120"/>
        <v>0.18636038226149221</v>
      </c>
      <c r="Z221" s="9">
        <f t="shared" si="121"/>
        <v>443.72399978918531</v>
      </c>
      <c r="AA221" s="12"/>
      <c r="AB221" s="10">
        <f t="shared" si="122"/>
        <v>105.56790326429665</v>
      </c>
      <c r="AC221" s="9">
        <f t="shared" si="123"/>
        <v>3.0679032642966462</v>
      </c>
      <c r="AD221" s="9">
        <f t="shared" si="124"/>
        <v>2.9489442784451626E-2</v>
      </c>
      <c r="AE221" s="9">
        <f t="shared" si="125"/>
        <v>9.4120304390820166</v>
      </c>
      <c r="AF221" s="9">
        <f t="shared" si="126"/>
        <v>2.0460846512302466</v>
      </c>
      <c r="AG221" s="9">
        <f t="shared" si="127"/>
        <v>49.731749999999998</v>
      </c>
      <c r="AH221" s="9">
        <f t="shared" si="128"/>
        <v>7256.9345824650309</v>
      </c>
      <c r="AI221" s="9">
        <f t="shared" si="129"/>
        <v>10397.627427291241</v>
      </c>
      <c r="AJ221" s="9">
        <f t="shared" si="130"/>
        <v>14.499837067209777</v>
      </c>
      <c r="AK221" s="9">
        <f t="shared" si="131"/>
        <v>0.48983266550452104</v>
      </c>
      <c r="AM221" s="10">
        <f t="shared" si="132"/>
        <v>90.836949021607879</v>
      </c>
      <c r="AN221" s="9">
        <f t="shared" si="133"/>
        <v>11.663050978392121</v>
      </c>
      <c r="AO221" s="9">
        <f t="shared" si="134"/>
        <v>0.12064999512419765</v>
      </c>
      <c r="AP221">
        <f t="shared" si="154"/>
        <v>136.0267581245734</v>
      </c>
      <c r="AQ221" s="9">
        <f t="shared" si="135"/>
        <v>0.78749734085106593</v>
      </c>
      <c r="AR221" s="9">
        <f t="shared" si="136"/>
        <v>0.33250000000000002</v>
      </c>
      <c r="AS221" s="9">
        <f t="shared" si="137"/>
        <v>14.499837067209773</v>
      </c>
      <c r="AT221" s="9">
        <f t="shared" si="138"/>
        <v>665.7045468</v>
      </c>
      <c r="AV221" s="10">
        <f t="shared" si="139"/>
        <v>72.336256373008283</v>
      </c>
      <c r="AW221" s="9">
        <f t="shared" si="140"/>
        <v>30.163743626991717</v>
      </c>
      <c r="AX221" s="9">
        <f t="shared" si="141"/>
        <v>0.34505135551104699</v>
      </c>
      <c r="AY221">
        <f t="shared" si="155"/>
        <v>909.85142959488348</v>
      </c>
      <c r="AZ221" s="9">
        <f t="shared" si="142"/>
        <v>69148.376172500793</v>
      </c>
      <c r="BA221" s="9">
        <f t="shared" si="143"/>
        <v>6.0728337448905325</v>
      </c>
      <c r="BB221" s="9">
        <f t="shared" si="144"/>
        <v>3187.8802005074795</v>
      </c>
      <c r="BC221" s="9">
        <f t="shared" si="145"/>
        <v>1.627198508639512</v>
      </c>
      <c r="BD221" s="9">
        <f t="shared" si="146"/>
        <v>0.99749999999999994</v>
      </c>
      <c r="BE221" s="9">
        <f t="shared" si="147"/>
        <v>0.3</v>
      </c>
      <c r="BF221" s="9">
        <f t="shared" si="148"/>
        <v>6.0417655570018081</v>
      </c>
      <c r="BG221" s="9">
        <f t="shared" si="149"/>
        <v>4.0278437046678723</v>
      </c>
    </row>
    <row r="222" spans="1:59" ht="16.05" customHeight="1" thickTop="1" thickBot="1" x14ac:dyDescent="0.35">
      <c r="A222" s="13">
        <v>116</v>
      </c>
      <c r="B222" s="13" t="s">
        <v>66</v>
      </c>
      <c r="C222" s="13">
        <v>60</v>
      </c>
      <c r="D222" s="13">
        <v>100</v>
      </c>
      <c r="E222" s="13">
        <v>45</v>
      </c>
      <c r="F222" s="13">
        <v>53</v>
      </c>
      <c r="G222" s="13">
        <v>1.84</v>
      </c>
      <c r="H222" s="13">
        <v>1</v>
      </c>
      <c r="I222" s="13">
        <v>550</v>
      </c>
      <c r="J222" s="13">
        <v>100</v>
      </c>
      <c r="K222" s="13">
        <v>0.75</v>
      </c>
      <c r="L222" s="15">
        <v>113.6</v>
      </c>
      <c r="M222" s="13" t="s">
        <v>279</v>
      </c>
      <c r="N222" s="13" t="s">
        <v>256</v>
      </c>
      <c r="O222" s="9" t="s">
        <v>4</v>
      </c>
      <c r="P222" s="12"/>
      <c r="Q222" s="10">
        <f t="shared" si="150"/>
        <v>102.2249037678977</v>
      </c>
      <c r="R222" s="10">
        <f t="shared" si="117"/>
        <v>101.9465124272572</v>
      </c>
      <c r="S222" s="9">
        <f t="shared" si="151"/>
        <v>11.375096232102294</v>
      </c>
      <c r="T222" s="9">
        <f t="shared" si="152"/>
        <v>0.10541041403021122</v>
      </c>
      <c r="U222" s="9">
        <f t="shared" si="153"/>
        <v>129.39281428958782</v>
      </c>
      <c r="V222" s="12"/>
      <c r="W222" s="10">
        <f t="shared" si="118"/>
        <v>141.27692105485482</v>
      </c>
      <c r="X222" s="9">
        <f t="shared" si="119"/>
        <v>27.67692105485483</v>
      </c>
      <c r="Y222" s="9">
        <f t="shared" si="120"/>
        <v>0.21717871465418542</v>
      </c>
      <c r="Z222" s="9">
        <f t="shared" si="121"/>
        <v>766.01195907666659</v>
      </c>
      <c r="AA222" s="12"/>
      <c r="AB222" s="10">
        <f t="shared" si="122"/>
        <v>100.66513079565364</v>
      </c>
      <c r="AC222" s="9">
        <f t="shared" si="123"/>
        <v>12.934869204346356</v>
      </c>
      <c r="AD222" s="9">
        <f t="shared" si="124"/>
        <v>0.12073704345932464</v>
      </c>
      <c r="AE222" s="9">
        <f t="shared" si="125"/>
        <v>167.31084133354773</v>
      </c>
      <c r="AF222" s="9">
        <f t="shared" si="126"/>
        <v>2.125792087669911</v>
      </c>
      <c r="AG222" s="9">
        <f t="shared" si="127"/>
        <v>54.424999999999997</v>
      </c>
      <c r="AH222" s="9">
        <f t="shared" si="128"/>
        <v>6306.6698032395889</v>
      </c>
      <c r="AI222" s="9">
        <f t="shared" si="129"/>
        <v>11429.221839622638</v>
      </c>
      <c r="AJ222" s="9">
        <f t="shared" si="130"/>
        <v>12.888679245283022</v>
      </c>
      <c r="AK222" s="9">
        <f t="shared" si="131"/>
        <v>0.76528515156116794</v>
      </c>
      <c r="AM222" s="10">
        <f t="shared" si="132"/>
        <v>88.987067084499898</v>
      </c>
      <c r="AN222" s="9">
        <f t="shared" si="133"/>
        <v>24.612932915500096</v>
      </c>
      <c r="AO222" s="9">
        <f t="shared" si="134"/>
        <v>0.24298622088481039</v>
      </c>
      <c r="AP222">
        <f t="shared" si="154"/>
        <v>605.79646670290811</v>
      </c>
      <c r="AQ222" s="9">
        <f t="shared" si="135"/>
        <v>1.8455078569326115</v>
      </c>
      <c r="AR222" s="9">
        <f t="shared" si="136"/>
        <v>0.75</v>
      </c>
      <c r="AS222" s="9">
        <f t="shared" si="137"/>
        <v>12.88867924528302</v>
      </c>
      <c r="AT222" s="9">
        <f t="shared" si="138"/>
        <v>484.16814999999991</v>
      </c>
      <c r="AV222" s="10">
        <f t="shared" si="139"/>
        <v>80.042314950481213</v>
      </c>
      <c r="AW222" s="9">
        <f t="shared" si="140"/>
        <v>33.557685049518781</v>
      </c>
      <c r="AX222" s="9">
        <f t="shared" si="141"/>
        <v>0.34659454528934192</v>
      </c>
      <c r="AY222">
        <f t="shared" si="155"/>
        <v>1126.1182258826964</v>
      </c>
      <c r="AZ222" s="9">
        <f t="shared" si="142"/>
        <v>75878.580101541404</v>
      </c>
      <c r="BA222" s="9">
        <f t="shared" si="143"/>
        <v>5.8451303807952781</v>
      </c>
      <c r="BB222" s="9">
        <f t="shared" si="144"/>
        <v>4163.7348489398164</v>
      </c>
      <c r="BC222" s="9">
        <f t="shared" si="145"/>
        <v>2.5748951072717188</v>
      </c>
      <c r="BD222" s="9">
        <f t="shared" si="146"/>
        <v>1.5</v>
      </c>
      <c r="BE222" s="9">
        <f t="shared" si="147"/>
        <v>0.3</v>
      </c>
      <c r="BF222" s="9">
        <f t="shared" si="148"/>
        <v>6.3577656969672063</v>
      </c>
      <c r="BG222" s="9">
        <f t="shared" si="149"/>
        <v>4.2385104646448042</v>
      </c>
    </row>
    <row r="223" spans="1:59" ht="16.05" customHeight="1" thickTop="1" thickBot="1" x14ac:dyDescent="0.35">
      <c r="A223" s="13">
        <v>137</v>
      </c>
      <c r="B223" s="13" t="s">
        <v>63</v>
      </c>
      <c r="C223" s="13">
        <v>120</v>
      </c>
      <c r="D223" s="13">
        <v>200</v>
      </c>
      <c r="E223" s="13">
        <v>100</v>
      </c>
      <c r="F223" s="13">
        <v>19.600000000000001</v>
      </c>
      <c r="G223" s="13">
        <v>0.98</v>
      </c>
      <c r="H223" s="13">
        <v>1</v>
      </c>
      <c r="I223" s="13">
        <v>500</v>
      </c>
      <c r="J223" s="13">
        <v>45</v>
      </c>
      <c r="K223" s="13">
        <v>0.5</v>
      </c>
      <c r="L223" s="15">
        <v>290</v>
      </c>
      <c r="M223" s="13" t="s">
        <v>279</v>
      </c>
      <c r="N223" s="13" t="s">
        <v>258</v>
      </c>
      <c r="O223" s="9" t="s">
        <v>83</v>
      </c>
      <c r="P223" s="12"/>
      <c r="Q223" s="10">
        <f t="shared" si="150"/>
        <v>261.41818675669367</v>
      </c>
      <c r="R223" s="10">
        <f t="shared" si="117"/>
        <v>264.41076894391654</v>
      </c>
      <c r="S223" s="9">
        <f t="shared" si="151"/>
        <v>28.581813243306328</v>
      </c>
      <c r="T223" s="9">
        <f t="shared" si="152"/>
        <v>0.10366655989864075</v>
      </c>
      <c r="U223" s="9">
        <f t="shared" si="153"/>
        <v>816.92004827524102</v>
      </c>
      <c r="V223" s="12"/>
      <c r="W223" s="10">
        <f t="shared" si="118"/>
        <v>316.32560172516946</v>
      </c>
      <c r="X223" s="9">
        <f t="shared" si="119"/>
        <v>26.325601725169463</v>
      </c>
      <c r="Y223" s="9">
        <f t="shared" si="120"/>
        <v>8.6836517047162803E-2</v>
      </c>
      <c r="Z223" s="9">
        <f t="shared" si="121"/>
        <v>693.03730619224541</v>
      </c>
      <c r="AA223" s="12"/>
      <c r="AB223" s="10">
        <f t="shared" si="122"/>
        <v>239.44892335521934</v>
      </c>
      <c r="AC223" s="9">
        <f t="shared" si="123"/>
        <v>50.551076644780665</v>
      </c>
      <c r="AD223" s="9">
        <f t="shared" si="124"/>
        <v>0.19095733097133827</v>
      </c>
      <c r="AE223" s="9">
        <f t="shared" si="125"/>
        <v>2555.4113499464893</v>
      </c>
      <c r="AF223" s="9">
        <f t="shared" si="126"/>
        <v>1.2927391074768333</v>
      </c>
      <c r="AG223" s="9">
        <f t="shared" si="127"/>
        <v>20.0275</v>
      </c>
      <c r="AH223" s="9">
        <f t="shared" si="128"/>
        <v>39745.3125</v>
      </c>
      <c r="AI223" s="9">
        <f t="shared" si="129"/>
        <v>46656.25</v>
      </c>
      <c r="AJ223" s="9">
        <f t="shared" si="130"/>
        <v>37.5</v>
      </c>
      <c r="AK223" s="9">
        <f t="shared" si="131"/>
        <v>0.20942373541124698</v>
      </c>
      <c r="AM223" s="10">
        <f t="shared" si="132"/>
        <v>208.66892998972463</v>
      </c>
      <c r="AN223" s="9">
        <f t="shared" si="133"/>
        <v>81.331070010275369</v>
      </c>
      <c r="AO223" s="9">
        <f t="shared" si="134"/>
        <v>0.32619265055054159</v>
      </c>
      <c r="AP223">
        <f t="shared" si="154"/>
        <v>6614.7429490163131</v>
      </c>
      <c r="AQ223" s="9">
        <f t="shared" si="135"/>
        <v>0.3366877024781274</v>
      </c>
      <c r="AR223" s="9">
        <f t="shared" si="136"/>
        <v>0.22500000000000001</v>
      </c>
      <c r="AS223" s="9">
        <f t="shared" si="137"/>
        <v>37.499999999999993</v>
      </c>
      <c r="AT223" s="9">
        <f t="shared" si="138"/>
        <v>1526.8480999999999</v>
      </c>
      <c r="AV223" s="10">
        <f t="shared" si="139"/>
        <v>186.63039623700035</v>
      </c>
      <c r="AW223" s="9">
        <f t="shared" si="140"/>
        <v>103.36960376299965</v>
      </c>
      <c r="AX223" s="9">
        <f t="shared" si="141"/>
        <v>0.43375162213364171</v>
      </c>
      <c r="AY223">
        <f t="shared" si="155"/>
        <v>10685.27498211955</v>
      </c>
      <c r="AZ223" s="9">
        <f t="shared" si="142"/>
        <v>173558.86070951523</v>
      </c>
      <c r="BA223" s="9">
        <f t="shared" si="143"/>
        <v>9.6117862011196937</v>
      </c>
      <c r="BB223" s="9">
        <f t="shared" si="144"/>
        <v>13071.535527485117</v>
      </c>
      <c r="BC223" s="9">
        <f t="shared" si="145"/>
        <v>0.59678081107652481</v>
      </c>
      <c r="BD223" s="9">
        <f t="shared" si="146"/>
        <v>0.67499999999999993</v>
      </c>
      <c r="BE223" s="9">
        <f t="shared" si="147"/>
        <v>0.6</v>
      </c>
      <c r="BF223" s="9">
        <f t="shared" si="148"/>
        <v>3.2745174819013707</v>
      </c>
      <c r="BG223" s="9">
        <f t="shared" si="149"/>
        <v>2.183011654600914</v>
      </c>
    </row>
    <row r="224" spans="1:59" ht="16.05" customHeight="1" thickTop="1" thickBot="1" x14ac:dyDescent="0.35">
      <c r="A224" s="13">
        <v>141</v>
      </c>
      <c r="B224" s="13" t="s">
        <v>145</v>
      </c>
      <c r="C224" s="13">
        <v>150</v>
      </c>
      <c r="D224" s="13">
        <v>200</v>
      </c>
      <c r="E224" s="13">
        <v>125</v>
      </c>
      <c r="F224" s="13">
        <v>25</v>
      </c>
      <c r="G224" s="13">
        <v>1.2</v>
      </c>
      <c r="H224" s="13">
        <v>0</v>
      </c>
      <c r="I224" s="13">
        <v>400</v>
      </c>
      <c r="J224" s="13">
        <v>0</v>
      </c>
      <c r="K224" s="13">
        <v>0.75</v>
      </c>
      <c r="L224" s="15">
        <v>275</v>
      </c>
      <c r="M224" s="13" t="s">
        <v>279</v>
      </c>
      <c r="N224" s="13" t="s">
        <v>259</v>
      </c>
      <c r="O224" s="9" t="s">
        <v>159</v>
      </c>
      <c r="P224" s="12"/>
      <c r="Q224" s="10">
        <f t="shared" si="150"/>
        <v>358.20705628058977</v>
      </c>
      <c r="R224" s="10">
        <f t="shared" si="117"/>
        <v>363.00689198581347</v>
      </c>
      <c r="S224" s="9">
        <f t="shared" si="151"/>
        <v>83.207056280589768</v>
      </c>
      <c r="T224" s="9">
        <f t="shared" si="152"/>
        <v>0.26281152572538186</v>
      </c>
      <c r="U224" s="9">
        <f t="shared" si="153"/>
        <v>6923.4142148812334</v>
      </c>
      <c r="V224" s="12"/>
      <c r="W224" s="10">
        <f t="shared" si="118"/>
        <v>391.81905827350238</v>
      </c>
      <c r="X224" s="9">
        <f t="shared" si="119"/>
        <v>116.81905827350238</v>
      </c>
      <c r="Y224" s="9">
        <f t="shared" si="120"/>
        <v>0.35037708303048498</v>
      </c>
      <c r="Z224" s="9">
        <f t="shared" si="121"/>
        <v>13646.692375907944</v>
      </c>
      <c r="AA224" s="12"/>
      <c r="AB224" s="10">
        <f t="shared" si="122"/>
        <v>245.62057265274103</v>
      </c>
      <c r="AC224" s="9">
        <f t="shared" si="123"/>
        <v>29.379427347258968</v>
      </c>
      <c r="AD224" s="9">
        <f t="shared" si="124"/>
        <v>0.11286310564932414</v>
      </c>
      <c r="AE224" s="9">
        <f t="shared" si="125"/>
        <v>863.15075125286808</v>
      </c>
      <c r="AF224" s="9">
        <f t="shared" si="126"/>
        <v>1.46</v>
      </c>
      <c r="AG224" s="9">
        <f t="shared" si="127"/>
        <v>25</v>
      </c>
      <c r="AH224" s="9">
        <f t="shared" si="128"/>
        <v>37781.280000000006</v>
      </c>
      <c r="AI224" s="9">
        <f t="shared" si="129"/>
        <v>74148.125</v>
      </c>
      <c r="AJ224" s="9">
        <f t="shared" si="130"/>
        <v>36.000000000000007</v>
      </c>
      <c r="AK224" s="9">
        <f t="shared" si="131"/>
        <v>0</v>
      </c>
      <c r="AM224" s="10">
        <f t="shared" si="132"/>
        <v>258.14204999999998</v>
      </c>
      <c r="AN224" s="9">
        <f t="shared" si="133"/>
        <v>16.857950000000017</v>
      </c>
      <c r="AO224" s="9">
        <f t="shared" si="134"/>
        <v>6.3239993919069107E-2</v>
      </c>
      <c r="AP224">
        <f t="shared" si="154"/>
        <v>284.19047820250057</v>
      </c>
      <c r="AQ224" s="9">
        <f t="shared" si="135"/>
        <v>0</v>
      </c>
      <c r="AR224" s="9">
        <f t="shared" si="136"/>
        <v>0</v>
      </c>
      <c r="AS224" s="9">
        <f t="shared" si="137"/>
        <v>36.000000000000007</v>
      </c>
      <c r="AT224" s="9">
        <f t="shared" si="138"/>
        <v>1978.1</v>
      </c>
      <c r="AV224" s="10">
        <f t="shared" si="139"/>
        <v>271.40500468733882</v>
      </c>
      <c r="AW224" s="9">
        <f t="shared" si="140"/>
        <v>3.5949953126611831</v>
      </c>
      <c r="AX224" s="9">
        <f t="shared" si="141"/>
        <v>1.315872029656205E-2</v>
      </c>
      <c r="AY224">
        <f t="shared" si="155"/>
        <v>12.923991298055878</v>
      </c>
      <c r="AZ224" s="9">
        <f t="shared" si="142"/>
        <v>271405.00468733883</v>
      </c>
      <c r="BA224" s="9">
        <f t="shared" si="143"/>
        <v>8.5106382978723403</v>
      </c>
      <c r="BB224" s="9">
        <f t="shared" si="144"/>
        <v>0</v>
      </c>
      <c r="BC224" s="9">
        <f t="shared" si="145"/>
        <v>0</v>
      </c>
      <c r="BD224" s="9">
        <f t="shared" si="146"/>
        <v>0</v>
      </c>
      <c r="BE224" s="9">
        <f t="shared" si="147"/>
        <v>0.75</v>
      </c>
      <c r="BF224" s="9">
        <f t="shared" si="148"/>
        <v>3.8515762456588947</v>
      </c>
      <c r="BG224" s="9">
        <f t="shared" si="149"/>
        <v>2.5677174971059298</v>
      </c>
    </row>
    <row r="225" spans="1:59" ht="16.05" customHeight="1" thickTop="1" thickBot="1" x14ac:dyDescent="0.35">
      <c r="A225" s="13">
        <v>153</v>
      </c>
      <c r="B225" s="13" t="s">
        <v>151</v>
      </c>
      <c r="C225" s="13">
        <v>80</v>
      </c>
      <c r="D225" s="13">
        <v>100</v>
      </c>
      <c r="E225" s="13">
        <v>64</v>
      </c>
      <c r="F225" s="13">
        <v>26.5</v>
      </c>
      <c r="G225" s="13">
        <v>1</v>
      </c>
      <c r="H225" s="13">
        <v>0</v>
      </c>
      <c r="I225" s="13">
        <v>350</v>
      </c>
      <c r="J225" s="13">
        <v>0</v>
      </c>
      <c r="K225" s="13">
        <v>0</v>
      </c>
      <c r="L225" s="15">
        <v>113.3</v>
      </c>
      <c r="M225" s="13" t="s">
        <v>279</v>
      </c>
      <c r="N225" s="13" t="s">
        <v>261</v>
      </c>
      <c r="O225" s="9" t="s">
        <v>159</v>
      </c>
      <c r="P225" s="12"/>
      <c r="Q225" s="10">
        <f t="shared" si="150"/>
        <v>97.22402049871468</v>
      </c>
      <c r="R225" s="10">
        <f t="shared" si="117"/>
        <v>98.032607545641866</v>
      </c>
      <c r="S225" s="9">
        <f t="shared" si="151"/>
        <v>16.075979501285317</v>
      </c>
      <c r="T225" s="9">
        <f t="shared" si="152"/>
        <v>0.15272347034986888</v>
      </c>
      <c r="U225" s="9">
        <f t="shared" si="153"/>
        <v>258.43711692574573</v>
      </c>
      <c r="V225" s="12"/>
      <c r="W225" s="10">
        <f t="shared" si="118"/>
        <v>127.6338591133995</v>
      </c>
      <c r="X225" s="9">
        <f t="shared" si="119"/>
        <v>14.333859113399498</v>
      </c>
      <c r="Y225" s="9">
        <f t="shared" si="120"/>
        <v>0.11898584255567858</v>
      </c>
      <c r="Z225" s="9">
        <f t="shared" si="121"/>
        <v>205.45951708278585</v>
      </c>
      <c r="AA225" s="12"/>
      <c r="AB225" s="10">
        <f t="shared" si="122"/>
        <v>49.612240564304464</v>
      </c>
      <c r="AC225" s="9">
        <f t="shared" si="123"/>
        <v>63.687759435695533</v>
      </c>
      <c r="AD225" s="9">
        <f t="shared" si="124"/>
        <v>0.78186585876040182</v>
      </c>
      <c r="AE225" s="9">
        <f t="shared" si="125"/>
        <v>4056.1307019390256</v>
      </c>
      <c r="AF225" s="9">
        <f t="shared" si="126"/>
        <v>1.503162000584102</v>
      </c>
      <c r="AG225" s="9">
        <f t="shared" si="127"/>
        <v>26.5</v>
      </c>
      <c r="AH225" s="9">
        <f t="shared" si="128"/>
        <v>6185.7875115699553</v>
      </c>
      <c r="AI225" s="9">
        <f t="shared" si="129"/>
        <v>21645.041509433959</v>
      </c>
      <c r="AJ225" s="9">
        <f t="shared" si="130"/>
        <v>12.67924528301887</v>
      </c>
      <c r="AK225" s="9">
        <f t="shared" si="131"/>
        <v>0</v>
      </c>
      <c r="AM225" s="10">
        <f t="shared" si="132"/>
        <v>48.875280384000007</v>
      </c>
      <c r="AN225" s="9">
        <f t="shared" si="133"/>
        <v>64.42471961599999</v>
      </c>
      <c r="AO225" s="9">
        <f t="shared" si="134"/>
        <v>0.794507269707869</v>
      </c>
      <c r="AP225">
        <f t="shared" si="154"/>
        <v>4150.5444976002136</v>
      </c>
      <c r="AQ225" s="9">
        <f t="shared" si="135"/>
        <v>0</v>
      </c>
      <c r="AR225" s="9">
        <f t="shared" si="136"/>
        <v>0</v>
      </c>
      <c r="AS225" s="9">
        <f t="shared" si="137"/>
        <v>12.67924528301887</v>
      </c>
      <c r="AT225" s="9">
        <f t="shared" si="138"/>
        <v>1003.1872</v>
      </c>
      <c r="AV225" s="10">
        <f t="shared" si="139"/>
        <v>70.255734080525357</v>
      </c>
      <c r="AW225" s="9">
        <f t="shared" si="140"/>
        <v>43.04426591947464</v>
      </c>
      <c r="AX225" s="9">
        <f t="shared" si="141"/>
        <v>0.46900486258403945</v>
      </c>
      <c r="AY225">
        <f t="shared" si="155"/>
        <v>1852.808828546446</v>
      </c>
      <c r="AZ225" s="9">
        <f t="shared" si="142"/>
        <v>70255.734080525363</v>
      </c>
      <c r="BA225" s="9">
        <f t="shared" si="143"/>
        <v>8.266262658359695</v>
      </c>
      <c r="BB225" s="9">
        <f t="shared" si="144"/>
        <v>0</v>
      </c>
      <c r="BC225" s="9">
        <f t="shared" si="145"/>
        <v>0</v>
      </c>
      <c r="BD225" s="9">
        <f t="shared" si="146"/>
        <v>0</v>
      </c>
      <c r="BE225" s="9">
        <f t="shared" si="147"/>
        <v>0.4</v>
      </c>
      <c r="BF225" s="9">
        <f t="shared" si="148"/>
        <v>4.0042161386905315</v>
      </c>
      <c r="BG225" s="9">
        <f t="shared" si="149"/>
        <v>2.6694774257936875</v>
      </c>
    </row>
    <row r="226" spans="1:59" ht="16.05" customHeight="1" thickTop="1" thickBot="1" x14ac:dyDescent="0.35">
      <c r="A226" s="13">
        <v>167</v>
      </c>
      <c r="B226" s="13" t="s">
        <v>166</v>
      </c>
      <c r="C226" s="13">
        <v>150</v>
      </c>
      <c r="D226" s="13">
        <v>200</v>
      </c>
      <c r="E226" s="13">
        <v>114</v>
      </c>
      <c r="F226" s="13">
        <v>89</v>
      </c>
      <c r="G226" s="13">
        <v>1.4</v>
      </c>
      <c r="H226" s="13">
        <v>0.3</v>
      </c>
      <c r="I226" s="13">
        <v>575</v>
      </c>
      <c r="J226" s="13">
        <v>67</v>
      </c>
      <c r="K226" s="13">
        <v>1</v>
      </c>
      <c r="L226" s="15">
        <v>466</v>
      </c>
      <c r="M226" s="13" t="s">
        <v>279</v>
      </c>
      <c r="N226" s="13" t="s">
        <v>262</v>
      </c>
      <c r="O226" s="9" t="s">
        <v>1</v>
      </c>
      <c r="P226" s="12"/>
      <c r="Q226" s="10">
        <f t="shared" si="150"/>
        <v>547.67858803748322</v>
      </c>
      <c r="R226" s="10">
        <f t="shared" si="117"/>
        <v>548.36279939716917</v>
      </c>
      <c r="S226" s="9">
        <f t="shared" si="151"/>
        <v>81.678588037483223</v>
      </c>
      <c r="T226" s="9">
        <f t="shared" si="152"/>
        <v>0.16115283286315793</v>
      </c>
      <c r="U226" s="9">
        <f t="shared" si="153"/>
        <v>6671.3917437968976</v>
      </c>
      <c r="V226" s="12"/>
      <c r="W226" s="10">
        <f t="shared" si="118"/>
        <v>519.12213369533481</v>
      </c>
      <c r="X226" s="9">
        <f t="shared" si="119"/>
        <v>53.12213369533481</v>
      </c>
      <c r="Y226" s="9">
        <f t="shared" si="120"/>
        <v>0.10784882783227304</v>
      </c>
      <c r="Z226" s="9">
        <f t="shared" si="121"/>
        <v>2821.9610883450259</v>
      </c>
      <c r="AA226" s="12"/>
      <c r="AB226" s="10">
        <f t="shared" si="122"/>
        <v>251.74212370141203</v>
      </c>
      <c r="AC226" s="9">
        <f t="shared" si="123"/>
        <v>214.25787629858797</v>
      </c>
      <c r="AD226" s="9">
        <f t="shared" si="124"/>
        <v>0.59703302683045922</v>
      </c>
      <c r="AE226" s="9">
        <f t="shared" si="125"/>
        <v>45906.437555981029</v>
      </c>
      <c r="AF226" s="9">
        <f t="shared" si="126"/>
        <v>2.7547224905605279</v>
      </c>
      <c r="AG226" s="9">
        <f t="shared" si="127"/>
        <v>89.381900000000002</v>
      </c>
      <c r="AH226" s="9">
        <f t="shared" si="128"/>
        <v>14031.302490130667</v>
      </c>
      <c r="AI226" s="9">
        <f t="shared" si="129"/>
        <v>78334.836455056182</v>
      </c>
      <c r="AJ226" s="9">
        <f t="shared" si="130"/>
        <v>15.466853932584272</v>
      </c>
      <c r="AK226" s="9">
        <f t="shared" si="131"/>
        <v>0.19933171941695982</v>
      </c>
      <c r="AM226" s="10">
        <f t="shared" si="132"/>
        <v>483.3368627040465</v>
      </c>
      <c r="AN226" s="9">
        <f t="shared" si="133"/>
        <v>17.336862704046496</v>
      </c>
      <c r="AO226" s="9">
        <f t="shared" si="134"/>
        <v>3.6524153617431415E-2</v>
      </c>
      <c r="AP226">
        <f t="shared" si="154"/>
        <v>300.56680841895837</v>
      </c>
      <c r="AQ226" s="9">
        <f t="shared" si="135"/>
        <v>0.64092581014966143</v>
      </c>
      <c r="AR226" s="9">
        <f t="shared" si="136"/>
        <v>0.20099999999999998</v>
      </c>
      <c r="AS226" s="9">
        <f t="shared" si="137"/>
        <v>15.46685393258427</v>
      </c>
      <c r="AT226" s="9">
        <f t="shared" si="138"/>
        <v>1667.2092730399997</v>
      </c>
      <c r="AV226" s="10">
        <f t="shared" si="139"/>
        <v>568.65305430792966</v>
      </c>
      <c r="AW226" s="9">
        <f t="shared" si="140"/>
        <v>102.65305430792966</v>
      </c>
      <c r="AX226" s="9">
        <f t="shared" si="141"/>
        <v>0.19842990629664431</v>
      </c>
      <c r="AY226">
        <f t="shared" si="155"/>
        <v>10537.649558746758</v>
      </c>
      <c r="AZ226" s="9">
        <f t="shared" si="142"/>
        <v>524582.06363535859</v>
      </c>
      <c r="BA226" s="9">
        <f t="shared" si="143"/>
        <v>4.5106292766228089</v>
      </c>
      <c r="BB226" s="9">
        <f t="shared" si="144"/>
        <v>44070.990672571148</v>
      </c>
      <c r="BC226" s="9">
        <f t="shared" si="145"/>
        <v>1.2188646410542396</v>
      </c>
      <c r="BD226" s="9">
        <f t="shared" si="146"/>
        <v>0.50249999999999995</v>
      </c>
      <c r="BE226" s="9">
        <f t="shared" si="147"/>
        <v>0.75</v>
      </c>
      <c r="BF226" s="9">
        <f t="shared" si="148"/>
        <v>14.972847381048336</v>
      </c>
      <c r="BG226" s="9">
        <f t="shared" si="149"/>
        <v>5.9891389524193341</v>
      </c>
    </row>
    <row r="227" spans="1:59" ht="16.05" customHeight="1" thickTop="1" thickBot="1" x14ac:dyDescent="0.35">
      <c r="A227" s="13">
        <v>182</v>
      </c>
      <c r="B227" s="13" t="s">
        <v>183</v>
      </c>
      <c r="C227" s="13">
        <v>150</v>
      </c>
      <c r="D227" s="13">
        <v>200</v>
      </c>
      <c r="E227" s="13">
        <v>122</v>
      </c>
      <c r="F227" s="13">
        <v>50</v>
      </c>
      <c r="G227" s="13">
        <v>0.89</v>
      </c>
      <c r="H227" s="13">
        <v>0.76433121019108285</v>
      </c>
      <c r="I227" s="13">
        <v>530</v>
      </c>
      <c r="J227" s="13">
        <v>67.2</v>
      </c>
      <c r="K227" s="13">
        <v>1</v>
      </c>
      <c r="L227" s="15">
        <v>408.03</v>
      </c>
      <c r="M227" s="13" t="s">
        <v>279</v>
      </c>
      <c r="N227" s="13" t="s">
        <v>265</v>
      </c>
      <c r="O227" s="9" t="s">
        <v>1</v>
      </c>
      <c r="P227" s="12"/>
      <c r="Q227" s="10">
        <f t="shared" si="150"/>
        <v>467.69556191808408</v>
      </c>
      <c r="R227" s="10">
        <f t="shared" si="117"/>
        <v>470.94738135089705</v>
      </c>
      <c r="S227" s="9">
        <f t="shared" si="151"/>
        <v>59.665561918084109</v>
      </c>
      <c r="T227" s="9">
        <f t="shared" si="152"/>
        <v>0.13626543408736369</v>
      </c>
      <c r="U227" s="9">
        <f t="shared" si="153"/>
        <v>3559.9792790007286</v>
      </c>
      <c r="V227" s="12"/>
      <c r="W227" s="10">
        <f t="shared" si="118"/>
        <v>452.92804732956125</v>
      </c>
      <c r="X227" s="9">
        <f t="shared" si="119"/>
        <v>44.89804732956128</v>
      </c>
      <c r="Y227" s="9">
        <f t="shared" si="120"/>
        <v>0.10429787483564809</v>
      </c>
      <c r="Z227" s="9">
        <f t="shared" si="121"/>
        <v>2015.8346540075247</v>
      </c>
      <c r="AA227" s="12"/>
      <c r="AB227" s="10">
        <f t="shared" si="122"/>
        <v>202.84835352365712</v>
      </c>
      <c r="AC227" s="9">
        <f t="shared" si="123"/>
        <v>205.18164647634285</v>
      </c>
      <c r="AD227" s="9">
        <f t="shared" si="124"/>
        <v>0.6717594273649341</v>
      </c>
      <c r="AE227" s="9">
        <f t="shared" si="125"/>
        <v>42099.508050742937</v>
      </c>
      <c r="AF227" s="9">
        <f t="shared" si="126"/>
        <v>2.0647518010647188</v>
      </c>
      <c r="AG227" s="9">
        <f t="shared" si="127"/>
        <v>50.975898089171977</v>
      </c>
      <c r="AH227" s="9">
        <f t="shared" si="128"/>
        <v>15876.885315004216</v>
      </c>
      <c r="AI227" s="9">
        <f t="shared" si="129"/>
        <v>86169.268279399999</v>
      </c>
      <c r="AJ227" s="9">
        <f t="shared" si="130"/>
        <v>17.264220000000005</v>
      </c>
      <c r="AK227" s="9">
        <f t="shared" si="131"/>
        <v>0.38178707443075938</v>
      </c>
      <c r="AM227" s="10">
        <f t="shared" si="132"/>
        <v>432.32656652447963</v>
      </c>
      <c r="AN227" s="9">
        <f t="shared" si="133"/>
        <v>24.296566524479658</v>
      </c>
      <c r="AO227" s="9">
        <f t="shared" si="134"/>
        <v>5.7824422375765176E-2</v>
      </c>
      <c r="AP227">
        <f t="shared" si="154"/>
        <v>590.32314487846554</v>
      </c>
      <c r="AQ227" s="9">
        <f t="shared" si="135"/>
        <v>1.2275878154261479</v>
      </c>
      <c r="AR227" s="9">
        <f t="shared" si="136"/>
        <v>0.51363057324840766</v>
      </c>
      <c r="AS227" s="9">
        <f t="shared" si="137"/>
        <v>17.264220000000002</v>
      </c>
      <c r="AT227" s="9">
        <f t="shared" si="138"/>
        <v>1399.0060776356686</v>
      </c>
      <c r="AV227" s="10">
        <f t="shared" si="139"/>
        <v>434.3083806516953</v>
      </c>
      <c r="AW227" s="9">
        <f t="shared" si="140"/>
        <v>26.278380651695329</v>
      </c>
      <c r="AX227" s="9">
        <f t="shared" si="141"/>
        <v>6.2393881735186826E-2</v>
      </c>
      <c r="AY227">
        <f t="shared" si="155"/>
        <v>690.55328967539538</v>
      </c>
      <c r="AZ227" s="9">
        <f t="shared" si="142"/>
        <v>378983.07883143809</v>
      </c>
      <c r="BA227" s="9">
        <f t="shared" si="143"/>
        <v>6.0179300526514679</v>
      </c>
      <c r="BB227" s="9">
        <f t="shared" si="144"/>
        <v>55325.301820257213</v>
      </c>
      <c r="BC227" s="9">
        <f t="shared" si="145"/>
        <v>2.1202161886603856</v>
      </c>
      <c r="BD227" s="9">
        <f t="shared" si="146"/>
        <v>1.284076433121019</v>
      </c>
      <c r="BE227" s="9">
        <f t="shared" si="147"/>
        <v>0.75</v>
      </c>
      <c r="BF227" s="9">
        <f t="shared" si="148"/>
        <v>10.1923483006222</v>
      </c>
      <c r="BG227" s="9">
        <f t="shared" si="149"/>
        <v>4.0769393202488802</v>
      </c>
    </row>
    <row r="228" spans="1:59" ht="16.05" customHeight="1" thickTop="1" thickBot="1" x14ac:dyDescent="0.35">
      <c r="A228" s="13">
        <v>189</v>
      </c>
      <c r="B228" s="13" t="s">
        <v>63</v>
      </c>
      <c r="C228" s="13">
        <v>125</v>
      </c>
      <c r="D228" s="13">
        <v>130</v>
      </c>
      <c r="E228" s="13">
        <v>105</v>
      </c>
      <c r="F228" s="13">
        <v>40.200000000000003</v>
      </c>
      <c r="G228" s="13">
        <v>1.3</v>
      </c>
      <c r="H228" s="13">
        <v>0</v>
      </c>
      <c r="I228" s="13">
        <v>529.70000000000005</v>
      </c>
      <c r="J228" s="13">
        <v>0</v>
      </c>
      <c r="K228" s="13">
        <v>0</v>
      </c>
      <c r="L228" s="15">
        <v>305.60000000000002</v>
      </c>
      <c r="M228" s="13" t="s">
        <v>279</v>
      </c>
      <c r="N228" s="13" t="s">
        <v>266</v>
      </c>
      <c r="O228" s="9" t="s">
        <v>1</v>
      </c>
      <c r="P228" s="12"/>
      <c r="Q228" s="10">
        <f t="shared" si="150"/>
        <v>245.91946574002509</v>
      </c>
      <c r="R228" s="10">
        <f t="shared" si="117"/>
        <v>248.29991316968758</v>
      </c>
      <c r="S228" s="9">
        <f t="shared" si="151"/>
        <v>59.680534259974934</v>
      </c>
      <c r="T228" s="9">
        <f t="shared" si="152"/>
        <v>0.21642222248636681</v>
      </c>
      <c r="U228" s="9">
        <f t="shared" si="153"/>
        <v>3561.7661695560419</v>
      </c>
      <c r="V228" s="12"/>
      <c r="W228" s="10">
        <f t="shared" si="118"/>
        <v>300.82446949312219</v>
      </c>
      <c r="X228" s="9">
        <f t="shared" si="119"/>
        <v>4.7755305068778284</v>
      </c>
      <c r="Y228" s="9">
        <f t="shared" si="120"/>
        <v>1.5749794894884237E-2</v>
      </c>
      <c r="Z228" s="9">
        <f t="shared" si="121"/>
        <v>22.805691622120808</v>
      </c>
      <c r="AA228" s="12"/>
      <c r="AB228" s="10">
        <f t="shared" si="122"/>
        <v>183.51767008422263</v>
      </c>
      <c r="AC228" s="9">
        <f t="shared" si="123"/>
        <v>122.08232991577739</v>
      </c>
      <c r="AD228" s="9">
        <f t="shared" si="124"/>
        <v>0.4991941096495478</v>
      </c>
      <c r="AE228" s="9">
        <f t="shared" si="125"/>
        <v>14904.095277664715</v>
      </c>
      <c r="AF228" s="9">
        <f t="shared" si="126"/>
        <v>1.8513813221484114</v>
      </c>
      <c r="AG228" s="9">
        <f t="shared" si="127"/>
        <v>40.200000000000003</v>
      </c>
      <c r="AH228" s="9">
        <f t="shared" si="128"/>
        <v>19073.304509574704</v>
      </c>
      <c r="AI228" s="9">
        <f t="shared" si="129"/>
        <v>48671.373510727615</v>
      </c>
      <c r="AJ228" s="9">
        <f t="shared" si="130"/>
        <v>26.979123134328365</v>
      </c>
      <c r="AK228" s="9">
        <f t="shared" si="131"/>
        <v>0</v>
      </c>
      <c r="AM228" s="10">
        <f t="shared" si="132"/>
        <v>237.40230073423501</v>
      </c>
      <c r="AN228" s="9">
        <f t="shared" si="133"/>
        <v>68.19769926576501</v>
      </c>
      <c r="AO228" s="9">
        <f t="shared" si="134"/>
        <v>0.25118751494625224</v>
      </c>
      <c r="AP228">
        <f t="shared" si="154"/>
        <v>4650.926185143725</v>
      </c>
      <c r="AQ228" s="9">
        <f t="shared" si="135"/>
        <v>0</v>
      </c>
      <c r="AR228" s="9">
        <f t="shared" si="136"/>
        <v>0</v>
      </c>
      <c r="AS228" s="9">
        <f t="shared" si="137"/>
        <v>26.979123134328361</v>
      </c>
      <c r="AT228" s="9">
        <f t="shared" si="138"/>
        <v>1509.6039999999998</v>
      </c>
      <c r="AV228" s="10">
        <f t="shared" si="139"/>
        <v>212.1733786472571</v>
      </c>
      <c r="AW228" s="9">
        <f t="shared" si="140"/>
        <v>93.426621352742927</v>
      </c>
      <c r="AX228" s="9">
        <f t="shared" si="141"/>
        <v>0.36087842753457428</v>
      </c>
      <c r="AY228">
        <f t="shared" si="155"/>
        <v>8728.5335773888</v>
      </c>
      <c r="AZ228" s="9">
        <f t="shared" si="142"/>
        <v>212173.37864725708</v>
      </c>
      <c r="BA228" s="9">
        <f t="shared" si="143"/>
        <v>6.7114925306011877</v>
      </c>
      <c r="BB228" s="9">
        <f t="shared" si="144"/>
        <v>0</v>
      </c>
      <c r="BC228" s="9">
        <f t="shared" si="145"/>
        <v>0</v>
      </c>
      <c r="BD228" s="9">
        <f t="shared" si="146"/>
        <v>0</v>
      </c>
      <c r="BE228" s="9">
        <f t="shared" si="147"/>
        <v>0.625</v>
      </c>
      <c r="BF228" s="9">
        <f t="shared" si="148"/>
        <v>5.2872675956449635</v>
      </c>
      <c r="BG228" s="9">
        <f t="shared" si="149"/>
        <v>3.5248450637633089</v>
      </c>
    </row>
    <row r="229" spans="1:59" ht="16.05" customHeight="1" thickTop="1" thickBot="1" x14ac:dyDescent="0.35">
      <c r="A229" s="13">
        <v>198</v>
      </c>
      <c r="B229" s="13" t="s">
        <v>193</v>
      </c>
      <c r="C229" s="13">
        <v>35</v>
      </c>
      <c r="D229" s="13">
        <v>100</v>
      </c>
      <c r="E229" s="13">
        <v>21.805</v>
      </c>
      <c r="F229" s="13">
        <v>40.700000000000003</v>
      </c>
      <c r="G229" s="13">
        <v>0.87</v>
      </c>
      <c r="H229" s="13">
        <v>1</v>
      </c>
      <c r="I229" s="13">
        <v>560</v>
      </c>
      <c r="J229" s="13">
        <v>60</v>
      </c>
      <c r="K229" s="13">
        <v>1</v>
      </c>
      <c r="L229" s="15">
        <v>23.7</v>
      </c>
      <c r="M229" s="13" t="s">
        <v>279</v>
      </c>
      <c r="N229" s="13" t="s">
        <v>267</v>
      </c>
      <c r="O229" s="9" t="s">
        <v>1</v>
      </c>
      <c r="P229" s="12"/>
      <c r="Q229" s="10">
        <f t="shared" si="150"/>
        <v>49.601192162358799</v>
      </c>
      <c r="R229" s="10">
        <f t="shared" si="117"/>
        <v>49.330335591045042</v>
      </c>
      <c r="S229" s="9">
        <f t="shared" si="151"/>
        <v>25.9011921623588</v>
      </c>
      <c r="T229" s="9">
        <f t="shared" si="152"/>
        <v>0.7067058910853411</v>
      </c>
      <c r="U229" s="9">
        <f t="shared" si="153"/>
        <v>670.8717554314369</v>
      </c>
      <c r="V229" s="12"/>
      <c r="W229" s="10">
        <f t="shared" si="118"/>
        <v>-18.241812869098236</v>
      </c>
      <c r="X229" s="9">
        <f t="shared" si="119"/>
        <v>41.941812869098236</v>
      </c>
      <c r="Y229" s="9">
        <f t="shared" si="120"/>
        <v>2</v>
      </c>
      <c r="Z229" s="9">
        <f t="shared" si="121"/>
        <v>1759.1156667464543</v>
      </c>
      <c r="AA229" s="12"/>
      <c r="AB229" s="10">
        <f t="shared" si="122"/>
        <v>26.086627353189712</v>
      </c>
      <c r="AC229" s="9">
        <f t="shared" si="123"/>
        <v>2.3866273531897129</v>
      </c>
      <c r="AD229" s="9">
        <f t="shared" si="124"/>
        <v>9.5874232904302456E-2</v>
      </c>
      <c r="AE229" s="9">
        <f t="shared" si="125"/>
        <v>5.6959901229933347</v>
      </c>
      <c r="AF229" s="9">
        <f t="shared" si="126"/>
        <v>1.8628593076236326</v>
      </c>
      <c r="AG229" s="9">
        <f t="shared" si="127"/>
        <v>41.84</v>
      </c>
      <c r="AH229" s="9">
        <f t="shared" si="128"/>
        <v>1672.3341929058813</v>
      </c>
      <c r="AI229" s="9">
        <f t="shared" si="129"/>
        <v>4929.5961915189682</v>
      </c>
      <c r="AJ229" s="9">
        <f t="shared" si="130"/>
        <v>3.9152565110565112</v>
      </c>
      <c r="AK229" s="9">
        <f t="shared" si="131"/>
        <v>0.40237761044670467</v>
      </c>
      <c r="AM229" s="10">
        <f t="shared" si="132"/>
        <v>22.801475881824924</v>
      </c>
      <c r="AN229" s="9">
        <f t="shared" si="133"/>
        <v>0.89852411817507516</v>
      </c>
      <c r="AO229" s="9">
        <f t="shared" si="134"/>
        <v>3.8644972063188336E-2</v>
      </c>
      <c r="AP229">
        <f t="shared" si="154"/>
        <v>0.80734559094229641</v>
      </c>
      <c r="AQ229" s="9">
        <f t="shared" si="135"/>
        <v>1.2937940670755916</v>
      </c>
      <c r="AR229" s="9">
        <f t="shared" si="136"/>
        <v>0.6</v>
      </c>
      <c r="AS229" s="9">
        <f t="shared" si="137"/>
        <v>3.9152565110565112</v>
      </c>
      <c r="AT229" s="9">
        <f t="shared" si="138"/>
        <v>405.6902018799999</v>
      </c>
      <c r="AV229" s="10">
        <f t="shared" si="139"/>
        <v>26.245610380870446</v>
      </c>
      <c r="AW229" s="9">
        <f t="shared" si="140"/>
        <v>2.5456103808704462</v>
      </c>
      <c r="AX229" s="9">
        <f t="shared" si="141"/>
        <v>0.10193529967732398</v>
      </c>
      <c r="AY229">
        <f t="shared" si="155"/>
        <v>6.4801322111953779</v>
      </c>
      <c r="AZ229" s="9">
        <f t="shared" si="142"/>
        <v>25383.985356297166</v>
      </c>
      <c r="BA229" s="9">
        <f t="shared" si="143"/>
        <v>6.6701397491710308</v>
      </c>
      <c r="BB229" s="9">
        <f t="shared" si="144"/>
        <v>861.62502457327969</v>
      </c>
      <c r="BC229" s="9">
        <f t="shared" si="145"/>
        <v>2.159071416663346</v>
      </c>
      <c r="BD229" s="9">
        <f t="shared" si="146"/>
        <v>1.4999999999999998</v>
      </c>
      <c r="BE229" s="9">
        <f t="shared" si="147"/>
        <v>0.17500000000000002</v>
      </c>
      <c r="BF229" s="9">
        <f t="shared" si="148"/>
        <v>8.8850675582853746</v>
      </c>
      <c r="BG229" s="9">
        <f t="shared" si="149"/>
        <v>3.5540270233141502</v>
      </c>
    </row>
    <row r="230" spans="1:59" ht="16.05" customHeight="1" thickTop="1" thickBot="1" x14ac:dyDescent="0.35">
      <c r="A230" s="13">
        <v>204</v>
      </c>
      <c r="B230" s="13" t="s">
        <v>199</v>
      </c>
      <c r="C230" s="13">
        <v>35</v>
      </c>
      <c r="D230" s="13">
        <v>100</v>
      </c>
      <c r="E230" s="13">
        <v>21.805</v>
      </c>
      <c r="F230" s="13">
        <v>37.6</v>
      </c>
      <c r="G230" s="13">
        <v>0.87</v>
      </c>
      <c r="H230" s="13">
        <v>0.31</v>
      </c>
      <c r="I230" s="13">
        <v>560</v>
      </c>
      <c r="J230" s="13">
        <v>60</v>
      </c>
      <c r="K230" s="13">
        <v>1</v>
      </c>
      <c r="L230" s="15">
        <v>19</v>
      </c>
      <c r="M230" s="13" t="s">
        <v>279</v>
      </c>
      <c r="N230" s="13" t="s">
        <v>267</v>
      </c>
      <c r="O230" s="9" t="s">
        <v>1</v>
      </c>
      <c r="P230" s="12"/>
      <c r="Q230" s="10">
        <f t="shared" si="150"/>
        <v>47.91009747896257</v>
      </c>
      <c r="R230" s="10">
        <f t="shared" si="117"/>
        <v>47.672433006062306</v>
      </c>
      <c r="S230" s="9">
        <f t="shared" si="151"/>
        <v>28.91009747896257</v>
      </c>
      <c r="T230" s="9">
        <f t="shared" si="152"/>
        <v>0.86414752236916981</v>
      </c>
      <c r="U230" s="9">
        <f t="shared" si="153"/>
        <v>835.79373624311791</v>
      </c>
      <c r="V230" s="12"/>
      <c r="W230" s="10">
        <f t="shared" si="118"/>
        <v>-8.7063365807648943</v>
      </c>
      <c r="X230" s="9">
        <f t="shared" si="119"/>
        <v>27.706336580764894</v>
      </c>
      <c r="Y230" s="9">
        <f t="shared" si="120"/>
        <v>2</v>
      </c>
      <c r="Z230" s="9">
        <f t="shared" si="121"/>
        <v>767.64108672663099</v>
      </c>
      <c r="AA230" s="12"/>
      <c r="AB230" s="10">
        <f t="shared" si="122"/>
        <v>25.303678102215098</v>
      </c>
      <c r="AC230" s="9">
        <f t="shared" si="123"/>
        <v>6.3036781022150983</v>
      </c>
      <c r="AD230" s="9">
        <f t="shared" si="124"/>
        <v>0.2845668067410379</v>
      </c>
      <c r="AE230" s="9">
        <f t="shared" si="125"/>
        <v>39.73635761634614</v>
      </c>
      <c r="AF230" s="9">
        <f t="shared" si="126"/>
        <v>1.7905100949170882</v>
      </c>
      <c r="AG230" s="9">
        <f t="shared" si="127"/>
        <v>37.953400000000002</v>
      </c>
      <c r="AH230" s="9">
        <f t="shared" si="128"/>
        <v>1819.6933720056186</v>
      </c>
      <c r="AI230" s="9">
        <f t="shared" si="129"/>
        <v>4840.6471441299063</v>
      </c>
      <c r="AJ230" s="9">
        <f t="shared" si="130"/>
        <v>4.2380569148936171</v>
      </c>
      <c r="AK230" s="9">
        <f t="shared" si="131"/>
        <v>0.11989255595564823</v>
      </c>
      <c r="AM230" s="10">
        <f t="shared" si="132"/>
        <v>17.823424578467741</v>
      </c>
      <c r="AN230" s="9">
        <f t="shared" si="133"/>
        <v>1.1765754215322595</v>
      </c>
      <c r="AO230" s="9">
        <f t="shared" si="134"/>
        <v>6.3903639327465178E-2</v>
      </c>
      <c r="AP230">
        <f t="shared" si="154"/>
        <v>1.384329722553814</v>
      </c>
      <c r="AQ230" s="9">
        <f t="shared" si="135"/>
        <v>0.38549927618920377</v>
      </c>
      <c r="AR230" s="9">
        <f t="shared" si="136"/>
        <v>0.18600000000000003</v>
      </c>
      <c r="AS230" s="9">
        <f t="shared" si="137"/>
        <v>4.2380569148936171</v>
      </c>
      <c r="AT230" s="9">
        <f t="shared" si="138"/>
        <v>543.56431974279997</v>
      </c>
      <c r="AV230" s="10">
        <f t="shared" si="139"/>
        <v>24.635950840308873</v>
      </c>
      <c r="AW230" s="9">
        <f t="shared" si="140"/>
        <v>5.6359508403088725</v>
      </c>
      <c r="AX230" s="9">
        <f t="shared" si="141"/>
        <v>0.25831685716827063</v>
      </c>
      <c r="AY230">
        <f t="shared" si="155"/>
        <v>31.763941874378286</v>
      </c>
      <c r="AZ230" s="9">
        <f t="shared" si="142"/>
        <v>24217.75732207283</v>
      </c>
      <c r="BA230" s="9">
        <f t="shared" si="143"/>
        <v>6.9396603516323632</v>
      </c>
      <c r="BB230" s="9">
        <f t="shared" si="144"/>
        <v>418.19351823604472</v>
      </c>
      <c r="BC230" s="9">
        <f t="shared" si="145"/>
        <v>0.63486227842503606</v>
      </c>
      <c r="BD230" s="9">
        <f t="shared" si="146"/>
        <v>0.46500000000000002</v>
      </c>
      <c r="BE230" s="9">
        <f t="shared" si="147"/>
        <v>0.17500000000000002</v>
      </c>
      <c r="BF230" s="9">
        <f t="shared" si="148"/>
        <v>8.4277482865397051</v>
      </c>
      <c r="BG230" s="9">
        <f t="shared" si="149"/>
        <v>3.3710993146158823</v>
      </c>
    </row>
    <row r="231" spans="1:59" ht="16.05" customHeight="1" thickTop="1" thickBot="1" x14ac:dyDescent="0.35">
      <c r="A231" s="13">
        <v>209</v>
      </c>
      <c r="B231" s="13" t="s">
        <v>89</v>
      </c>
      <c r="C231" s="13">
        <v>120</v>
      </c>
      <c r="D231" s="13">
        <v>120</v>
      </c>
      <c r="E231" s="13">
        <v>90</v>
      </c>
      <c r="F231" s="13">
        <v>99</v>
      </c>
      <c r="G231" s="13">
        <v>0.54</v>
      </c>
      <c r="H231" s="13">
        <v>0</v>
      </c>
      <c r="I231" s="13">
        <v>528</v>
      </c>
      <c r="J231" s="13">
        <v>0</v>
      </c>
      <c r="K231" s="13">
        <v>0</v>
      </c>
      <c r="L231" s="15">
        <v>201</v>
      </c>
      <c r="M231" s="13" t="s">
        <v>279</v>
      </c>
      <c r="N231" s="13" t="s">
        <v>268</v>
      </c>
      <c r="O231" s="9">
        <v>0</v>
      </c>
      <c r="P231" s="12"/>
      <c r="Q231" s="10">
        <f t="shared" si="150"/>
        <v>231.5814939425662</v>
      </c>
      <c r="R231" s="10">
        <f t="shared" si="117"/>
        <v>231.02881052359626</v>
      </c>
      <c r="S231" s="9">
        <f t="shared" si="151"/>
        <v>30.581493942566198</v>
      </c>
      <c r="T231" s="9">
        <f t="shared" si="152"/>
        <v>0.14139067144941941</v>
      </c>
      <c r="U231" s="9">
        <f t="shared" si="153"/>
        <v>935.22777175921306</v>
      </c>
      <c r="V231" s="12"/>
      <c r="W231" s="10">
        <f t="shared" si="118"/>
        <v>251.81432311225942</v>
      </c>
      <c r="X231" s="9">
        <f t="shared" si="119"/>
        <v>50.814323112259416</v>
      </c>
      <c r="Y231" s="9">
        <f t="shared" si="120"/>
        <v>0.22443779058491392</v>
      </c>
      <c r="Z231" s="9">
        <f t="shared" si="121"/>
        <v>2582.0954333571012</v>
      </c>
      <c r="AA231" s="12"/>
      <c r="AB231" s="10">
        <f t="shared" si="122"/>
        <v>38.332835224754838</v>
      </c>
      <c r="AC231" s="9">
        <f t="shared" si="123"/>
        <v>162.66716477524517</v>
      </c>
      <c r="AD231" s="9">
        <f t="shared" si="124"/>
        <v>1.359338467891263</v>
      </c>
      <c r="AE231" s="9">
        <f t="shared" si="125"/>
        <v>26460.606496016764</v>
      </c>
      <c r="AF231" s="9">
        <f t="shared" si="126"/>
        <v>2.9053633163513299</v>
      </c>
      <c r="AG231" s="9">
        <f t="shared" si="127"/>
        <v>99</v>
      </c>
      <c r="AH231" s="9">
        <f t="shared" si="128"/>
        <v>1970.99764992</v>
      </c>
      <c r="AI231" s="9">
        <f t="shared" si="129"/>
        <v>47520.907199999987</v>
      </c>
      <c r="AJ231" s="9">
        <f t="shared" si="130"/>
        <v>3.8879999999999999</v>
      </c>
      <c r="AK231" s="9">
        <f t="shared" si="131"/>
        <v>0</v>
      </c>
      <c r="AM231" s="10">
        <f t="shared" si="132"/>
        <v>74.131603159679983</v>
      </c>
      <c r="AN231" s="9">
        <f t="shared" si="133"/>
        <v>126.86839684032002</v>
      </c>
      <c r="AO231" s="9">
        <f t="shared" si="134"/>
        <v>0.92223790639338921</v>
      </c>
      <c r="AP231">
        <f t="shared" si="154"/>
        <v>16095.590116832922</v>
      </c>
      <c r="AQ231" s="9">
        <f t="shared" si="135"/>
        <v>0</v>
      </c>
      <c r="AR231" s="9">
        <f t="shared" si="136"/>
        <v>0</v>
      </c>
      <c r="AS231" s="9">
        <f t="shared" si="137"/>
        <v>3.8879999999999999</v>
      </c>
      <c r="AT231" s="9">
        <f t="shared" si="138"/>
        <v>1328.232</v>
      </c>
      <c r="AV231" s="10">
        <f t="shared" si="139"/>
        <v>249.39940047546227</v>
      </c>
      <c r="AW231" s="9">
        <f t="shared" si="140"/>
        <v>48.399400475462272</v>
      </c>
      <c r="AX231" s="9">
        <f t="shared" si="141"/>
        <v>0.21491769493640378</v>
      </c>
      <c r="AY231">
        <f t="shared" si="155"/>
        <v>2342.5019663841776</v>
      </c>
      <c r="AZ231" s="9">
        <f t="shared" si="142"/>
        <v>249399.40047546226</v>
      </c>
      <c r="BA231" s="9">
        <f t="shared" si="143"/>
        <v>4.2767566606774983</v>
      </c>
      <c r="BB231" s="9">
        <f t="shared" si="144"/>
        <v>0</v>
      </c>
      <c r="BC231" s="9">
        <f t="shared" si="145"/>
        <v>0</v>
      </c>
      <c r="BD231" s="9">
        <f t="shared" si="146"/>
        <v>0</v>
      </c>
      <c r="BE231" s="9">
        <f t="shared" si="147"/>
        <v>0.6</v>
      </c>
      <c r="BF231" s="9">
        <f t="shared" si="148"/>
        <v>9.6449768275710817</v>
      </c>
      <c r="BG231" s="9">
        <f t="shared" si="149"/>
        <v>6.4299845517140541</v>
      </c>
    </row>
    <row r="232" spans="1:59" ht="16.05" customHeight="1" thickTop="1" thickBot="1" x14ac:dyDescent="0.35">
      <c r="A232" s="13">
        <v>216</v>
      </c>
      <c r="B232" s="13" t="s">
        <v>88</v>
      </c>
      <c r="C232" s="13">
        <v>120</v>
      </c>
      <c r="D232" s="13">
        <v>120</v>
      </c>
      <c r="E232" s="13">
        <v>90</v>
      </c>
      <c r="F232" s="13">
        <v>106</v>
      </c>
      <c r="G232" s="13">
        <v>0.84</v>
      </c>
      <c r="H232" s="13">
        <v>1.0191082802547771</v>
      </c>
      <c r="I232" s="13">
        <v>504</v>
      </c>
      <c r="J232" s="13">
        <v>80</v>
      </c>
      <c r="K232" s="13">
        <v>1</v>
      </c>
      <c r="L232" s="15">
        <v>369</v>
      </c>
      <c r="M232" s="13" t="s">
        <v>279</v>
      </c>
      <c r="N232" s="13" t="s">
        <v>268</v>
      </c>
      <c r="O232" s="9" t="s">
        <v>1</v>
      </c>
      <c r="P232" s="12"/>
      <c r="Q232" s="10">
        <f t="shared" si="150"/>
        <v>360.4773394451326</v>
      </c>
      <c r="R232" s="10">
        <f t="shared" si="117"/>
        <v>359.51274194801607</v>
      </c>
      <c r="S232" s="9">
        <f t="shared" si="151"/>
        <v>8.5226605548674002</v>
      </c>
      <c r="T232" s="9">
        <f t="shared" si="152"/>
        <v>2.3366484725488662E-2</v>
      </c>
      <c r="U232" s="9">
        <f t="shared" si="153"/>
        <v>72.635742933492708</v>
      </c>
      <c r="V232" s="12"/>
      <c r="W232" s="10">
        <f t="shared" si="118"/>
        <v>408.15311507029435</v>
      </c>
      <c r="X232" s="9">
        <f t="shared" si="119"/>
        <v>39.153115070294348</v>
      </c>
      <c r="Y232" s="9">
        <f t="shared" si="120"/>
        <v>0.10076036320526852</v>
      </c>
      <c r="Z232" s="9">
        <f t="shared" si="121"/>
        <v>1532.9664197077104</v>
      </c>
      <c r="AA232" s="12"/>
      <c r="AB232" s="10">
        <f t="shared" si="122"/>
        <v>93.146448184734211</v>
      </c>
      <c r="AC232" s="9">
        <f t="shared" si="123"/>
        <v>275.8535518152658</v>
      </c>
      <c r="AD232" s="9">
        <f t="shared" si="124"/>
        <v>1.1937928026875093</v>
      </c>
      <c r="AE232" s="9">
        <f t="shared" si="125"/>
        <v>76095.182049097537</v>
      </c>
      <c r="AF232" s="9">
        <f t="shared" si="126"/>
        <v>3.006324001168204</v>
      </c>
      <c r="AG232" s="9">
        <f t="shared" si="127"/>
        <v>107.54904458598726</v>
      </c>
      <c r="AH232" s="9">
        <f t="shared" si="128"/>
        <v>2789.5567583767602</v>
      </c>
      <c r="AI232" s="9">
        <f t="shared" si="129"/>
        <v>46691.008098113198</v>
      </c>
      <c r="AJ232" s="9">
        <f t="shared" si="130"/>
        <v>5.3918490566037738</v>
      </c>
      <c r="AK232" s="9">
        <f t="shared" si="131"/>
        <v>0.88236566862312626</v>
      </c>
      <c r="AM232" s="10">
        <f t="shared" si="132"/>
        <v>312.20588360899819</v>
      </c>
      <c r="AN232" s="9">
        <f t="shared" si="133"/>
        <v>56.794116391001808</v>
      </c>
      <c r="AO232" s="9">
        <f t="shared" si="134"/>
        <v>0.16674581872402255</v>
      </c>
      <c r="AP232">
        <f t="shared" si="154"/>
        <v>3225.57165663466</v>
      </c>
      <c r="AQ232" s="9">
        <f t="shared" si="135"/>
        <v>2.8371346650933864</v>
      </c>
      <c r="AR232" s="9">
        <f t="shared" si="136"/>
        <v>0.81528662420382159</v>
      </c>
      <c r="AS232" s="9">
        <f t="shared" si="137"/>
        <v>5.3918490566037747</v>
      </c>
      <c r="AT232" s="9">
        <f t="shared" si="138"/>
        <v>732.6426191082802</v>
      </c>
      <c r="AV232" s="10">
        <f t="shared" si="139"/>
        <v>315.99310164439999</v>
      </c>
      <c r="AW232" s="9">
        <f t="shared" si="140"/>
        <v>53.006898355600015</v>
      </c>
      <c r="AX232" s="9">
        <f t="shared" si="141"/>
        <v>0.15476622531920753</v>
      </c>
      <c r="AY232">
        <f t="shared" si="155"/>
        <v>2809.7312732809114</v>
      </c>
      <c r="AZ232" s="9">
        <f t="shared" si="142"/>
        <v>274808.13631491893</v>
      </c>
      <c r="BA232" s="9">
        <f t="shared" si="143"/>
        <v>4.1331313291798475</v>
      </c>
      <c r="BB232" s="9">
        <f t="shared" si="144"/>
        <v>41184.965329481034</v>
      </c>
      <c r="BC232" s="9">
        <f t="shared" si="145"/>
        <v>5.5552756844094775</v>
      </c>
      <c r="BD232" s="9">
        <f t="shared" si="146"/>
        <v>2.0382165605095537</v>
      </c>
      <c r="BE232" s="9">
        <f t="shared" si="147"/>
        <v>0.6</v>
      </c>
      <c r="BF232" s="9">
        <f t="shared" si="148"/>
        <v>16.824426744835804</v>
      </c>
      <c r="BG232" s="9">
        <f t="shared" si="149"/>
        <v>6.7297706979343221</v>
      </c>
    </row>
    <row r="233" spans="1:59" ht="16.05" customHeight="1" thickTop="1" thickBot="1" x14ac:dyDescent="0.35">
      <c r="A233" s="13">
        <v>223</v>
      </c>
      <c r="B233" s="13" t="s">
        <v>207</v>
      </c>
      <c r="C233" s="13">
        <v>40</v>
      </c>
      <c r="D233" s="13">
        <v>80</v>
      </c>
      <c r="E233" s="13">
        <v>20</v>
      </c>
      <c r="F233" s="13">
        <v>157</v>
      </c>
      <c r="G233" s="13">
        <v>1.02</v>
      </c>
      <c r="H233" s="13">
        <v>1</v>
      </c>
      <c r="I233" s="13">
        <v>623</v>
      </c>
      <c r="J233" s="13">
        <v>72.571428571428569</v>
      </c>
      <c r="K233" s="13">
        <v>0.5</v>
      </c>
      <c r="L233" s="15">
        <v>49</v>
      </c>
      <c r="M233" s="13" t="s">
        <v>279</v>
      </c>
      <c r="N233" s="13" t="s">
        <v>268</v>
      </c>
      <c r="O233" s="9" t="s">
        <v>83</v>
      </c>
      <c r="P233" s="12"/>
      <c r="Q233" s="10">
        <f t="shared" si="150"/>
        <v>56.11210366024833</v>
      </c>
      <c r="R233" s="10">
        <f t="shared" si="117"/>
        <v>54.85084577776491</v>
      </c>
      <c r="S233" s="9">
        <f t="shared" si="151"/>
        <v>7.1121036602483301</v>
      </c>
      <c r="T233" s="9">
        <f t="shared" si="152"/>
        <v>0.13532416177753678</v>
      </c>
      <c r="U233" s="9">
        <f t="shared" si="153"/>
        <v>50.582018474117696</v>
      </c>
      <c r="V233" s="12"/>
      <c r="W233" s="10">
        <f t="shared" si="118"/>
        <v>252.66176201135528</v>
      </c>
      <c r="X233" s="9">
        <f t="shared" si="119"/>
        <v>203.66176201135528</v>
      </c>
      <c r="Y233" s="9">
        <f t="shared" si="120"/>
        <v>1.3502656793716463</v>
      </c>
      <c r="Z233" s="9">
        <f t="shared" si="121"/>
        <v>41478.113305569917</v>
      </c>
      <c r="AA233" s="12"/>
      <c r="AB233" s="10">
        <f t="shared" si="122"/>
        <v>19.49996632917702</v>
      </c>
      <c r="AC233" s="9">
        <f t="shared" si="123"/>
        <v>29.50003367082298</v>
      </c>
      <c r="AD233" s="9">
        <f t="shared" si="124"/>
        <v>0.8613152750779578</v>
      </c>
      <c r="AE233" s="9">
        <f t="shared" si="125"/>
        <v>870.25198657968951</v>
      </c>
      <c r="AF233" s="9">
        <f t="shared" si="126"/>
        <v>3.6587495131533667</v>
      </c>
      <c r="AG233" s="9">
        <f t="shared" si="127"/>
        <v>157.68942857142858</v>
      </c>
      <c r="AH233" s="9">
        <f t="shared" si="128"/>
        <v>398.77922228142813</v>
      </c>
      <c r="AI233" s="9">
        <f t="shared" si="129"/>
        <v>4307.5713796178343</v>
      </c>
      <c r="AJ233" s="9">
        <f t="shared" si="130"/>
        <v>1.214254777070064</v>
      </c>
      <c r="AK233" s="9">
        <f t="shared" si="131"/>
        <v>0.95587444423641099</v>
      </c>
      <c r="AM233" s="10">
        <f t="shared" si="132"/>
        <v>28.05352038923731</v>
      </c>
      <c r="AN233" s="9">
        <f t="shared" si="133"/>
        <v>20.94647961076269</v>
      </c>
      <c r="AO233" s="9">
        <f t="shared" si="134"/>
        <v>0.54368650530050167</v>
      </c>
      <c r="AP233">
        <f t="shared" si="154"/>
        <v>438.75500808409708</v>
      </c>
      <c r="AQ233" s="9">
        <f t="shared" si="135"/>
        <v>1.5367463953191922</v>
      </c>
      <c r="AR233" s="9">
        <f t="shared" si="136"/>
        <v>0.36285714285714288</v>
      </c>
      <c r="AS233" s="9">
        <f t="shared" si="137"/>
        <v>1.214254777070064</v>
      </c>
      <c r="AT233" s="9">
        <f t="shared" si="138"/>
        <v>407.01472685714282</v>
      </c>
      <c r="AV233" s="10">
        <f t="shared" si="139"/>
        <v>44.831331186781242</v>
      </c>
      <c r="AW233" s="9">
        <f t="shared" si="140"/>
        <v>4.1686688132187584</v>
      </c>
      <c r="AX233" s="9">
        <f t="shared" si="141"/>
        <v>8.8854517153136831E-2</v>
      </c>
      <c r="AY233">
        <f t="shared" si="155"/>
        <v>17.37779967430269</v>
      </c>
      <c r="AZ233" s="9">
        <f t="shared" si="142"/>
        <v>43268.954689563536</v>
      </c>
      <c r="BA233" s="9">
        <f t="shared" si="143"/>
        <v>3.3961144019898812</v>
      </c>
      <c r="BB233" s="9">
        <f t="shared" si="144"/>
        <v>1562.3764972177007</v>
      </c>
      <c r="BC233" s="9">
        <f t="shared" si="145"/>
        <v>3.8556559824898482</v>
      </c>
      <c r="BD233" s="9">
        <f t="shared" si="146"/>
        <v>1.0885714285714287</v>
      </c>
      <c r="BE233" s="9">
        <f t="shared" si="147"/>
        <v>0.2</v>
      </c>
      <c r="BF233" s="9">
        <f t="shared" si="148"/>
        <v>13.118300708383849</v>
      </c>
      <c r="BG233" s="9">
        <f t="shared" si="149"/>
        <v>8.7455338055892327</v>
      </c>
    </row>
    <row r="234" spans="1:59" ht="15.6" thickTop="1" thickBot="1" x14ac:dyDescent="0.35">
      <c r="A234" s="13">
        <v>228</v>
      </c>
      <c r="B234" s="13" t="s">
        <v>212</v>
      </c>
      <c r="C234" s="13">
        <v>60</v>
      </c>
      <c r="D234" s="13">
        <v>80</v>
      </c>
      <c r="E234" s="13">
        <v>40</v>
      </c>
      <c r="F234" s="13">
        <v>152</v>
      </c>
      <c r="G234" s="13">
        <v>1.66</v>
      </c>
      <c r="H234" s="13">
        <v>2</v>
      </c>
      <c r="I234" s="13">
        <v>556</v>
      </c>
      <c r="J234" s="13">
        <v>66.67</v>
      </c>
      <c r="K234" s="13">
        <v>0.5</v>
      </c>
      <c r="L234" s="15">
        <v>132</v>
      </c>
      <c r="M234" s="13" t="s">
        <v>279</v>
      </c>
      <c r="N234" s="13" t="s">
        <v>268</v>
      </c>
      <c r="O234" s="9" t="s">
        <v>83</v>
      </c>
      <c r="P234" s="12"/>
      <c r="Q234" s="10">
        <f t="shared" si="150"/>
        <v>151.33008463470733</v>
      </c>
      <c r="R234" s="10">
        <f t="shared" si="117"/>
        <v>149.29532711331569</v>
      </c>
      <c r="S234" s="9">
        <f t="shared" si="151"/>
        <v>19.330084634707333</v>
      </c>
      <c r="T234" s="9">
        <f t="shared" si="152"/>
        <v>0.13644922077109661</v>
      </c>
      <c r="U234" s="9">
        <f t="shared" si="153"/>
        <v>373.65217198494855</v>
      </c>
      <c r="V234" s="12"/>
      <c r="W234" s="10">
        <f t="shared" si="118"/>
        <v>379.36355703715401</v>
      </c>
      <c r="X234" s="9">
        <f t="shared" si="119"/>
        <v>247.36355703715401</v>
      </c>
      <c r="Y234" s="9">
        <f t="shared" si="120"/>
        <v>0.967466506492489</v>
      </c>
      <c r="Z234" s="9">
        <f t="shared" si="121"/>
        <v>61188.729350073343</v>
      </c>
      <c r="AA234" s="12"/>
      <c r="AB234" s="10">
        <f t="shared" si="122"/>
        <v>57.58476566927564</v>
      </c>
      <c r="AC234" s="9">
        <f t="shared" si="123"/>
        <v>74.41523433072436</v>
      </c>
      <c r="AD234" s="9">
        <f t="shared" si="124"/>
        <v>0.78503390362640502</v>
      </c>
      <c r="AE234" s="9">
        <f t="shared" si="125"/>
        <v>5537.6271004966175</v>
      </c>
      <c r="AF234" s="9">
        <f t="shared" si="126"/>
        <v>3.600017777733882</v>
      </c>
      <c r="AG234" s="9">
        <f t="shared" si="127"/>
        <v>153.26673</v>
      </c>
      <c r="AH234" s="9">
        <f t="shared" si="128"/>
        <v>1257.8286399393905</v>
      </c>
      <c r="AI234" s="9">
        <f t="shared" si="129"/>
        <v>10856.121621052633</v>
      </c>
      <c r="AJ234" s="9">
        <f t="shared" si="130"/>
        <v>3.6432631578947365</v>
      </c>
      <c r="AK234" s="9">
        <f t="shared" si="131"/>
        <v>1.7280949337389291</v>
      </c>
      <c r="AM234" s="10">
        <f t="shared" si="132"/>
        <v>99.202975065603937</v>
      </c>
      <c r="AN234" s="9">
        <f t="shared" si="133"/>
        <v>32.797024934396063</v>
      </c>
      <c r="AO234" s="9">
        <f t="shared" si="134"/>
        <v>0.28370763762957546</v>
      </c>
      <c r="AP234">
        <f t="shared" si="154"/>
        <v>1075.644844547397</v>
      </c>
      <c r="AQ234" s="9">
        <f t="shared" si="135"/>
        <v>2.7782348154668859</v>
      </c>
      <c r="AR234" s="9">
        <f t="shared" si="136"/>
        <v>0.66670000000000007</v>
      </c>
      <c r="AS234" s="9">
        <f t="shared" si="137"/>
        <v>3.6432631578947365</v>
      </c>
      <c r="AT234" s="9">
        <f t="shared" si="138"/>
        <v>441.41548847999985</v>
      </c>
      <c r="AV234" s="10">
        <f t="shared" si="139"/>
        <v>107.7182458528367</v>
      </c>
      <c r="AW234" s="9">
        <f t="shared" si="140"/>
        <v>24.281754147163298</v>
      </c>
      <c r="AX234" s="9">
        <f t="shared" si="141"/>
        <v>0.20258578199399885</v>
      </c>
      <c r="AY234">
        <f t="shared" si="155"/>
        <v>589.603584463282</v>
      </c>
      <c r="AZ234" s="9">
        <f t="shared" si="142"/>
        <v>100882.89125080088</v>
      </c>
      <c r="BA234" s="9">
        <f t="shared" si="143"/>
        <v>3.4515195985268625</v>
      </c>
      <c r="BB234" s="9">
        <f t="shared" si="144"/>
        <v>6835.3546020358217</v>
      </c>
      <c r="BC234" s="9">
        <f t="shared" si="145"/>
        <v>6.932943500111163</v>
      </c>
      <c r="BD234" s="9">
        <f t="shared" si="146"/>
        <v>2.0001000000000002</v>
      </c>
      <c r="BE234" s="9">
        <f t="shared" si="147"/>
        <v>0.3</v>
      </c>
      <c r="BF234" s="9">
        <f t="shared" si="148"/>
        <v>12.838142352347496</v>
      </c>
      <c r="BG234" s="9">
        <f t="shared" si="149"/>
        <v>8.5587615682316649</v>
      </c>
    </row>
    <row r="235" spans="1:59" ht="15.6" thickTop="1" thickBot="1" x14ac:dyDescent="0.35">
      <c r="A235" s="13">
        <v>233</v>
      </c>
      <c r="B235" s="13" t="s">
        <v>179</v>
      </c>
      <c r="C235" s="13">
        <v>200</v>
      </c>
      <c r="D235" s="13">
        <v>400</v>
      </c>
      <c r="E235" s="13">
        <v>160</v>
      </c>
      <c r="F235" s="13">
        <v>60.5</v>
      </c>
      <c r="G235" s="13">
        <v>0.9</v>
      </c>
      <c r="H235" s="13">
        <v>0</v>
      </c>
      <c r="I235" s="13">
        <v>400</v>
      </c>
      <c r="J235" s="13">
        <v>0</v>
      </c>
      <c r="K235" s="13">
        <v>0</v>
      </c>
      <c r="L235" s="15">
        <v>853</v>
      </c>
      <c r="M235" s="13" t="s">
        <v>279</v>
      </c>
      <c r="N235" s="13" t="s">
        <v>269</v>
      </c>
      <c r="O235" s="9">
        <v>0</v>
      </c>
      <c r="P235" s="12"/>
      <c r="Q235" s="10">
        <f t="shared" si="150"/>
        <v>984.44409668070762</v>
      </c>
      <c r="R235" s="10">
        <f t="shared" si="117"/>
        <v>989.65127451557316</v>
      </c>
      <c r="S235" s="9">
        <f t="shared" si="151"/>
        <v>131.44409668070762</v>
      </c>
      <c r="T235" s="9">
        <f t="shared" si="152"/>
        <v>0.14307275733521121</v>
      </c>
      <c r="U235" s="9">
        <f t="shared" si="153"/>
        <v>17277.550552207213</v>
      </c>
      <c r="V235" s="12"/>
      <c r="W235" s="10">
        <f t="shared" si="118"/>
        <v>687.15660967906535</v>
      </c>
      <c r="X235" s="9">
        <f t="shared" si="119"/>
        <v>165.84339032093465</v>
      </c>
      <c r="Y235" s="9">
        <f t="shared" si="120"/>
        <v>0.21535912553138706</v>
      </c>
      <c r="Z235" s="9">
        <f t="shared" si="121"/>
        <v>27504.030113141878</v>
      </c>
      <c r="AA235" s="12"/>
      <c r="AB235" s="10">
        <f t="shared" si="122"/>
        <v>283.95351809994276</v>
      </c>
      <c r="AC235" s="9">
        <f t="shared" si="123"/>
        <v>569.04648190005719</v>
      </c>
      <c r="AD235" s="9">
        <f t="shared" si="124"/>
        <v>1.0010021919823739</v>
      </c>
      <c r="AE235" s="9">
        <f t="shared" si="125"/>
        <v>323813.8985628321</v>
      </c>
      <c r="AF235" s="9">
        <f t="shared" si="126"/>
        <v>2.2712269811711905</v>
      </c>
      <c r="AG235" s="9">
        <f t="shared" si="127"/>
        <v>60.5</v>
      </c>
      <c r="AH235" s="9">
        <f t="shared" si="128"/>
        <v>24262.937580766345</v>
      </c>
      <c r="AI235" s="9">
        <f t="shared" si="129"/>
        <v>197361.82479338846</v>
      </c>
      <c r="AJ235" s="9">
        <f t="shared" si="130"/>
        <v>14.280991735537192</v>
      </c>
      <c r="AK235" s="9">
        <f t="shared" si="131"/>
        <v>0</v>
      </c>
      <c r="AM235" s="10">
        <f t="shared" si="132"/>
        <v>389.36623104000006</v>
      </c>
      <c r="AN235" s="9">
        <f t="shared" si="133"/>
        <v>463.63376895999994</v>
      </c>
      <c r="AO235" s="9">
        <f t="shared" si="134"/>
        <v>0.74637213629331578</v>
      </c>
      <c r="AP235">
        <f t="shared" si="154"/>
        <v>214956.27172005462</v>
      </c>
      <c r="AQ235" s="9">
        <f t="shared" si="135"/>
        <v>0</v>
      </c>
      <c r="AR235" s="9">
        <f t="shared" si="136"/>
        <v>0</v>
      </c>
      <c r="AS235" s="9">
        <f t="shared" si="137"/>
        <v>14.280991735537194</v>
      </c>
      <c r="AT235" s="9">
        <f t="shared" si="138"/>
        <v>3107.9679999999998</v>
      </c>
      <c r="AV235" s="10">
        <f t="shared" si="139"/>
        <v>1025.5982734772617</v>
      </c>
      <c r="AW235" s="9">
        <f t="shared" si="140"/>
        <v>172.59827347726173</v>
      </c>
      <c r="AX235" s="9">
        <f t="shared" si="141"/>
        <v>0.18375219003878301</v>
      </c>
      <c r="AY235">
        <f t="shared" si="155"/>
        <v>29790.16400733163</v>
      </c>
      <c r="AZ235" s="9">
        <f t="shared" si="142"/>
        <v>1025598.2734772617</v>
      </c>
      <c r="BA235" s="9">
        <f t="shared" si="143"/>
        <v>5.4708455024104268</v>
      </c>
      <c r="BB235" s="9">
        <f t="shared" si="144"/>
        <v>0</v>
      </c>
      <c r="BC235" s="9">
        <f t="shared" si="145"/>
        <v>0</v>
      </c>
      <c r="BD235" s="9">
        <f t="shared" si="146"/>
        <v>0</v>
      </c>
      <c r="BE235" s="9">
        <f t="shared" si="147"/>
        <v>1</v>
      </c>
      <c r="BF235" s="9">
        <f t="shared" si="148"/>
        <v>6.9445378399032744</v>
      </c>
      <c r="BG235" s="9">
        <f t="shared" si="149"/>
        <v>4.6296918932688493</v>
      </c>
    </row>
    <row r="236" spans="1:59" ht="15" thickTop="1" x14ac:dyDescent="0.3">
      <c r="AN236" s="9"/>
      <c r="AO236" s="9"/>
      <c r="AP236" s="9"/>
      <c r="AQ236" s="9"/>
      <c r="AR236" s="9"/>
      <c r="AS236" s="9"/>
      <c r="AT236" s="9"/>
      <c r="AU236" s="9"/>
      <c r="AW236" s="9"/>
      <c r="AX236" s="9"/>
      <c r="AY236" s="9"/>
      <c r="AZ236" s="9" t="e">
        <f t="shared" si="142"/>
        <v>#DIV/0!</v>
      </c>
      <c r="BA236" s="9" t="e">
        <f t="shared" si="143"/>
        <v>#DIV/0!</v>
      </c>
      <c r="BB236" s="9" t="e">
        <f t="shared" si="144"/>
        <v>#DIV/0!</v>
      </c>
      <c r="BC236" s="9" t="e">
        <f t="shared" ref="BC236" si="156">0.405*BD236*BG236</f>
        <v>#DIV/0!</v>
      </c>
      <c r="BD236" s="9" t="e">
        <f t="shared" si="146"/>
        <v>#DIV/0!</v>
      </c>
      <c r="BE236" s="9">
        <f t="shared" si="147"/>
        <v>0</v>
      </c>
      <c r="BF236" s="9">
        <f t="shared" si="148"/>
        <v>0</v>
      </c>
      <c r="BG236" s="9">
        <f t="shared" si="149"/>
        <v>0</v>
      </c>
    </row>
    <row r="237" spans="1:59" x14ac:dyDescent="0.3">
      <c r="AN237" s="9"/>
      <c r="AO237" s="9"/>
      <c r="AP237" s="9"/>
      <c r="AQ237" s="9"/>
      <c r="AR237" s="9"/>
      <c r="AS237" s="9"/>
      <c r="AT237" s="9"/>
      <c r="AU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</row>
    <row r="238" spans="1:59" x14ac:dyDescent="0.3">
      <c r="AN238" s="9"/>
      <c r="AO238" s="9"/>
      <c r="AP238" s="9"/>
      <c r="AQ238" s="9"/>
      <c r="AR238" s="9"/>
      <c r="AS238" s="9"/>
      <c r="AT238" s="9"/>
      <c r="AU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</row>
    <row r="239" spans="1:59" x14ac:dyDescent="0.3">
      <c r="AN239" s="9"/>
      <c r="AO239" s="9"/>
      <c r="AP239" s="9"/>
      <c r="AQ239" s="9"/>
      <c r="AR239" s="9"/>
      <c r="AS239" s="9"/>
      <c r="AT239" s="9"/>
      <c r="AU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</row>
    <row r="240" spans="1:59" x14ac:dyDescent="0.3">
      <c r="AN240" s="9"/>
      <c r="AO240" s="9"/>
      <c r="AP240" s="9"/>
      <c r="AQ240" s="9"/>
      <c r="AR240" s="9"/>
      <c r="AS240" s="9"/>
      <c r="AT240" s="9"/>
      <c r="AU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</row>
    <row r="241" spans="40:59" x14ac:dyDescent="0.3">
      <c r="AN241" s="9"/>
      <c r="AO241" s="9"/>
      <c r="AP241" s="9"/>
      <c r="AQ241" s="9"/>
      <c r="AR241" s="9"/>
      <c r="AS241" s="9"/>
      <c r="AT241" s="9"/>
      <c r="AU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</row>
    <row r="242" spans="40:59" x14ac:dyDescent="0.3">
      <c r="AN242" s="9"/>
      <c r="AO242" s="9"/>
      <c r="AP242" s="9"/>
      <c r="AQ242" s="9"/>
      <c r="AR242" s="9"/>
      <c r="AS242" s="9"/>
      <c r="AT242" s="9"/>
      <c r="AU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</row>
    <row r="243" spans="40:59" x14ac:dyDescent="0.3">
      <c r="AN243" s="9"/>
      <c r="AO243" s="9"/>
      <c r="AP243" s="9"/>
      <c r="AQ243" s="9"/>
      <c r="AR243" s="9"/>
      <c r="AS243" s="9"/>
      <c r="AT243" s="9"/>
      <c r="AU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</row>
    <row r="244" spans="40:59" x14ac:dyDescent="0.3">
      <c r="AN244" s="9"/>
      <c r="AO244" s="9"/>
      <c r="AP244" s="9"/>
      <c r="AQ244" s="9"/>
      <c r="AR244" s="9"/>
      <c r="AS244" s="9"/>
      <c r="AT244" s="9"/>
      <c r="AU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</row>
    <row r="245" spans="40:59" x14ac:dyDescent="0.3">
      <c r="AN245" s="9"/>
      <c r="AO245" s="9"/>
      <c r="AP245" s="9"/>
      <c r="AQ245" s="9"/>
      <c r="AR245" s="9"/>
      <c r="AS245" s="9"/>
      <c r="AT245" s="9"/>
      <c r="AU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</row>
    <row r="246" spans="40:59" x14ac:dyDescent="0.3">
      <c r="AN246" s="9"/>
      <c r="AO246" s="9"/>
      <c r="AP246" s="9"/>
      <c r="AQ246" s="9"/>
      <c r="AR246" s="9"/>
      <c r="AS246" s="9"/>
      <c r="AT246" s="9"/>
      <c r="AU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</row>
    <row r="247" spans="40:59" x14ac:dyDescent="0.3">
      <c r="AN247" s="9"/>
      <c r="AO247" s="9"/>
      <c r="AP247" s="9"/>
      <c r="AQ247" s="9"/>
      <c r="AR247" s="9"/>
      <c r="AS247" s="9"/>
      <c r="AT247" s="9"/>
      <c r="AU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</row>
    <row r="248" spans="40:59" x14ac:dyDescent="0.3">
      <c r="AN248" s="9"/>
      <c r="AO248" s="9"/>
      <c r="AP248" s="9"/>
      <c r="AQ248" s="9"/>
      <c r="AR248" s="9"/>
      <c r="AS248" s="9"/>
      <c r="AT248" s="9"/>
      <c r="AU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</row>
    <row r="249" spans="40:59" x14ac:dyDescent="0.3">
      <c r="AN249" s="9"/>
      <c r="AO249" s="9"/>
      <c r="AP249" s="9"/>
      <c r="AQ249" s="9"/>
      <c r="AR249" s="9"/>
      <c r="AS249" s="9"/>
      <c r="AT249" s="9"/>
      <c r="AU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</row>
    <row r="250" spans="40:59" x14ac:dyDescent="0.3">
      <c r="AN250" s="9"/>
      <c r="AO250" s="9"/>
      <c r="AP250" s="9"/>
      <c r="AQ250" s="9"/>
      <c r="AR250" s="9"/>
      <c r="AS250" s="9"/>
      <c r="AT250" s="9"/>
      <c r="AU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</row>
    <row r="251" spans="40:59" x14ac:dyDescent="0.3">
      <c r="AN251" s="9"/>
      <c r="AO251" s="9"/>
      <c r="AP251" s="9"/>
      <c r="AQ251" s="9"/>
      <c r="AR251" s="9"/>
      <c r="AS251" s="9"/>
      <c r="AT251" s="9"/>
      <c r="AU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</row>
    <row r="252" spans="40:59" x14ac:dyDescent="0.3">
      <c r="AN252" s="9"/>
      <c r="AO252" s="9"/>
      <c r="AP252" s="9"/>
      <c r="AQ252" s="9"/>
      <c r="AR252" s="9"/>
      <c r="AS252" s="9"/>
      <c r="AT252" s="9"/>
      <c r="AU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</row>
    <row r="253" spans="40:59" x14ac:dyDescent="0.3">
      <c r="AN253" s="9"/>
      <c r="AO253" s="9"/>
      <c r="AP253" s="9"/>
      <c r="AQ253" s="9"/>
      <c r="AR253" s="9"/>
      <c r="AS253" s="9"/>
      <c r="AT253" s="9"/>
      <c r="AU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</row>
    <row r="254" spans="40:59" x14ac:dyDescent="0.3">
      <c r="AN254" s="9"/>
      <c r="AO254" s="9"/>
      <c r="AP254" s="9"/>
      <c r="AQ254" s="9"/>
      <c r="AR254" s="9"/>
      <c r="AS254" s="9"/>
      <c r="AT254" s="9"/>
      <c r="AU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</row>
    <row r="255" spans="40:59" x14ac:dyDescent="0.3">
      <c r="AN255" s="9"/>
      <c r="AO255" s="9"/>
      <c r="AP255" s="9"/>
      <c r="AQ255" s="9"/>
      <c r="AR255" s="9"/>
      <c r="AS255" s="9"/>
      <c r="AT255" s="9"/>
      <c r="AU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</row>
    <row r="256" spans="40:59" x14ac:dyDescent="0.3">
      <c r="AN256" s="9"/>
      <c r="AO256" s="9"/>
      <c r="AP256" s="9"/>
      <c r="AQ256" s="9"/>
      <c r="AR256" s="9"/>
      <c r="AS256" s="9"/>
      <c r="AT256" s="9"/>
      <c r="AU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</row>
    <row r="257" spans="40:59" x14ac:dyDescent="0.3">
      <c r="AN257" s="9"/>
      <c r="AO257" s="9"/>
      <c r="AP257" s="9"/>
      <c r="AQ257" s="9"/>
      <c r="AR257" s="9"/>
      <c r="AS257" s="9"/>
      <c r="AT257" s="9"/>
      <c r="AU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</row>
    <row r="258" spans="40:59" x14ac:dyDescent="0.3">
      <c r="AN258" s="9"/>
      <c r="AO258" s="9"/>
      <c r="AP258" s="9"/>
      <c r="AQ258" s="9"/>
      <c r="AR258" s="9"/>
      <c r="AS258" s="9"/>
      <c r="AT258" s="9"/>
      <c r="AU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</row>
    <row r="259" spans="40:59" x14ac:dyDescent="0.3">
      <c r="AN259" s="9"/>
      <c r="AO259" s="9"/>
      <c r="AP259" s="9"/>
      <c r="AQ259" s="9"/>
      <c r="AR259" s="9"/>
      <c r="AS259" s="9"/>
      <c r="AT259" s="9"/>
      <c r="AU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</row>
    <row r="260" spans="40:59" x14ac:dyDescent="0.3">
      <c r="AN260" s="9"/>
      <c r="AO260" s="9"/>
      <c r="AP260" s="9"/>
      <c r="AQ260" s="9"/>
      <c r="AR260" s="9"/>
      <c r="AS260" s="9"/>
      <c r="AT260" s="9"/>
      <c r="AU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</row>
    <row r="261" spans="40:59" x14ac:dyDescent="0.3">
      <c r="AN261" s="9"/>
      <c r="AO261" s="9"/>
      <c r="AP261" s="9"/>
      <c r="AQ261" s="9"/>
      <c r="AR261" s="9"/>
      <c r="AS261" s="9"/>
      <c r="AT261" s="9"/>
      <c r="AU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</row>
    <row r="262" spans="40:59" x14ac:dyDescent="0.3">
      <c r="AN262" s="9"/>
      <c r="AO262" s="9"/>
      <c r="AP262" s="9"/>
      <c r="AQ262" s="9"/>
      <c r="AR262" s="9"/>
      <c r="AS262" s="9"/>
      <c r="AT262" s="9"/>
      <c r="AU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</row>
    <row r="263" spans="40:59" x14ac:dyDescent="0.3">
      <c r="AN263" s="9"/>
      <c r="AO263" s="9"/>
      <c r="AP263" s="9"/>
      <c r="AQ263" s="9"/>
      <c r="AR263" s="9"/>
      <c r="AS263" s="9"/>
      <c r="AT263" s="9"/>
      <c r="AU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</row>
    <row r="264" spans="40:59" x14ac:dyDescent="0.3">
      <c r="AN264" s="9"/>
      <c r="AO264" s="9"/>
      <c r="AP264" s="9"/>
      <c r="AQ264" s="9"/>
      <c r="AR264" s="9"/>
      <c r="AS264" s="9"/>
      <c r="AT264" s="9"/>
      <c r="AU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</row>
    <row r="265" spans="40:59" x14ac:dyDescent="0.3">
      <c r="AN265" s="9"/>
      <c r="AO265" s="9"/>
      <c r="AP265" s="9"/>
      <c r="AQ265" s="9"/>
      <c r="AR265" s="9"/>
      <c r="AS265" s="9"/>
      <c r="AT265" s="9"/>
      <c r="AU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</row>
    <row r="266" spans="40:59" x14ac:dyDescent="0.3">
      <c r="AN266" s="9"/>
      <c r="AO266" s="9"/>
      <c r="AP266" s="9"/>
      <c r="AQ266" s="9"/>
      <c r="AR266" s="9"/>
      <c r="AS266" s="9"/>
      <c r="AT266" s="9"/>
      <c r="AU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</row>
    <row r="267" spans="40:59" x14ac:dyDescent="0.3">
      <c r="AN267" s="9"/>
      <c r="AO267" s="9"/>
      <c r="AP267" s="9"/>
      <c r="AQ267" s="9"/>
      <c r="AR267" s="9"/>
      <c r="AS267" s="9"/>
      <c r="AT267" s="9"/>
      <c r="AU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</row>
    <row r="268" spans="40:59" x14ac:dyDescent="0.3">
      <c r="AN268" s="9"/>
      <c r="AO268" s="9"/>
      <c r="AP268" s="9"/>
      <c r="AQ268" s="9"/>
      <c r="AR268" s="9"/>
      <c r="AS268" s="9"/>
      <c r="AT268" s="9"/>
      <c r="AU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</row>
    <row r="269" spans="40:59" x14ac:dyDescent="0.3">
      <c r="AN269" s="9"/>
      <c r="AO269" s="9"/>
      <c r="AP269" s="9"/>
      <c r="AQ269" s="9"/>
      <c r="AR269" s="9"/>
      <c r="AS269" s="9"/>
      <c r="AT269" s="9"/>
      <c r="AU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</row>
    <row r="270" spans="40:59" x14ac:dyDescent="0.3">
      <c r="AN270" s="9"/>
      <c r="AO270" s="9"/>
      <c r="AP270" s="9"/>
      <c r="AQ270" s="9"/>
      <c r="AR270" s="9"/>
      <c r="AS270" s="9"/>
      <c r="AT270" s="9"/>
      <c r="AU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</row>
    <row r="271" spans="40:59" x14ac:dyDescent="0.3">
      <c r="AN271" s="9"/>
      <c r="AO271" s="9"/>
      <c r="AP271" s="9"/>
      <c r="AQ271" s="9"/>
      <c r="AR271" s="9"/>
      <c r="AS271" s="9"/>
      <c r="AT271" s="9"/>
      <c r="AU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</row>
    <row r="272" spans="40:59" x14ac:dyDescent="0.3">
      <c r="AN272" s="9"/>
      <c r="AO272" s="9"/>
      <c r="AP272" s="9"/>
      <c r="AQ272" s="9"/>
      <c r="AR272" s="9"/>
      <c r="AS272" s="9"/>
      <c r="AT272" s="9"/>
      <c r="AU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</row>
    <row r="273" spans="40:59" x14ac:dyDescent="0.3">
      <c r="AN273" s="9"/>
      <c r="AO273" s="9"/>
      <c r="AP273" s="9"/>
      <c r="AQ273" s="9"/>
      <c r="AR273" s="9"/>
      <c r="AS273" s="9"/>
      <c r="AT273" s="9"/>
      <c r="AU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</row>
    <row r="274" spans="40:59" x14ac:dyDescent="0.3">
      <c r="AN274" s="9"/>
      <c r="AO274" s="9"/>
      <c r="AP274" s="9"/>
      <c r="AQ274" s="9"/>
      <c r="AR274" s="9"/>
      <c r="AS274" s="9"/>
      <c r="AT274" s="9"/>
      <c r="AU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</row>
    <row r="275" spans="40:59" x14ac:dyDescent="0.3">
      <c r="AN275" s="9"/>
      <c r="AO275" s="9"/>
      <c r="AP275" s="9"/>
      <c r="AQ275" s="9"/>
      <c r="AR275" s="9"/>
      <c r="AS275" s="9"/>
      <c r="AT275" s="9"/>
      <c r="AU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</row>
    <row r="276" spans="40:59" x14ac:dyDescent="0.3">
      <c r="AN276" s="9"/>
      <c r="AO276" s="9"/>
      <c r="AP276" s="9"/>
      <c r="AQ276" s="9"/>
      <c r="AR276" s="9"/>
      <c r="AS276" s="9"/>
      <c r="AT276" s="9"/>
      <c r="AU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</row>
    <row r="277" spans="40:59" x14ac:dyDescent="0.3">
      <c r="AN277" s="9"/>
      <c r="AO277" s="9"/>
      <c r="AP277" s="9"/>
      <c r="AQ277" s="9"/>
      <c r="AR277" s="9"/>
      <c r="AS277" s="9"/>
      <c r="AT277" s="9"/>
      <c r="AU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</row>
    <row r="278" spans="40:59" x14ac:dyDescent="0.3">
      <c r="AN278" s="9"/>
      <c r="AO278" s="9"/>
      <c r="AP278" s="9"/>
      <c r="AQ278" s="9"/>
      <c r="AR278" s="9"/>
      <c r="AS278" s="9"/>
      <c r="AT278" s="9"/>
      <c r="AU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</row>
    <row r="279" spans="40:59" x14ac:dyDescent="0.3">
      <c r="AN279" s="9"/>
      <c r="AO279" s="9"/>
      <c r="AP279" s="9"/>
      <c r="AQ279" s="9"/>
      <c r="AR279" s="9"/>
      <c r="AS279" s="9"/>
      <c r="AT279" s="9"/>
      <c r="AU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</row>
    <row r="280" spans="40:59" x14ac:dyDescent="0.3">
      <c r="AN280" s="9"/>
      <c r="AO280" s="9"/>
      <c r="AP280" s="9"/>
      <c r="AQ280" s="9"/>
      <c r="AR280" s="9"/>
      <c r="AS280" s="9"/>
      <c r="AT280" s="9"/>
      <c r="AU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</row>
    <row r="281" spans="40:59" x14ac:dyDescent="0.3">
      <c r="AN281" s="9"/>
      <c r="AO281" s="9"/>
      <c r="AP281" s="9"/>
      <c r="AQ281" s="9"/>
      <c r="AR281" s="9"/>
      <c r="AS281" s="9"/>
      <c r="AT281" s="9"/>
      <c r="AU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</row>
    <row r="282" spans="40:59" x14ac:dyDescent="0.3">
      <c r="AN282" s="9"/>
      <c r="AO282" s="9"/>
      <c r="AP282" s="9"/>
      <c r="AQ282" s="9"/>
      <c r="AR282" s="9"/>
      <c r="AS282" s="9"/>
      <c r="AT282" s="9"/>
      <c r="AU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</row>
    <row r="283" spans="40:59" x14ac:dyDescent="0.3">
      <c r="AN283" s="9"/>
      <c r="AO283" s="9"/>
      <c r="AP283" s="9"/>
      <c r="AQ283" s="9"/>
      <c r="AR283" s="9"/>
      <c r="AS283" s="9"/>
      <c r="AT283" s="9"/>
      <c r="AU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</row>
    <row r="284" spans="40:59" x14ac:dyDescent="0.3">
      <c r="AN284" s="9"/>
      <c r="AO284" s="9"/>
      <c r="AP284" s="9"/>
      <c r="AQ284" s="9"/>
      <c r="AR284" s="9"/>
      <c r="AS284" s="9"/>
      <c r="AT284" s="9"/>
      <c r="AU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</row>
    <row r="285" spans="40:59" x14ac:dyDescent="0.3">
      <c r="AN285" s="9"/>
      <c r="AO285" s="9"/>
      <c r="AP285" s="9"/>
      <c r="AQ285" s="9"/>
      <c r="AR285" s="9"/>
      <c r="AS285" s="9"/>
      <c r="AT285" s="9"/>
      <c r="AU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</row>
    <row r="286" spans="40:59" x14ac:dyDescent="0.3">
      <c r="AN286" s="9"/>
      <c r="AO286" s="9"/>
      <c r="AP286" s="9"/>
      <c r="AQ286" s="9"/>
      <c r="AR286" s="9"/>
      <c r="AS286" s="9"/>
      <c r="AT286" s="9"/>
      <c r="AU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</row>
    <row r="287" spans="40:59" x14ac:dyDescent="0.3">
      <c r="AN287" s="9"/>
      <c r="AO287" s="9"/>
      <c r="AP287" s="9"/>
      <c r="AQ287" s="9"/>
      <c r="AR287" s="9"/>
      <c r="AS287" s="9"/>
      <c r="AT287" s="9"/>
      <c r="AU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</row>
    <row r="288" spans="40:59" x14ac:dyDescent="0.3">
      <c r="AN288" s="9"/>
      <c r="AO288" s="9"/>
      <c r="AP288" s="9"/>
      <c r="AQ288" s="9"/>
      <c r="AR288" s="9"/>
      <c r="AS288" s="9"/>
      <c r="AT288" s="9"/>
      <c r="AU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</row>
    <row r="289" spans="40:59" x14ac:dyDescent="0.3">
      <c r="AN289" s="9"/>
      <c r="AO289" s="9"/>
      <c r="AP289" s="9"/>
      <c r="AQ289" s="9"/>
      <c r="AR289" s="9"/>
      <c r="AS289" s="9"/>
      <c r="AT289" s="9"/>
      <c r="AU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</row>
    <row r="290" spans="40:59" x14ac:dyDescent="0.3">
      <c r="AN290" s="9"/>
      <c r="AO290" s="9"/>
      <c r="AP290" s="9"/>
      <c r="AQ290" s="9"/>
      <c r="AR290" s="9"/>
      <c r="AS290" s="9"/>
      <c r="AT290" s="9"/>
      <c r="AU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</row>
    <row r="291" spans="40:59" x14ac:dyDescent="0.3">
      <c r="AN291" s="9"/>
      <c r="AO291" s="9"/>
      <c r="AP291" s="9"/>
      <c r="AQ291" s="9"/>
      <c r="AR291" s="9"/>
      <c r="AS291" s="9"/>
      <c r="AT291" s="9"/>
      <c r="AU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</row>
    <row r="292" spans="40:59" x14ac:dyDescent="0.3">
      <c r="AN292" s="9"/>
      <c r="AO292" s="9"/>
      <c r="AP292" s="9"/>
      <c r="AQ292" s="9"/>
      <c r="AR292" s="9"/>
      <c r="AS292" s="9"/>
      <c r="AT292" s="9"/>
      <c r="AU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</row>
    <row r="293" spans="40:59" x14ac:dyDescent="0.3">
      <c r="AN293" s="9"/>
      <c r="AO293" s="9"/>
      <c r="AP293" s="9"/>
      <c r="AQ293" s="9"/>
      <c r="AR293" s="9"/>
      <c r="AS293" s="9"/>
      <c r="AT293" s="9"/>
      <c r="AU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</row>
    <row r="294" spans="40:59" x14ac:dyDescent="0.3">
      <c r="AN294" s="9"/>
      <c r="AO294" s="9"/>
      <c r="AP294" s="9"/>
      <c r="AQ294" s="9"/>
      <c r="AR294" s="9"/>
      <c r="AS294" s="9"/>
      <c r="AT294" s="9"/>
      <c r="AU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</row>
    <row r="295" spans="40:59" x14ac:dyDescent="0.3">
      <c r="AN295" s="9"/>
      <c r="AO295" s="9"/>
      <c r="AP295" s="9"/>
      <c r="AQ295" s="9"/>
      <c r="AR295" s="9"/>
      <c r="AS295" s="9"/>
      <c r="AT295" s="9"/>
      <c r="AU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</row>
    <row r="296" spans="40:59" x14ac:dyDescent="0.3">
      <c r="AN296" s="9"/>
      <c r="AO296" s="9"/>
      <c r="AP296" s="9"/>
      <c r="AQ296" s="9"/>
      <c r="AR296" s="9"/>
      <c r="AS296" s="9"/>
      <c r="AT296" s="9"/>
      <c r="AU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</row>
    <row r="297" spans="40:59" x14ac:dyDescent="0.3">
      <c r="AN297" s="9"/>
      <c r="AO297" s="9"/>
      <c r="AP297" s="9"/>
      <c r="AQ297" s="9"/>
      <c r="AR297" s="9"/>
      <c r="AS297" s="9"/>
      <c r="AT297" s="9"/>
      <c r="AU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</row>
    <row r="298" spans="40:59" x14ac:dyDescent="0.3">
      <c r="AN298" s="9"/>
      <c r="AO298" s="9"/>
      <c r="AP298" s="9"/>
      <c r="AQ298" s="9"/>
      <c r="AR298" s="9"/>
      <c r="AS298" s="9"/>
      <c r="AT298" s="9"/>
      <c r="AU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</row>
    <row r="299" spans="40:59" x14ac:dyDescent="0.3">
      <c r="AN299" s="9"/>
      <c r="AO299" s="9"/>
      <c r="AP299" s="9"/>
      <c r="AQ299" s="9"/>
      <c r="AR299" s="9"/>
      <c r="AS299" s="9"/>
      <c r="AT299" s="9"/>
      <c r="AU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</row>
    <row r="300" spans="40:59" x14ac:dyDescent="0.3">
      <c r="AN300" s="9"/>
      <c r="AO300" s="9"/>
      <c r="AP300" s="9"/>
      <c r="AQ300" s="9"/>
      <c r="AR300" s="9"/>
      <c r="AS300" s="9"/>
      <c r="AT300" s="9"/>
      <c r="AU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</row>
    <row r="301" spans="40:59" x14ac:dyDescent="0.3">
      <c r="AN301" s="9"/>
      <c r="AO301" s="9"/>
      <c r="AP301" s="9"/>
      <c r="AQ301" s="9"/>
      <c r="AR301" s="9"/>
      <c r="AS301" s="9"/>
      <c r="AT301" s="9"/>
      <c r="AU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</row>
    <row r="302" spans="40:59" x14ac:dyDescent="0.3">
      <c r="AN302" s="9"/>
      <c r="AO302" s="9"/>
      <c r="AP302" s="9"/>
      <c r="AQ302" s="9"/>
      <c r="AR302" s="9"/>
      <c r="AS302" s="9"/>
      <c r="AT302" s="9"/>
      <c r="AU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</row>
    <row r="303" spans="40:59" x14ac:dyDescent="0.3">
      <c r="AN303" s="9"/>
      <c r="AO303" s="9"/>
      <c r="AP303" s="9"/>
      <c r="AQ303" s="9"/>
      <c r="AR303" s="9"/>
      <c r="AS303" s="9"/>
      <c r="AT303" s="9"/>
      <c r="AU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</row>
    <row r="304" spans="40:59" x14ac:dyDescent="0.3">
      <c r="AN304" s="9"/>
      <c r="AO304" s="9"/>
      <c r="AP304" s="9"/>
      <c r="AQ304" s="9"/>
      <c r="AR304" s="9"/>
      <c r="AS304" s="9"/>
      <c r="AT304" s="9"/>
      <c r="AU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</row>
    <row r="305" spans="40:59" x14ac:dyDescent="0.3">
      <c r="AN305" s="9"/>
      <c r="AO305" s="9"/>
      <c r="AP305" s="9"/>
      <c r="AQ305" s="9"/>
      <c r="AR305" s="9"/>
      <c r="AS305" s="9"/>
      <c r="AT305" s="9"/>
      <c r="AU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</row>
    <row r="306" spans="40:59" x14ac:dyDescent="0.3">
      <c r="AN306" s="9"/>
      <c r="AO306" s="9"/>
      <c r="AP306" s="9"/>
      <c r="AQ306" s="9"/>
      <c r="AR306" s="9"/>
      <c r="AS306" s="9"/>
      <c r="AT306" s="9"/>
      <c r="AU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</row>
    <row r="307" spans="40:59" x14ac:dyDescent="0.3">
      <c r="AN307" s="9"/>
      <c r="AO307" s="9"/>
      <c r="AP307" s="9"/>
      <c r="AQ307" s="9"/>
      <c r="AR307" s="9"/>
      <c r="AS307" s="9"/>
      <c r="AT307" s="9"/>
      <c r="AU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</row>
    <row r="308" spans="40:59" x14ac:dyDescent="0.3">
      <c r="AN308" s="9"/>
      <c r="AO308" s="9"/>
      <c r="AP308" s="9"/>
      <c r="AQ308" s="9"/>
      <c r="AR308" s="9"/>
      <c r="AS308" s="9"/>
      <c r="AT308" s="9"/>
      <c r="AU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</row>
    <row r="309" spans="40:59" x14ac:dyDescent="0.3">
      <c r="AN309" s="9"/>
      <c r="AO309" s="9"/>
      <c r="AP309" s="9"/>
      <c r="AQ309" s="9"/>
      <c r="AR309" s="9"/>
      <c r="AS309" s="9"/>
      <c r="AT309" s="9"/>
      <c r="AU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</row>
    <row r="310" spans="40:59" x14ac:dyDescent="0.3">
      <c r="AN310" s="9"/>
      <c r="AO310" s="9"/>
      <c r="AP310" s="9"/>
      <c r="AQ310" s="9"/>
      <c r="AR310" s="9"/>
      <c r="AS310" s="9"/>
      <c r="AT310" s="9"/>
      <c r="AU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</row>
    <row r="311" spans="40:59" x14ac:dyDescent="0.3">
      <c r="AN311" s="9"/>
      <c r="AO311" s="9"/>
      <c r="AP311" s="9"/>
      <c r="AQ311" s="9"/>
      <c r="AR311" s="9"/>
      <c r="AS311" s="9"/>
      <c r="AT311" s="9"/>
      <c r="AU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</row>
    <row r="312" spans="40:59" x14ac:dyDescent="0.3">
      <c r="AN312" s="9"/>
      <c r="AO312" s="9"/>
      <c r="AP312" s="9"/>
      <c r="AQ312" s="9"/>
      <c r="AR312" s="9"/>
      <c r="AS312" s="9"/>
      <c r="AT312" s="9"/>
      <c r="AU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</row>
    <row r="313" spans="40:59" x14ac:dyDescent="0.3">
      <c r="AN313" s="9"/>
      <c r="AO313" s="9"/>
      <c r="AP313" s="9"/>
      <c r="AQ313" s="9"/>
      <c r="AR313" s="9"/>
      <c r="AS313" s="9"/>
      <c r="AT313" s="9"/>
      <c r="AU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</row>
    <row r="314" spans="40:59" x14ac:dyDescent="0.3">
      <c r="AN314" s="9"/>
      <c r="AO314" s="9"/>
      <c r="AP314" s="9"/>
      <c r="AQ314" s="9"/>
      <c r="AR314" s="9"/>
      <c r="AS314" s="9"/>
      <c r="AT314" s="9"/>
      <c r="AU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</row>
    <row r="315" spans="40:59" x14ac:dyDescent="0.3">
      <c r="AN315" s="9"/>
      <c r="AO315" s="9"/>
      <c r="AP315" s="9"/>
      <c r="AQ315" s="9"/>
      <c r="AR315" s="9"/>
      <c r="AS315" s="9"/>
      <c r="AT315" s="9"/>
      <c r="AU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</row>
    <row r="316" spans="40:59" x14ac:dyDescent="0.3">
      <c r="AN316" s="9"/>
      <c r="AO316" s="9"/>
      <c r="AP316" s="9"/>
      <c r="AQ316" s="9"/>
      <c r="AR316" s="9"/>
      <c r="AS316" s="9"/>
      <c r="AT316" s="9"/>
      <c r="AU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</row>
    <row r="317" spans="40:59" x14ac:dyDescent="0.3">
      <c r="AN317" s="9"/>
      <c r="AO317" s="9"/>
      <c r="AP317" s="9"/>
      <c r="AQ317" s="9"/>
      <c r="AR317" s="9"/>
      <c r="AS317" s="9"/>
      <c r="AT317" s="9"/>
      <c r="AU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</row>
    <row r="318" spans="40:59" x14ac:dyDescent="0.3">
      <c r="AN318" s="9"/>
      <c r="AO318" s="9"/>
      <c r="AP318" s="9"/>
      <c r="AQ318" s="9"/>
      <c r="AR318" s="9"/>
      <c r="AS318" s="9"/>
      <c r="AT318" s="9"/>
      <c r="AU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</row>
    <row r="319" spans="40:59" x14ac:dyDescent="0.3">
      <c r="AN319" s="9"/>
      <c r="AO319" s="9"/>
      <c r="AP319" s="9"/>
      <c r="AQ319" s="9"/>
      <c r="AR319" s="9"/>
      <c r="AS319" s="9"/>
      <c r="AT319" s="9"/>
      <c r="AU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</row>
    <row r="320" spans="40:59" x14ac:dyDescent="0.3">
      <c r="AN320" s="9"/>
      <c r="AO320" s="9"/>
      <c r="AP320" s="9"/>
      <c r="AQ320" s="9"/>
      <c r="AR320" s="9"/>
      <c r="AS320" s="9"/>
      <c r="AT320" s="9"/>
      <c r="AU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</row>
    <row r="321" spans="40:59" x14ac:dyDescent="0.3">
      <c r="AN321" s="9"/>
      <c r="AO321" s="9"/>
      <c r="AP321" s="9"/>
      <c r="AQ321" s="9"/>
      <c r="AR321" s="9"/>
      <c r="AS321" s="9"/>
      <c r="AT321" s="9"/>
      <c r="AU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</row>
    <row r="322" spans="40:59" x14ac:dyDescent="0.3">
      <c r="AN322" s="9"/>
      <c r="AO322" s="9"/>
      <c r="AP322" s="9"/>
      <c r="AQ322" s="9"/>
      <c r="AR322" s="9"/>
      <c r="AS322" s="9"/>
      <c r="AT322" s="9"/>
      <c r="AU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</row>
    <row r="323" spans="40:59" x14ac:dyDescent="0.3">
      <c r="AN323" s="9"/>
      <c r="AO323" s="9"/>
      <c r="AP323" s="9"/>
      <c r="AQ323" s="9"/>
      <c r="AR323" s="9"/>
      <c r="AS323" s="9"/>
      <c r="AT323" s="9"/>
      <c r="AU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</row>
    <row r="324" spans="40:59" x14ac:dyDescent="0.3">
      <c r="AN324" s="9"/>
      <c r="AO324" s="9"/>
      <c r="AP324" s="9"/>
      <c r="AQ324" s="9"/>
      <c r="AR324" s="9"/>
      <c r="AS324" s="9"/>
      <c r="AT324" s="9"/>
      <c r="AU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</row>
    <row r="325" spans="40:59" x14ac:dyDescent="0.3">
      <c r="AN325" s="9"/>
      <c r="AO325" s="9"/>
      <c r="AP325" s="9"/>
      <c r="AQ325" s="9"/>
      <c r="AR325" s="9"/>
      <c r="AS325" s="9"/>
      <c r="AT325" s="9"/>
      <c r="AU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</row>
    <row r="326" spans="40:59" x14ac:dyDescent="0.3">
      <c r="AN326" s="9"/>
      <c r="AO326" s="9"/>
      <c r="AP326" s="9"/>
      <c r="AQ326" s="9"/>
      <c r="AR326" s="9"/>
      <c r="AS326" s="9"/>
      <c r="AT326" s="9"/>
      <c r="AU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</row>
    <row r="327" spans="40:59" x14ac:dyDescent="0.3">
      <c r="AN327" s="9"/>
      <c r="AO327" s="9"/>
      <c r="AP327" s="9"/>
      <c r="AQ327" s="9"/>
      <c r="AR327" s="9"/>
      <c r="AS327" s="9"/>
      <c r="AT327" s="9"/>
      <c r="AU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</row>
    <row r="328" spans="40:59" x14ac:dyDescent="0.3">
      <c r="AN328" s="9"/>
      <c r="AO328" s="9"/>
      <c r="AP328" s="9"/>
      <c r="AQ328" s="9"/>
      <c r="AR328" s="9"/>
      <c r="AS328" s="9"/>
      <c r="AT328" s="9"/>
      <c r="AU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</row>
    <row r="329" spans="40:59" x14ac:dyDescent="0.3">
      <c r="AN329" s="9"/>
      <c r="AO329" s="9"/>
      <c r="AP329" s="9"/>
      <c r="AQ329" s="9"/>
      <c r="AR329" s="9"/>
      <c r="AS329" s="9"/>
      <c r="AT329" s="9"/>
      <c r="AU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</row>
    <row r="330" spans="40:59" x14ac:dyDescent="0.3">
      <c r="AN330" s="9"/>
      <c r="AO330" s="9"/>
      <c r="AP330" s="9"/>
      <c r="AQ330" s="9"/>
      <c r="AR330" s="9"/>
      <c r="AS330" s="9"/>
      <c r="AT330" s="9"/>
      <c r="AU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</row>
    <row r="331" spans="40:59" x14ac:dyDescent="0.3">
      <c r="AN331" s="9"/>
      <c r="AO331" s="9"/>
      <c r="AP331" s="9"/>
      <c r="AQ331" s="9"/>
      <c r="AR331" s="9"/>
      <c r="AS331" s="9"/>
      <c r="AT331" s="9"/>
      <c r="AU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</row>
    <row r="332" spans="40:59" x14ac:dyDescent="0.3">
      <c r="AN332" s="9"/>
      <c r="AO332" s="9"/>
      <c r="AP332" s="9"/>
      <c r="AQ332" s="9"/>
      <c r="AR332" s="9"/>
      <c r="AS332" s="9"/>
      <c r="AT332" s="9"/>
      <c r="AU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</row>
    <row r="333" spans="40:59" x14ac:dyDescent="0.3">
      <c r="AN333" s="9"/>
      <c r="AO333" s="9"/>
      <c r="AP333" s="9"/>
      <c r="AQ333" s="9"/>
      <c r="AR333" s="9"/>
      <c r="AS333" s="9"/>
      <c r="AT333" s="9"/>
      <c r="AU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</row>
    <row r="334" spans="40:59" x14ac:dyDescent="0.3">
      <c r="AN334" s="9"/>
      <c r="AO334" s="9"/>
      <c r="AP334" s="9"/>
      <c r="AQ334" s="9"/>
      <c r="AR334" s="9"/>
      <c r="AS334" s="9"/>
      <c r="AT334" s="9"/>
      <c r="AU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</row>
    <row r="335" spans="40:59" x14ac:dyDescent="0.3">
      <c r="AN335" s="9"/>
      <c r="AO335" s="9"/>
      <c r="AP335" s="9"/>
      <c r="AQ335" s="9"/>
      <c r="AR335" s="9"/>
      <c r="AS335" s="9"/>
      <c r="AT335" s="9"/>
      <c r="AU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</row>
    <row r="336" spans="40:59" x14ac:dyDescent="0.3">
      <c r="AN336" s="9"/>
      <c r="AO336" s="9"/>
      <c r="AP336" s="9"/>
      <c r="AQ336" s="9"/>
      <c r="AR336" s="9"/>
      <c r="AS336" s="9"/>
      <c r="AT336" s="9"/>
      <c r="AU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</row>
    <row r="337" spans="40:59" x14ac:dyDescent="0.3">
      <c r="AN337" s="9"/>
      <c r="AO337" s="9"/>
      <c r="AP337" s="9"/>
      <c r="AQ337" s="9"/>
      <c r="AR337" s="9"/>
      <c r="AS337" s="9"/>
      <c r="AT337" s="9"/>
      <c r="AU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</row>
    <row r="338" spans="40:59" x14ac:dyDescent="0.3">
      <c r="AN338" s="9"/>
      <c r="AO338" s="9"/>
      <c r="AP338" s="9"/>
      <c r="AQ338" s="9"/>
      <c r="AR338" s="9"/>
      <c r="AS338" s="9"/>
      <c r="AT338" s="9"/>
      <c r="AU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</row>
    <row r="339" spans="40:59" x14ac:dyDescent="0.3">
      <c r="AN339" s="9"/>
      <c r="AO339" s="9"/>
      <c r="AP339" s="9"/>
      <c r="AQ339" s="9"/>
      <c r="AR339" s="9"/>
      <c r="AS339" s="9"/>
      <c r="AT339" s="9"/>
      <c r="AU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</row>
    <row r="340" spans="40:59" x14ac:dyDescent="0.3">
      <c r="AN340" s="9"/>
      <c r="AO340" s="9"/>
      <c r="AP340" s="9"/>
      <c r="AQ340" s="9"/>
      <c r="AR340" s="9"/>
      <c r="AS340" s="9"/>
      <c r="AT340" s="9"/>
      <c r="AU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</row>
    <row r="341" spans="40:59" x14ac:dyDescent="0.3">
      <c r="AN341" s="9"/>
      <c r="AO341" s="9"/>
      <c r="AP341" s="9"/>
      <c r="AQ341" s="9"/>
      <c r="AR341" s="9"/>
      <c r="AS341" s="9"/>
      <c r="AT341" s="9"/>
      <c r="AU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</row>
    <row r="342" spans="40:59" x14ac:dyDescent="0.3">
      <c r="AN342" s="9"/>
      <c r="AO342" s="9"/>
      <c r="AP342" s="9"/>
      <c r="AQ342" s="9"/>
      <c r="AR342" s="9"/>
      <c r="AS342" s="9"/>
      <c r="AT342" s="9"/>
      <c r="AU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</row>
    <row r="343" spans="40:59" x14ac:dyDescent="0.3">
      <c r="AN343" s="9"/>
      <c r="AO343" s="9"/>
      <c r="AP343" s="9"/>
      <c r="AQ343" s="9"/>
      <c r="AR343" s="9"/>
      <c r="AS343" s="9"/>
      <c r="AT343" s="9"/>
      <c r="AU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</row>
    <row r="344" spans="40:59" x14ac:dyDescent="0.3">
      <c r="AN344" s="9"/>
      <c r="AO344" s="9"/>
      <c r="AP344" s="9"/>
      <c r="AQ344" s="9"/>
      <c r="AR344" s="9"/>
      <c r="AS344" s="9"/>
      <c r="AT344" s="9"/>
      <c r="AU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</row>
    <row r="345" spans="40:59" x14ac:dyDescent="0.3">
      <c r="AN345" s="9"/>
      <c r="AO345" s="9"/>
      <c r="AP345" s="9"/>
      <c r="AQ345" s="9"/>
      <c r="AR345" s="9"/>
      <c r="AS345" s="9"/>
      <c r="AT345" s="9"/>
      <c r="AU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</row>
    <row r="346" spans="40:59" x14ac:dyDescent="0.3">
      <c r="AN346" s="9"/>
      <c r="AO346" s="9"/>
      <c r="AP346" s="9"/>
      <c r="AQ346" s="9"/>
      <c r="AR346" s="9"/>
      <c r="AS346" s="9"/>
      <c r="AT346" s="9"/>
      <c r="AU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</row>
    <row r="347" spans="40:59" x14ac:dyDescent="0.3">
      <c r="AN347" s="9"/>
      <c r="AO347" s="9"/>
      <c r="AP347" s="9"/>
      <c r="AQ347" s="9"/>
      <c r="AR347" s="9"/>
      <c r="AS347" s="9"/>
      <c r="AT347" s="9"/>
      <c r="AU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</row>
    <row r="348" spans="40:59" x14ac:dyDescent="0.3">
      <c r="AN348" s="9"/>
      <c r="AO348" s="9"/>
      <c r="AP348" s="9"/>
      <c r="AQ348" s="9"/>
      <c r="AR348" s="9"/>
      <c r="AS348" s="9"/>
      <c r="AT348" s="9"/>
      <c r="AU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</row>
    <row r="349" spans="40:59" x14ac:dyDescent="0.3">
      <c r="AN349" s="9"/>
      <c r="AO349" s="9"/>
      <c r="AP349" s="9"/>
      <c r="AQ349" s="9"/>
      <c r="AR349" s="9"/>
      <c r="AS349" s="9"/>
      <c r="AT349" s="9"/>
      <c r="AU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</row>
    <row r="350" spans="40:59" x14ac:dyDescent="0.3">
      <c r="AN350" s="9"/>
      <c r="AO350" s="9"/>
      <c r="AP350" s="9"/>
      <c r="AQ350" s="9"/>
      <c r="AR350" s="9"/>
      <c r="AS350" s="9"/>
      <c r="AT350" s="9"/>
      <c r="AU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</row>
    <row r="351" spans="40:59" x14ac:dyDescent="0.3">
      <c r="AN351" s="9"/>
      <c r="AO351" s="9"/>
      <c r="AP351" s="9"/>
      <c r="AQ351" s="9"/>
      <c r="AR351" s="9"/>
      <c r="AS351" s="9"/>
      <c r="AT351" s="9"/>
      <c r="AU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</row>
    <row r="352" spans="40:59" x14ac:dyDescent="0.3">
      <c r="AN352" s="9"/>
      <c r="AO352" s="9"/>
      <c r="AP352" s="9"/>
      <c r="AQ352" s="9"/>
      <c r="AR352" s="9"/>
      <c r="AS352" s="9"/>
      <c r="AT352" s="9"/>
      <c r="AU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</row>
    <row r="353" spans="40:59" x14ac:dyDescent="0.3">
      <c r="AN353" s="9"/>
      <c r="AO353" s="9"/>
      <c r="AP353" s="9"/>
      <c r="AQ353" s="9"/>
      <c r="AR353" s="9"/>
      <c r="AS353" s="9"/>
      <c r="AT353" s="9"/>
      <c r="AU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</row>
    <row r="354" spans="40:59" x14ac:dyDescent="0.3">
      <c r="AN354" s="9"/>
      <c r="AO354" s="9"/>
      <c r="AP354" s="9"/>
      <c r="AQ354" s="9"/>
      <c r="AR354" s="9"/>
      <c r="AS354" s="9"/>
      <c r="AT354" s="9"/>
      <c r="AU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</row>
    <row r="355" spans="40:59" x14ac:dyDescent="0.3">
      <c r="AN355" s="9"/>
      <c r="AO355" s="9"/>
      <c r="AP355" s="9"/>
      <c r="AQ355" s="9"/>
      <c r="AR355" s="9"/>
      <c r="AS355" s="9"/>
      <c r="AT355" s="9"/>
      <c r="AU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</row>
    <row r="356" spans="40:59" x14ac:dyDescent="0.3">
      <c r="AN356" s="9"/>
      <c r="AO356" s="9"/>
      <c r="AP356" s="9"/>
      <c r="AQ356" s="9"/>
      <c r="AR356" s="9"/>
      <c r="AS356" s="9"/>
      <c r="AT356" s="9"/>
      <c r="AU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</row>
    <row r="357" spans="40:59" x14ac:dyDescent="0.3">
      <c r="AN357" s="9"/>
      <c r="AO357" s="9"/>
      <c r="AP357" s="9"/>
      <c r="AQ357" s="9"/>
      <c r="AR357" s="9"/>
      <c r="AS357" s="9"/>
      <c r="AT357" s="9"/>
      <c r="AU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</row>
    <row r="358" spans="40:59" x14ac:dyDescent="0.3">
      <c r="AN358" s="9"/>
      <c r="AO358" s="9"/>
      <c r="AP358" s="9"/>
      <c r="AQ358" s="9"/>
      <c r="AR358" s="9"/>
      <c r="AS358" s="9"/>
      <c r="AT358" s="9"/>
      <c r="AU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</row>
    <row r="359" spans="40:59" x14ac:dyDescent="0.3">
      <c r="AN359" s="9"/>
      <c r="AO359" s="9"/>
      <c r="AP359" s="9"/>
      <c r="AQ359" s="9"/>
      <c r="AR359" s="9"/>
      <c r="AS359" s="9"/>
      <c r="AT359" s="9"/>
      <c r="AU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</row>
    <row r="360" spans="40:59" x14ac:dyDescent="0.3">
      <c r="AN360" s="9"/>
      <c r="AO360" s="9"/>
      <c r="AP360" s="9"/>
      <c r="AQ360" s="9"/>
      <c r="AR360" s="9"/>
      <c r="AS360" s="9"/>
      <c r="AT360" s="9"/>
      <c r="AU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</row>
    <row r="361" spans="40:59" x14ac:dyDescent="0.3">
      <c r="AN361" s="9"/>
      <c r="AO361" s="9"/>
      <c r="AP361" s="9"/>
      <c r="AQ361" s="9"/>
      <c r="AR361" s="9"/>
      <c r="AS361" s="9"/>
      <c r="AT361" s="9"/>
      <c r="AU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</row>
    <row r="362" spans="40:59" x14ac:dyDescent="0.3">
      <c r="AN362" s="9"/>
      <c r="AO362" s="9"/>
      <c r="AP362" s="9"/>
      <c r="AQ362" s="9"/>
      <c r="AR362" s="9"/>
      <c r="AS362" s="9"/>
      <c r="AT362" s="9"/>
      <c r="AU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</row>
    <row r="363" spans="40:59" x14ac:dyDescent="0.3">
      <c r="AN363" s="9"/>
      <c r="AO363" s="9"/>
      <c r="AP363" s="9"/>
      <c r="AQ363" s="9"/>
      <c r="AR363" s="9"/>
      <c r="AS363" s="9"/>
      <c r="AT363" s="9"/>
      <c r="AU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</row>
    <row r="364" spans="40:59" x14ac:dyDescent="0.3">
      <c r="AN364" s="9"/>
      <c r="AO364" s="9"/>
      <c r="AP364" s="9"/>
      <c r="AQ364" s="9"/>
      <c r="AR364" s="9"/>
      <c r="AS364" s="9"/>
      <c r="AT364" s="9"/>
      <c r="AU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</row>
    <row r="365" spans="40:59" x14ac:dyDescent="0.3">
      <c r="AN365" s="9"/>
      <c r="AO365" s="9"/>
      <c r="AP365" s="9"/>
      <c r="AQ365" s="9"/>
      <c r="AR365" s="9"/>
      <c r="AS365" s="9"/>
      <c r="AT365" s="9"/>
      <c r="AU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</row>
    <row r="366" spans="40:59" x14ac:dyDescent="0.3">
      <c r="AN366" s="9"/>
      <c r="AO366" s="9"/>
      <c r="AP366" s="9"/>
      <c r="AQ366" s="9"/>
      <c r="AR366" s="9"/>
      <c r="AS366" s="9"/>
      <c r="AT366" s="9"/>
      <c r="AU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</row>
    <row r="367" spans="40:59" x14ac:dyDescent="0.3">
      <c r="AN367" s="9"/>
      <c r="AO367" s="9"/>
      <c r="AP367" s="9"/>
      <c r="AQ367" s="9"/>
      <c r="AR367" s="9"/>
      <c r="AS367" s="9"/>
      <c r="AT367" s="9"/>
      <c r="AU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</row>
    <row r="368" spans="40:59" x14ac:dyDescent="0.3">
      <c r="AN368" s="9"/>
      <c r="AO368" s="9"/>
      <c r="AP368" s="9"/>
      <c r="AQ368" s="9"/>
      <c r="AR368" s="9"/>
      <c r="AS368" s="9"/>
      <c r="AT368" s="9"/>
      <c r="AU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</row>
    <row r="369" spans="40:59" x14ac:dyDescent="0.3">
      <c r="AN369" s="9"/>
      <c r="AO369" s="9"/>
      <c r="AP369" s="9"/>
      <c r="AQ369" s="9"/>
      <c r="AR369" s="9"/>
      <c r="AS369" s="9"/>
      <c r="AT369" s="9"/>
      <c r="AU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</row>
    <row r="370" spans="40:59" x14ac:dyDescent="0.3">
      <c r="AN370" s="9"/>
      <c r="AO370" s="9"/>
      <c r="AP370" s="9"/>
      <c r="AQ370" s="9"/>
      <c r="AR370" s="9"/>
      <c r="AS370" s="9"/>
      <c r="AT370" s="9"/>
      <c r="AU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</row>
    <row r="371" spans="40:59" x14ac:dyDescent="0.3">
      <c r="AN371" s="9"/>
      <c r="AO371" s="9"/>
      <c r="AP371" s="9"/>
      <c r="AQ371" s="9"/>
      <c r="AR371" s="9"/>
      <c r="AS371" s="9"/>
      <c r="AT371" s="9"/>
      <c r="AU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</row>
    <row r="372" spans="40:59" x14ac:dyDescent="0.3">
      <c r="AN372" s="9"/>
      <c r="AO372" s="9"/>
      <c r="AP372" s="9"/>
      <c r="AQ372" s="9"/>
      <c r="AR372" s="9"/>
      <c r="AS372" s="9"/>
      <c r="AT372" s="9"/>
      <c r="AU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</row>
    <row r="373" spans="40:59" x14ac:dyDescent="0.3">
      <c r="AN373" s="9"/>
      <c r="AO373" s="9"/>
      <c r="AP373" s="9"/>
      <c r="AQ373" s="9"/>
      <c r="AR373" s="9"/>
      <c r="AS373" s="9"/>
      <c r="AT373" s="9"/>
      <c r="AU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</row>
    <row r="374" spans="40:59" x14ac:dyDescent="0.3">
      <c r="AN374" s="9"/>
      <c r="AO374" s="9"/>
      <c r="AP374" s="9"/>
      <c r="AQ374" s="9"/>
      <c r="AR374" s="9"/>
      <c r="AS374" s="9"/>
      <c r="AT374" s="9"/>
      <c r="AU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</row>
    <row r="375" spans="40:59" x14ac:dyDescent="0.3">
      <c r="AN375" s="9"/>
      <c r="AO375" s="9"/>
      <c r="AP375" s="9"/>
      <c r="AQ375" s="9"/>
      <c r="AR375" s="9"/>
      <c r="AS375" s="9"/>
      <c r="AT375" s="9"/>
      <c r="AU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</row>
    <row r="376" spans="40:59" x14ac:dyDescent="0.3">
      <c r="AN376" s="9"/>
      <c r="AO376" s="9"/>
      <c r="AP376" s="9"/>
      <c r="AQ376" s="9"/>
      <c r="AR376" s="9"/>
      <c r="AS376" s="9"/>
      <c r="AT376" s="9"/>
      <c r="AU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</row>
    <row r="377" spans="40:59" x14ac:dyDescent="0.3">
      <c r="AN377" s="9"/>
      <c r="AO377" s="9"/>
      <c r="AP377" s="9"/>
      <c r="AQ377" s="9"/>
      <c r="AR377" s="9"/>
      <c r="AS377" s="9"/>
      <c r="AT377" s="9"/>
      <c r="AU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</row>
    <row r="378" spans="40:59" x14ac:dyDescent="0.3">
      <c r="AN378" s="9"/>
      <c r="AO378" s="9"/>
      <c r="AP378" s="9"/>
      <c r="AQ378" s="9"/>
      <c r="AR378" s="9"/>
      <c r="AS378" s="9"/>
      <c r="AT378" s="9"/>
      <c r="AU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</row>
    <row r="379" spans="40:59" x14ac:dyDescent="0.3">
      <c r="AN379" s="9"/>
      <c r="AO379" s="9"/>
      <c r="AP379" s="9"/>
      <c r="AQ379" s="9"/>
      <c r="AR379" s="9"/>
      <c r="AS379" s="9"/>
      <c r="AT379" s="9"/>
      <c r="AU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</row>
    <row r="380" spans="40:59" x14ac:dyDescent="0.3">
      <c r="AN380" s="9"/>
      <c r="AO380" s="9"/>
      <c r="AP380" s="9"/>
      <c r="AQ380" s="9"/>
      <c r="AR380" s="9"/>
      <c r="AS380" s="9"/>
      <c r="AT380" s="9"/>
      <c r="AU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</row>
    <row r="381" spans="40:59" x14ac:dyDescent="0.3">
      <c r="AN381" s="9"/>
      <c r="AO381" s="9"/>
      <c r="AP381" s="9"/>
      <c r="AQ381" s="9"/>
      <c r="AR381" s="9"/>
      <c r="AS381" s="9"/>
      <c r="AT381" s="9"/>
      <c r="AU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</row>
    <row r="382" spans="40:59" x14ac:dyDescent="0.3">
      <c r="AN382" s="9"/>
      <c r="AO382" s="9"/>
      <c r="AP382" s="9"/>
      <c r="AQ382" s="9"/>
      <c r="AR382" s="9"/>
      <c r="AS382" s="9"/>
      <c r="AT382" s="9"/>
      <c r="AU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</row>
    <row r="383" spans="40:59" x14ac:dyDescent="0.3">
      <c r="AN383" s="9"/>
      <c r="AO383" s="9"/>
      <c r="AP383" s="9"/>
      <c r="AQ383" s="9"/>
      <c r="AR383" s="9"/>
      <c r="AS383" s="9"/>
      <c r="AT383" s="9"/>
      <c r="AU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</row>
    <row r="384" spans="40:59" x14ac:dyDescent="0.3">
      <c r="AN384" s="9"/>
      <c r="AO384" s="9"/>
      <c r="AP384" s="9"/>
      <c r="AQ384" s="9"/>
      <c r="AR384" s="9"/>
      <c r="AS384" s="9"/>
      <c r="AT384" s="9"/>
      <c r="AU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</row>
    <row r="385" spans="40:59" x14ac:dyDescent="0.3">
      <c r="AN385" s="9"/>
      <c r="AO385" s="9"/>
      <c r="AP385" s="9"/>
      <c r="AQ385" s="9"/>
      <c r="AR385" s="9"/>
      <c r="AS385" s="9"/>
      <c r="AT385" s="9"/>
      <c r="AU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</row>
    <row r="386" spans="40:59" x14ac:dyDescent="0.3">
      <c r="AN386" s="9"/>
      <c r="AO386" s="9"/>
      <c r="AP386" s="9"/>
      <c r="AQ386" s="9"/>
      <c r="AR386" s="9"/>
      <c r="AS386" s="9"/>
      <c r="AT386" s="9"/>
      <c r="AU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</row>
    <row r="387" spans="40:59" x14ac:dyDescent="0.3">
      <c r="AN387" s="9"/>
      <c r="AO387" s="9"/>
      <c r="AP387" s="9"/>
      <c r="AQ387" s="9"/>
      <c r="AR387" s="9"/>
      <c r="AS387" s="9"/>
      <c r="AT387" s="9"/>
      <c r="AU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</row>
    <row r="388" spans="40:59" x14ac:dyDescent="0.3">
      <c r="AN388" s="9"/>
      <c r="AO388" s="9"/>
      <c r="AP388" s="9"/>
      <c r="AQ388" s="9"/>
      <c r="AR388" s="9"/>
      <c r="AS388" s="9"/>
      <c r="AT388" s="9"/>
      <c r="AU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</row>
    <row r="389" spans="40:59" x14ac:dyDescent="0.3">
      <c r="AN389" s="9"/>
      <c r="AO389" s="9"/>
      <c r="AP389" s="9"/>
      <c r="AQ389" s="9"/>
      <c r="AR389" s="9"/>
      <c r="AS389" s="9"/>
      <c r="AT389" s="9"/>
      <c r="AU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</row>
    <row r="390" spans="40:59" x14ac:dyDescent="0.3">
      <c r="AN390" s="9"/>
      <c r="AO390" s="9"/>
      <c r="AP390" s="9"/>
      <c r="AQ390" s="9"/>
      <c r="AR390" s="9"/>
      <c r="AS390" s="9"/>
      <c r="AT390" s="9"/>
      <c r="AU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</row>
    <row r="391" spans="40:59" x14ac:dyDescent="0.3">
      <c r="AN391" s="9"/>
      <c r="AO391" s="9"/>
      <c r="AP391" s="9"/>
      <c r="AQ391" s="9"/>
      <c r="AR391" s="9"/>
      <c r="AS391" s="9"/>
      <c r="AT391" s="9"/>
      <c r="AU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</row>
    <row r="392" spans="40:59" x14ac:dyDescent="0.3">
      <c r="AN392" s="9"/>
      <c r="AO392" s="9"/>
      <c r="AP392" s="9"/>
      <c r="AQ392" s="9"/>
      <c r="AR392" s="9"/>
      <c r="AS392" s="9"/>
      <c r="AT392" s="9"/>
      <c r="AU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</row>
    <row r="393" spans="40:59" x14ac:dyDescent="0.3">
      <c r="AN393" s="9"/>
      <c r="AO393" s="9"/>
      <c r="AP393" s="9"/>
      <c r="AQ393" s="9"/>
      <c r="AR393" s="9"/>
      <c r="AS393" s="9"/>
      <c r="AT393" s="9"/>
      <c r="AU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</row>
    <row r="394" spans="40:59" x14ac:dyDescent="0.3">
      <c r="AN394" s="9"/>
      <c r="AO394" s="9"/>
      <c r="AP394" s="9"/>
      <c r="AQ394" s="9"/>
      <c r="AR394" s="9"/>
      <c r="AS394" s="9"/>
      <c r="AT394" s="9"/>
      <c r="AU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</row>
    <row r="395" spans="40:59" x14ac:dyDescent="0.3">
      <c r="AN395" s="9"/>
      <c r="AO395" s="9"/>
      <c r="AP395" s="9"/>
      <c r="AQ395" s="9"/>
      <c r="AR395" s="9"/>
      <c r="AS395" s="9"/>
      <c r="AT395" s="9"/>
      <c r="AU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</row>
    <row r="396" spans="40:59" x14ac:dyDescent="0.3">
      <c r="AN396" s="9"/>
      <c r="AO396" s="9"/>
      <c r="AP396" s="9"/>
      <c r="AQ396" s="9"/>
      <c r="AR396" s="9"/>
      <c r="AS396" s="9"/>
      <c r="AT396" s="9"/>
      <c r="AU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</row>
    <row r="397" spans="40:59" x14ac:dyDescent="0.3">
      <c r="AN397" s="9"/>
      <c r="AO397" s="9"/>
      <c r="AP397" s="9"/>
      <c r="AQ397" s="9"/>
      <c r="AR397" s="9"/>
      <c r="AS397" s="9"/>
      <c r="AT397" s="9"/>
      <c r="AU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</row>
    <row r="398" spans="40:59" x14ac:dyDescent="0.3">
      <c r="AN398" s="9"/>
      <c r="AO398" s="9"/>
      <c r="AP398" s="9"/>
      <c r="AQ398" s="9"/>
      <c r="AR398" s="9"/>
      <c r="AS398" s="9"/>
      <c r="AT398" s="9"/>
      <c r="AU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</row>
    <row r="399" spans="40:59" x14ac:dyDescent="0.3">
      <c r="AN399" s="9"/>
      <c r="AO399" s="9"/>
      <c r="AP399" s="9"/>
      <c r="AQ399" s="9"/>
      <c r="AR399" s="9"/>
      <c r="AS399" s="9"/>
      <c r="AT399" s="9"/>
      <c r="AU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</row>
    <row r="400" spans="40:59" x14ac:dyDescent="0.3">
      <c r="AN400" s="9"/>
      <c r="AO400" s="9"/>
      <c r="AP400" s="9"/>
      <c r="AQ400" s="9"/>
      <c r="AR400" s="9"/>
      <c r="AS400" s="9"/>
      <c r="AT400" s="9"/>
      <c r="AU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</row>
    <row r="401" spans="40:59" x14ac:dyDescent="0.3">
      <c r="AN401" s="9"/>
      <c r="AO401" s="9"/>
      <c r="AP401" s="9"/>
      <c r="AQ401" s="9"/>
      <c r="AR401" s="9"/>
      <c r="AS401" s="9"/>
      <c r="AT401" s="9"/>
      <c r="AU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</row>
    <row r="402" spans="40:59" x14ac:dyDescent="0.3">
      <c r="AN402" s="9"/>
      <c r="AO402" s="9"/>
      <c r="AP402" s="9"/>
      <c r="AQ402" s="9"/>
      <c r="AR402" s="9"/>
      <c r="AS402" s="9"/>
      <c r="AT402" s="9"/>
      <c r="AU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</row>
    <row r="403" spans="40:59" x14ac:dyDescent="0.3">
      <c r="AN403" s="9"/>
      <c r="AO403" s="9"/>
      <c r="AP403" s="9"/>
      <c r="AQ403" s="9"/>
      <c r="AR403" s="9"/>
      <c r="AS403" s="9"/>
      <c r="AT403" s="9"/>
      <c r="AU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</row>
    <row r="404" spans="40:59" x14ac:dyDescent="0.3">
      <c r="AN404" s="9"/>
      <c r="AO404" s="9"/>
      <c r="AP404" s="9"/>
      <c r="AQ404" s="9"/>
      <c r="AR404" s="9"/>
      <c r="AS404" s="9"/>
      <c r="AT404" s="9"/>
      <c r="AU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</row>
    <row r="405" spans="40:59" x14ac:dyDescent="0.3">
      <c r="AN405" s="9"/>
      <c r="AO405" s="9"/>
      <c r="AP405" s="9"/>
      <c r="AQ405" s="9"/>
      <c r="AR405" s="9"/>
      <c r="AS405" s="9"/>
      <c r="AT405" s="9"/>
      <c r="AU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</row>
    <row r="406" spans="40:59" x14ac:dyDescent="0.3">
      <c r="AN406" s="9"/>
      <c r="AO406" s="9"/>
      <c r="AP406" s="9"/>
      <c r="AQ406" s="9"/>
      <c r="AR406" s="9"/>
      <c r="AS406" s="9"/>
      <c r="AT406" s="9"/>
      <c r="AU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</row>
    <row r="407" spans="40:59" x14ac:dyDescent="0.3">
      <c r="AN407" s="9"/>
      <c r="AO407" s="9"/>
      <c r="AP407" s="9"/>
      <c r="AQ407" s="9"/>
      <c r="AR407" s="9"/>
      <c r="AS407" s="9"/>
      <c r="AT407" s="9"/>
      <c r="AU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</row>
    <row r="408" spans="40:59" x14ac:dyDescent="0.3">
      <c r="AN408" s="9"/>
      <c r="AO408" s="9"/>
      <c r="AP408" s="9"/>
      <c r="AQ408" s="9"/>
      <c r="AR408" s="9"/>
      <c r="AS408" s="9"/>
      <c r="AT408" s="9"/>
      <c r="AU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</row>
    <row r="409" spans="40:59" x14ac:dyDescent="0.3">
      <c r="AN409" s="9"/>
      <c r="AO409" s="9"/>
      <c r="AP409" s="9"/>
      <c r="AQ409" s="9"/>
      <c r="AR409" s="9"/>
      <c r="AS409" s="9"/>
      <c r="AT409" s="9"/>
      <c r="AU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</row>
    <row r="410" spans="40:59" x14ac:dyDescent="0.3">
      <c r="AN410" s="9"/>
      <c r="AO410" s="9"/>
      <c r="AP410" s="9"/>
      <c r="AQ410" s="9"/>
      <c r="AR410" s="9"/>
      <c r="AS410" s="9"/>
      <c r="AT410" s="9"/>
      <c r="AU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</row>
    <row r="411" spans="40:59" x14ac:dyDescent="0.3">
      <c r="AN411" s="9"/>
      <c r="AO411" s="9"/>
      <c r="AP411" s="9"/>
      <c r="AQ411" s="9"/>
      <c r="AR411" s="9"/>
      <c r="AS411" s="9"/>
      <c r="AT411" s="9"/>
      <c r="AU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</row>
    <row r="412" spans="40:59" x14ac:dyDescent="0.3">
      <c r="AN412" s="9"/>
      <c r="AO412" s="9"/>
      <c r="AP412" s="9"/>
      <c r="AQ412" s="9"/>
      <c r="AR412" s="9"/>
      <c r="AS412" s="9"/>
      <c r="AT412" s="9"/>
      <c r="AU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</row>
    <row r="413" spans="40:59" x14ac:dyDescent="0.3">
      <c r="AN413" s="9"/>
      <c r="AO413" s="9"/>
      <c r="AP413" s="9"/>
      <c r="AQ413" s="9"/>
      <c r="AR413" s="9"/>
      <c r="AS413" s="9"/>
      <c r="AT413" s="9"/>
      <c r="AU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</row>
    <row r="414" spans="40:59" x14ac:dyDescent="0.3">
      <c r="AN414" s="9"/>
      <c r="AO414" s="9"/>
      <c r="AP414" s="9"/>
      <c r="AQ414" s="9"/>
      <c r="AR414" s="9"/>
      <c r="AS414" s="9"/>
      <c r="AT414" s="9"/>
      <c r="AU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</row>
    <row r="415" spans="40:59" x14ac:dyDescent="0.3">
      <c r="AN415" s="9"/>
      <c r="AO415" s="9"/>
      <c r="AP415" s="9"/>
      <c r="AQ415" s="9"/>
      <c r="AR415" s="9"/>
      <c r="AS415" s="9"/>
      <c r="AT415" s="9"/>
      <c r="AU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</row>
    <row r="416" spans="40:59" x14ac:dyDescent="0.3">
      <c r="AN416" s="9"/>
      <c r="AO416" s="9"/>
      <c r="AP416" s="9"/>
      <c r="AQ416" s="9"/>
      <c r="AR416" s="9"/>
      <c r="AS416" s="9"/>
      <c r="AT416" s="9"/>
      <c r="AU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</row>
    <row r="417" spans="40:59" x14ac:dyDescent="0.3">
      <c r="AN417" s="9"/>
      <c r="AO417" s="9"/>
      <c r="AP417" s="9"/>
      <c r="AQ417" s="9"/>
      <c r="AR417" s="9"/>
      <c r="AS417" s="9"/>
      <c r="AT417" s="9"/>
      <c r="AU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</row>
    <row r="418" spans="40:59" x14ac:dyDescent="0.3">
      <c r="AN418" s="9"/>
      <c r="AO418" s="9"/>
      <c r="AP418" s="9"/>
      <c r="AQ418" s="9"/>
      <c r="AR418" s="9"/>
      <c r="AS418" s="9"/>
      <c r="AT418" s="9"/>
      <c r="AU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</row>
    <row r="419" spans="40:59" x14ac:dyDescent="0.3">
      <c r="AN419" s="9"/>
      <c r="AO419" s="9"/>
      <c r="AP419" s="9"/>
      <c r="AQ419" s="9"/>
      <c r="AR419" s="9"/>
      <c r="AS419" s="9"/>
      <c r="AT419" s="9"/>
      <c r="AU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</row>
    <row r="420" spans="40:59" x14ac:dyDescent="0.3">
      <c r="AN420" s="9"/>
      <c r="AO420" s="9"/>
      <c r="AP420" s="9"/>
      <c r="AQ420" s="9"/>
      <c r="AR420" s="9"/>
      <c r="AS420" s="9"/>
      <c r="AT420" s="9"/>
      <c r="AU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</row>
    <row r="421" spans="40:59" x14ac:dyDescent="0.3">
      <c r="AN421" s="9"/>
      <c r="AO421" s="9"/>
      <c r="AP421" s="9"/>
      <c r="AQ421" s="9"/>
      <c r="AR421" s="9"/>
      <c r="AS421" s="9"/>
      <c r="AT421" s="9"/>
      <c r="AU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</row>
    <row r="422" spans="40:59" x14ac:dyDescent="0.3">
      <c r="AN422" s="9"/>
      <c r="AO422" s="9"/>
      <c r="AP422" s="9"/>
      <c r="AQ422" s="9"/>
      <c r="AR422" s="9"/>
      <c r="AS422" s="9"/>
      <c r="AT422" s="9"/>
      <c r="AU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</row>
    <row r="423" spans="40:59" x14ac:dyDescent="0.3">
      <c r="AN423" s="9"/>
      <c r="AO423" s="9"/>
      <c r="AP423" s="9"/>
      <c r="AQ423" s="9"/>
      <c r="AR423" s="9"/>
      <c r="AS423" s="9"/>
      <c r="AT423" s="9"/>
      <c r="AU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</row>
    <row r="424" spans="40:59" x14ac:dyDescent="0.3">
      <c r="AN424" s="9"/>
      <c r="AO424" s="9"/>
      <c r="AP424" s="9"/>
      <c r="AQ424" s="9"/>
      <c r="AR424" s="9"/>
      <c r="AS424" s="9"/>
      <c r="AT424" s="9"/>
      <c r="AU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</row>
    <row r="425" spans="40:59" x14ac:dyDescent="0.3">
      <c r="AN425" s="9"/>
      <c r="AO425" s="9"/>
      <c r="AP425" s="9"/>
      <c r="AQ425" s="9"/>
      <c r="AR425" s="9"/>
      <c r="AS425" s="9"/>
      <c r="AT425" s="9"/>
      <c r="AU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</row>
    <row r="426" spans="40:59" x14ac:dyDescent="0.3">
      <c r="AN426" s="9"/>
      <c r="AO426" s="9"/>
      <c r="AP426" s="9"/>
      <c r="AQ426" s="9"/>
      <c r="AR426" s="9"/>
      <c r="AS426" s="9"/>
      <c r="AT426" s="9"/>
      <c r="AU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</row>
    <row r="427" spans="40:59" x14ac:dyDescent="0.3">
      <c r="AN427" s="9"/>
      <c r="AO427" s="9"/>
      <c r="AP427" s="9"/>
      <c r="AQ427" s="9"/>
      <c r="AR427" s="9"/>
      <c r="AS427" s="9"/>
      <c r="AT427" s="9"/>
      <c r="AU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</row>
    <row r="428" spans="40:59" x14ac:dyDescent="0.3">
      <c r="AN428" s="9"/>
      <c r="AO428" s="9"/>
      <c r="AP428" s="9"/>
      <c r="AQ428" s="9"/>
      <c r="AR428" s="9"/>
      <c r="AS428" s="9"/>
      <c r="AT428" s="9"/>
      <c r="AU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</row>
    <row r="429" spans="40:59" x14ac:dyDescent="0.3">
      <c r="AN429" s="9"/>
      <c r="AO429" s="9"/>
      <c r="AP429" s="9"/>
      <c r="AQ429" s="9"/>
      <c r="AR429" s="9"/>
      <c r="AS429" s="9"/>
      <c r="AT429" s="9"/>
      <c r="AU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</row>
    <row r="430" spans="40:59" x14ac:dyDescent="0.3">
      <c r="AN430" s="9"/>
      <c r="AO430" s="9"/>
      <c r="AP430" s="9"/>
      <c r="AQ430" s="9"/>
      <c r="AR430" s="9"/>
      <c r="AS430" s="9"/>
      <c r="AT430" s="9"/>
      <c r="AU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</row>
    <row r="431" spans="40:59" x14ac:dyDescent="0.3">
      <c r="AN431" s="9"/>
      <c r="AO431" s="9"/>
      <c r="AP431" s="9"/>
      <c r="AQ431" s="9"/>
      <c r="AR431" s="9"/>
      <c r="AS431" s="9"/>
      <c r="AT431" s="9"/>
      <c r="AU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</row>
    <row r="432" spans="40:59" x14ac:dyDescent="0.3">
      <c r="AN432" s="9"/>
      <c r="AO432" s="9"/>
      <c r="AP432" s="9"/>
      <c r="AQ432" s="9"/>
      <c r="AR432" s="9"/>
      <c r="AS432" s="9"/>
      <c r="AT432" s="9"/>
      <c r="AU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</row>
    <row r="433" spans="40:59" x14ac:dyDescent="0.3">
      <c r="AN433" s="9"/>
      <c r="AO433" s="9"/>
      <c r="AP433" s="9"/>
      <c r="AQ433" s="9"/>
      <c r="AR433" s="9"/>
      <c r="AS433" s="9"/>
      <c r="AT433" s="9"/>
      <c r="AU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</row>
    <row r="434" spans="40:59" x14ac:dyDescent="0.3">
      <c r="AN434" s="9"/>
      <c r="AO434" s="9"/>
      <c r="AP434" s="9"/>
      <c r="AQ434" s="9"/>
      <c r="AR434" s="9"/>
      <c r="AS434" s="9"/>
      <c r="AT434" s="9"/>
      <c r="AU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</row>
    <row r="435" spans="40:59" x14ac:dyDescent="0.3">
      <c r="AN435" s="9"/>
      <c r="AO435" s="9"/>
      <c r="AP435" s="9"/>
      <c r="AQ435" s="9"/>
      <c r="AR435" s="9"/>
      <c r="AS435" s="9"/>
      <c r="AT435" s="9"/>
      <c r="AU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</row>
    <row r="436" spans="40:59" x14ac:dyDescent="0.3">
      <c r="AN436" s="9"/>
      <c r="AO436" s="9"/>
      <c r="AP436" s="9"/>
      <c r="AQ436" s="9"/>
      <c r="AR436" s="9"/>
      <c r="AS436" s="9"/>
      <c r="AT436" s="9"/>
      <c r="AU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</row>
    <row r="437" spans="40:59" x14ac:dyDescent="0.3">
      <c r="AN437" s="9"/>
      <c r="AO437" s="9"/>
      <c r="AP437" s="9"/>
      <c r="AQ437" s="9"/>
      <c r="AR437" s="9"/>
      <c r="AS437" s="9"/>
      <c r="AT437" s="9"/>
      <c r="AU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</row>
    <row r="438" spans="40:59" x14ac:dyDescent="0.3">
      <c r="AN438" s="9"/>
      <c r="AO438" s="9"/>
      <c r="AP438" s="9"/>
      <c r="AQ438" s="9"/>
      <c r="AR438" s="9"/>
      <c r="AS438" s="9"/>
      <c r="AT438" s="9"/>
      <c r="AU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</row>
    <row r="439" spans="40:59" x14ac:dyDescent="0.3">
      <c r="AN439" s="9"/>
      <c r="AO439" s="9"/>
      <c r="AP439" s="9"/>
      <c r="AQ439" s="9"/>
      <c r="AR439" s="9"/>
      <c r="AS439" s="9"/>
      <c r="AT439" s="9"/>
      <c r="AU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</row>
    <row r="440" spans="40:59" x14ac:dyDescent="0.3">
      <c r="AN440" s="9"/>
      <c r="AO440" s="9"/>
      <c r="AP440" s="9"/>
      <c r="AQ440" s="9"/>
      <c r="AR440" s="9"/>
      <c r="AS440" s="9"/>
      <c r="AT440" s="9"/>
      <c r="AU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</row>
    <row r="441" spans="40:59" x14ac:dyDescent="0.3">
      <c r="AN441" s="9"/>
      <c r="AO441" s="9"/>
      <c r="AP441" s="9"/>
      <c r="AQ441" s="9"/>
      <c r="AR441" s="9"/>
      <c r="AS441" s="9"/>
      <c r="AT441" s="9"/>
      <c r="AU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</row>
    <row r="442" spans="40:59" x14ac:dyDescent="0.3">
      <c r="AN442" s="9"/>
      <c r="AO442" s="9"/>
      <c r="AP442" s="9"/>
      <c r="AQ442" s="9"/>
      <c r="AR442" s="9"/>
      <c r="AS442" s="9"/>
      <c r="AT442" s="9"/>
      <c r="AU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</row>
    <row r="443" spans="40:59" x14ac:dyDescent="0.3">
      <c r="AN443" s="9"/>
      <c r="AO443" s="9"/>
      <c r="AP443" s="9"/>
      <c r="AQ443" s="9"/>
      <c r="AR443" s="9"/>
      <c r="AS443" s="9"/>
      <c r="AT443" s="9"/>
      <c r="AU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</row>
    <row r="444" spans="40:59" x14ac:dyDescent="0.3">
      <c r="AN444" s="9"/>
      <c r="AO444" s="9"/>
      <c r="AP444" s="9"/>
      <c r="AQ444" s="9"/>
      <c r="AR444" s="9"/>
      <c r="AS444" s="9"/>
      <c r="AT444" s="9"/>
      <c r="AU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</row>
    <row r="445" spans="40:59" x14ac:dyDescent="0.3">
      <c r="AN445" s="9"/>
      <c r="AO445" s="9"/>
      <c r="AP445" s="9"/>
      <c r="AQ445" s="9"/>
      <c r="AR445" s="9"/>
      <c r="AS445" s="9"/>
      <c r="AT445" s="9"/>
      <c r="AU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</row>
    <row r="446" spans="40:59" x14ac:dyDescent="0.3">
      <c r="AN446" s="9"/>
      <c r="AO446" s="9"/>
      <c r="AP446" s="9"/>
      <c r="AQ446" s="9"/>
      <c r="AR446" s="9"/>
      <c r="AS446" s="9"/>
      <c r="AT446" s="9"/>
      <c r="AU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</row>
    <row r="447" spans="40:59" x14ac:dyDescent="0.3">
      <c r="AN447" s="9"/>
      <c r="AO447" s="9"/>
      <c r="AP447" s="9"/>
      <c r="AQ447" s="9"/>
      <c r="AR447" s="9"/>
      <c r="AS447" s="9"/>
      <c r="AT447" s="9"/>
      <c r="AU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</row>
    <row r="448" spans="40:59" x14ac:dyDescent="0.3">
      <c r="AN448" s="9"/>
      <c r="AO448" s="9"/>
      <c r="AP448" s="9"/>
      <c r="AQ448" s="9"/>
      <c r="AR448" s="9"/>
      <c r="AS448" s="9"/>
      <c r="AT448" s="9"/>
      <c r="AU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</row>
    <row r="449" spans="40:59" x14ac:dyDescent="0.3">
      <c r="AN449" s="9"/>
      <c r="AO449" s="9"/>
      <c r="AP449" s="9"/>
      <c r="AQ449" s="9"/>
      <c r="AR449" s="9"/>
      <c r="AS449" s="9"/>
      <c r="AT449" s="9"/>
      <c r="AU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</row>
    <row r="450" spans="40:59" x14ac:dyDescent="0.3">
      <c r="AN450" s="9"/>
      <c r="AO450" s="9"/>
      <c r="AP450" s="9"/>
      <c r="AQ450" s="9"/>
      <c r="AR450" s="9"/>
      <c r="AS450" s="9"/>
      <c r="AT450" s="9"/>
      <c r="AU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</row>
    <row r="451" spans="40:59" x14ac:dyDescent="0.3">
      <c r="AN451" s="9"/>
      <c r="AO451" s="9"/>
      <c r="AP451" s="9"/>
      <c r="AQ451" s="9"/>
      <c r="AR451" s="9"/>
      <c r="AS451" s="9"/>
      <c r="AT451" s="9"/>
      <c r="AU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</row>
    <row r="452" spans="40:59" x14ac:dyDescent="0.3">
      <c r="AN452" s="9"/>
      <c r="AO452" s="9"/>
      <c r="AP452" s="9"/>
      <c r="AQ452" s="9"/>
      <c r="AR452" s="9"/>
      <c r="AS452" s="9"/>
      <c r="AT452" s="9"/>
      <c r="AU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</row>
    <row r="453" spans="40:59" x14ac:dyDescent="0.3">
      <c r="AN453" s="9"/>
      <c r="AO453" s="9"/>
      <c r="AP453" s="9"/>
      <c r="AQ453" s="9"/>
      <c r="AR453" s="9"/>
      <c r="AS453" s="9"/>
      <c r="AT453" s="9"/>
      <c r="AU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</row>
    <row r="454" spans="40:59" x14ac:dyDescent="0.3">
      <c r="AN454" s="9"/>
      <c r="AO454" s="9"/>
      <c r="AP454" s="9"/>
      <c r="AQ454" s="9"/>
      <c r="AR454" s="9"/>
      <c r="AS454" s="9"/>
      <c r="AT454" s="9"/>
      <c r="AU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</row>
    <row r="455" spans="40:59" x14ac:dyDescent="0.3">
      <c r="AN455" s="9"/>
      <c r="AO455" s="9"/>
      <c r="AP455" s="9"/>
      <c r="AQ455" s="9"/>
      <c r="AR455" s="9"/>
      <c r="AS455" s="9"/>
      <c r="AT455" s="9"/>
      <c r="AU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</row>
    <row r="456" spans="40:59" x14ac:dyDescent="0.3">
      <c r="AN456" s="9"/>
      <c r="AO456" s="9"/>
      <c r="AP456" s="9"/>
      <c r="AQ456" s="9"/>
      <c r="AR456" s="9"/>
      <c r="AS456" s="9"/>
      <c r="AT456" s="9"/>
      <c r="AU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</row>
    <row r="457" spans="40:59" x14ac:dyDescent="0.3">
      <c r="AN457" s="9"/>
      <c r="AO457" s="9"/>
      <c r="AP457" s="9"/>
      <c r="AQ457" s="9"/>
      <c r="AR457" s="9"/>
      <c r="AS457" s="9"/>
      <c r="AT457" s="9"/>
      <c r="AU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</row>
    <row r="458" spans="40:59" x14ac:dyDescent="0.3">
      <c r="AN458" s="9"/>
      <c r="AO458" s="9"/>
      <c r="AP458" s="9"/>
      <c r="AQ458" s="9"/>
      <c r="AR458" s="9"/>
      <c r="AS458" s="9"/>
      <c r="AT458" s="9"/>
      <c r="AU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</row>
    <row r="459" spans="40:59" x14ac:dyDescent="0.3">
      <c r="AN459" s="9"/>
      <c r="AO459" s="9"/>
      <c r="AP459" s="9"/>
      <c r="AQ459" s="9"/>
      <c r="AR459" s="9"/>
      <c r="AS459" s="9"/>
      <c r="AT459" s="9"/>
      <c r="AU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</row>
    <row r="460" spans="40:59" x14ac:dyDescent="0.3">
      <c r="AN460" s="9"/>
      <c r="AO460" s="9"/>
      <c r="AP460" s="9"/>
      <c r="AQ460" s="9"/>
      <c r="AR460" s="9"/>
      <c r="AS460" s="9"/>
      <c r="AT460" s="9"/>
      <c r="AU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</row>
    <row r="461" spans="40:59" x14ac:dyDescent="0.3">
      <c r="AN461" s="9"/>
      <c r="AO461" s="9"/>
      <c r="AP461" s="9"/>
      <c r="AQ461" s="9"/>
      <c r="AR461" s="9"/>
      <c r="AS461" s="9"/>
      <c r="AT461" s="9"/>
      <c r="AU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</row>
    <row r="462" spans="40:59" x14ac:dyDescent="0.3">
      <c r="AN462" s="9"/>
      <c r="AO462" s="9"/>
      <c r="AP462" s="9"/>
      <c r="AQ462" s="9"/>
      <c r="AR462" s="9"/>
      <c r="AS462" s="9"/>
      <c r="AT462" s="9"/>
      <c r="AU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</row>
    <row r="463" spans="40:59" x14ac:dyDescent="0.3">
      <c r="AN463" s="9"/>
      <c r="AO463" s="9"/>
      <c r="AP463" s="9"/>
      <c r="AQ463" s="9"/>
      <c r="AR463" s="9"/>
      <c r="AS463" s="9"/>
      <c r="AT463" s="9"/>
      <c r="AU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</row>
    <row r="464" spans="40:59" x14ac:dyDescent="0.3">
      <c r="AN464" s="9"/>
      <c r="AO464" s="9"/>
      <c r="AP464" s="9"/>
      <c r="AQ464" s="9"/>
      <c r="AR464" s="9"/>
      <c r="AS464" s="9"/>
      <c r="AT464" s="9"/>
      <c r="AU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</row>
    <row r="465" spans="40:59" x14ac:dyDescent="0.3">
      <c r="AN465" s="9"/>
      <c r="AO465" s="9"/>
      <c r="AP465" s="9"/>
      <c r="AQ465" s="9"/>
      <c r="AR465" s="9"/>
      <c r="AS465" s="9"/>
      <c r="AT465" s="9"/>
      <c r="AU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</row>
    <row r="466" spans="40:59" x14ac:dyDescent="0.3">
      <c r="AN466" s="9"/>
      <c r="AO466" s="9"/>
      <c r="AP466" s="9"/>
      <c r="AQ466" s="9"/>
      <c r="AR466" s="9"/>
      <c r="AS466" s="9"/>
      <c r="AT466" s="9"/>
      <c r="AU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</row>
    <row r="467" spans="40:59" x14ac:dyDescent="0.3">
      <c r="AN467" s="9"/>
      <c r="AO467" s="9"/>
      <c r="AP467" s="9"/>
      <c r="AQ467" s="9"/>
      <c r="AR467" s="9"/>
      <c r="AS467" s="9"/>
      <c r="AT467" s="9"/>
      <c r="AU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</row>
    <row r="468" spans="40:59" x14ac:dyDescent="0.3">
      <c r="AN468" s="9"/>
      <c r="AO468" s="9"/>
      <c r="AP468" s="9"/>
      <c r="AQ468" s="9"/>
      <c r="AR468" s="9"/>
      <c r="AS468" s="9"/>
      <c r="AT468" s="9"/>
      <c r="AU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</row>
    <row r="469" spans="40:59" x14ac:dyDescent="0.3">
      <c r="AN469" s="9"/>
      <c r="AO469" s="9"/>
      <c r="AP469" s="9"/>
      <c r="AQ469" s="9"/>
      <c r="AR469" s="9"/>
      <c r="AS469" s="9"/>
      <c r="AT469" s="9"/>
      <c r="AU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</row>
    <row r="470" spans="40:59" x14ac:dyDescent="0.3">
      <c r="AN470" s="9"/>
      <c r="AO470" s="9"/>
      <c r="AP470" s="9"/>
      <c r="AQ470" s="9"/>
      <c r="AR470" s="9"/>
      <c r="AS470" s="9"/>
      <c r="AT470" s="9"/>
      <c r="AU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</row>
    <row r="471" spans="40:59" x14ac:dyDescent="0.3">
      <c r="AN471" s="9"/>
      <c r="AO471" s="9"/>
      <c r="AP471" s="9"/>
      <c r="AQ471" s="9"/>
      <c r="AR471" s="9"/>
      <c r="AS471" s="9"/>
      <c r="AT471" s="9"/>
      <c r="AU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</row>
    <row r="472" spans="40:59" x14ac:dyDescent="0.3">
      <c r="AN472" s="9"/>
      <c r="AO472" s="9"/>
      <c r="AP472" s="9"/>
      <c r="AQ472" s="9"/>
      <c r="AR472" s="9"/>
      <c r="AS472" s="9"/>
      <c r="AT472" s="9"/>
      <c r="AU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</row>
    <row r="473" spans="40:59" x14ac:dyDescent="0.3">
      <c r="AN473" s="9"/>
      <c r="AO473" s="9"/>
      <c r="AP473" s="9"/>
      <c r="AQ473" s="9"/>
      <c r="AR473" s="9"/>
      <c r="AS473" s="9"/>
      <c r="AT473" s="9"/>
      <c r="AU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</row>
    <row r="474" spans="40:59" x14ac:dyDescent="0.3">
      <c r="AN474" s="9"/>
      <c r="AO474" s="9"/>
      <c r="AP474" s="9"/>
      <c r="AQ474" s="9"/>
      <c r="AR474" s="9"/>
      <c r="AS474" s="9"/>
      <c r="AT474" s="9"/>
      <c r="AU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</row>
    <row r="475" spans="40:59" x14ac:dyDescent="0.3">
      <c r="AN475" s="9"/>
      <c r="AO475" s="9"/>
      <c r="AP475" s="9"/>
      <c r="AQ475" s="9"/>
      <c r="AR475" s="9"/>
      <c r="AS475" s="9"/>
      <c r="AT475" s="9"/>
      <c r="AU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</row>
    <row r="476" spans="40:59" x14ac:dyDescent="0.3">
      <c r="AN476" s="9"/>
      <c r="AO476" s="9"/>
      <c r="AP476" s="9"/>
      <c r="AQ476" s="9"/>
      <c r="AR476" s="9"/>
      <c r="AS476" s="9"/>
      <c r="AT476" s="9"/>
      <c r="AU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</row>
    <row r="477" spans="40:59" x14ac:dyDescent="0.3">
      <c r="AN477" s="9"/>
      <c r="AO477" s="9"/>
      <c r="AP477" s="9"/>
      <c r="AQ477" s="9"/>
      <c r="AR477" s="9"/>
      <c r="AS477" s="9"/>
      <c r="AT477" s="9"/>
      <c r="AU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</row>
    <row r="478" spans="40:59" x14ac:dyDescent="0.3">
      <c r="AN478" s="9"/>
      <c r="AO478" s="9"/>
      <c r="AP478" s="9"/>
      <c r="AQ478" s="9"/>
      <c r="AR478" s="9"/>
      <c r="AS478" s="9"/>
      <c r="AT478" s="9"/>
      <c r="AU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</row>
    <row r="479" spans="40:59" x14ac:dyDescent="0.3">
      <c r="AN479" s="9"/>
      <c r="AO479" s="9"/>
      <c r="AP479" s="9"/>
      <c r="AQ479" s="9"/>
      <c r="AR479" s="9"/>
      <c r="AS479" s="9"/>
      <c r="AT479" s="9"/>
      <c r="AU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</row>
    <row r="480" spans="40:59" x14ac:dyDescent="0.3">
      <c r="AN480" s="9"/>
      <c r="AO480" s="9"/>
      <c r="AP480" s="9"/>
      <c r="AQ480" s="9"/>
      <c r="AR480" s="9"/>
      <c r="AS480" s="9"/>
      <c r="AT480" s="9"/>
      <c r="AU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</row>
    <row r="481" spans="40:59" x14ac:dyDescent="0.3">
      <c r="AN481" s="9"/>
      <c r="AO481" s="9"/>
      <c r="AP481" s="9"/>
      <c r="AQ481" s="9"/>
      <c r="AR481" s="9"/>
      <c r="AS481" s="9"/>
      <c r="AT481" s="9"/>
      <c r="AU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</row>
    <row r="482" spans="40:59" x14ac:dyDescent="0.3">
      <c r="AN482" s="9"/>
      <c r="AO482" s="9"/>
      <c r="AP482" s="9"/>
      <c r="AQ482" s="9"/>
      <c r="AR482" s="9"/>
      <c r="AS482" s="9"/>
      <c r="AT482" s="9"/>
      <c r="AU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</row>
    <row r="483" spans="40:59" x14ac:dyDescent="0.3">
      <c r="AN483" s="9"/>
      <c r="AO483" s="9"/>
      <c r="AP483" s="9"/>
      <c r="AQ483" s="9"/>
      <c r="AR483" s="9"/>
      <c r="AS483" s="9"/>
      <c r="AT483" s="9"/>
      <c r="AU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</row>
    <row r="484" spans="40:59" x14ac:dyDescent="0.3">
      <c r="AN484" s="9"/>
      <c r="AO484" s="9"/>
      <c r="AP484" s="9"/>
      <c r="AQ484" s="9"/>
      <c r="AR484" s="9"/>
      <c r="AS484" s="9"/>
      <c r="AT484" s="9"/>
      <c r="AU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</row>
    <row r="485" spans="40:59" x14ac:dyDescent="0.3">
      <c r="AN485" s="9"/>
      <c r="AO485" s="9"/>
      <c r="AP485" s="9"/>
      <c r="AQ485" s="9"/>
      <c r="AR485" s="9"/>
      <c r="AS485" s="9"/>
      <c r="AT485" s="9"/>
      <c r="AU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</row>
    <row r="486" spans="40:59" x14ac:dyDescent="0.3">
      <c r="AN486" s="9"/>
      <c r="AO486" s="9"/>
      <c r="AP486" s="9"/>
      <c r="AQ486" s="9"/>
      <c r="AR486" s="9"/>
      <c r="AS486" s="9"/>
      <c r="AT486" s="9"/>
      <c r="AU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</row>
    <row r="487" spans="40:59" x14ac:dyDescent="0.3">
      <c r="AN487" s="9"/>
      <c r="AO487" s="9"/>
      <c r="AP487" s="9"/>
      <c r="AQ487" s="9"/>
      <c r="AR487" s="9"/>
      <c r="AS487" s="9"/>
      <c r="AT487" s="9"/>
      <c r="AU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</row>
    <row r="488" spans="40:59" x14ac:dyDescent="0.3">
      <c r="AN488" s="9"/>
      <c r="AO488" s="9"/>
      <c r="AP488" s="9"/>
      <c r="AQ488" s="9"/>
      <c r="AR488" s="9"/>
      <c r="AS488" s="9"/>
      <c r="AT488" s="9"/>
      <c r="AU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</row>
    <row r="489" spans="40:59" x14ac:dyDescent="0.3">
      <c r="AN489" s="9"/>
      <c r="AO489" s="9"/>
      <c r="AP489" s="9"/>
      <c r="AQ489" s="9"/>
      <c r="AR489" s="9"/>
      <c r="AS489" s="9"/>
      <c r="AT489" s="9"/>
      <c r="AU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</row>
    <row r="490" spans="40:59" x14ac:dyDescent="0.3">
      <c r="AN490" s="9"/>
      <c r="AO490" s="9"/>
      <c r="AP490" s="9"/>
      <c r="AQ490" s="9"/>
      <c r="AR490" s="9"/>
      <c r="AS490" s="9"/>
      <c r="AT490" s="9"/>
      <c r="AU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</row>
    <row r="491" spans="40:59" x14ac:dyDescent="0.3">
      <c r="AN491" s="9"/>
      <c r="AO491" s="9"/>
      <c r="AP491" s="9"/>
      <c r="AQ491" s="9"/>
      <c r="AR491" s="9"/>
      <c r="AS491" s="9"/>
      <c r="AT491" s="9"/>
      <c r="AU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</row>
    <row r="492" spans="40:59" x14ac:dyDescent="0.3">
      <c r="AN492" s="9"/>
      <c r="AO492" s="9"/>
      <c r="AP492" s="9"/>
      <c r="AQ492" s="9"/>
      <c r="AR492" s="9"/>
      <c r="AS492" s="9"/>
      <c r="AT492" s="9"/>
      <c r="AU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</row>
    <row r="493" spans="40:59" x14ac:dyDescent="0.3">
      <c r="AN493" s="9"/>
      <c r="AO493" s="9"/>
      <c r="AP493" s="9"/>
      <c r="AQ493" s="9"/>
      <c r="AR493" s="9"/>
      <c r="AS493" s="9"/>
      <c r="AT493" s="9"/>
      <c r="AU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</row>
    <row r="494" spans="40:59" x14ac:dyDescent="0.3">
      <c r="AN494" s="9"/>
      <c r="AO494" s="9"/>
      <c r="AP494" s="9"/>
      <c r="AQ494" s="9"/>
      <c r="AR494" s="9"/>
      <c r="AS494" s="9"/>
      <c r="AT494" s="9"/>
      <c r="AU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</row>
    <row r="495" spans="40:59" x14ac:dyDescent="0.3">
      <c r="AN495" s="9"/>
      <c r="AO495" s="9"/>
      <c r="AP495" s="9"/>
      <c r="AQ495" s="9"/>
      <c r="AR495" s="9"/>
      <c r="AS495" s="9"/>
      <c r="AT495" s="9"/>
      <c r="AU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</row>
    <row r="496" spans="40:59" x14ac:dyDescent="0.3">
      <c r="AN496" s="9"/>
      <c r="AO496" s="9"/>
      <c r="AP496" s="9"/>
      <c r="AQ496" s="9"/>
      <c r="AR496" s="9"/>
      <c r="AS496" s="9"/>
      <c r="AT496" s="9"/>
      <c r="AU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</row>
    <row r="497" spans="40:59" x14ac:dyDescent="0.3">
      <c r="AN497" s="9"/>
      <c r="AO497" s="9"/>
      <c r="AP497" s="9"/>
      <c r="AQ497" s="9"/>
      <c r="AR497" s="9"/>
      <c r="AS497" s="9"/>
      <c r="AT497" s="9"/>
      <c r="AU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</row>
    <row r="498" spans="40:59" x14ac:dyDescent="0.3">
      <c r="AN498" s="9"/>
      <c r="AO498" s="9"/>
      <c r="AP498" s="9"/>
      <c r="AQ498" s="9"/>
      <c r="AR498" s="9"/>
      <c r="AS498" s="9"/>
      <c r="AT498" s="9"/>
      <c r="AU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</row>
    <row r="499" spans="40:59" x14ac:dyDescent="0.3">
      <c r="AN499" s="9"/>
      <c r="AO499" s="9"/>
      <c r="AP499" s="9"/>
      <c r="AQ499" s="9"/>
      <c r="AR499" s="9"/>
      <c r="AS499" s="9"/>
      <c r="AT499" s="9"/>
      <c r="AU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</row>
    <row r="500" spans="40:59" x14ac:dyDescent="0.3">
      <c r="AN500" s="9"/>
      <c r="AO500" s="9"/>
      <c r="AP500" s="9"/>
      <c r="AQ500" s="9"/>
      <c r="AR500" s="9"/>
      <c r="AS500" s="9"/>
      <c r="AT500" s="9"/>
      <c r="AU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</row>
    <row r="501" spans="40:59" x14ac:dyDescent="0.3">
      <c r="AN501" s="9"/>
      <c r="AO501" s="9"/>
      <c r="AP501" s="9"/>
      <c r="AQ501" s="9"/>
      <c r="AR501" s="9"/>
      <c r="AS501" s="9"/>
      <c r="AT501" s="9"/>
      <c r="AU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</row>
    <row r="502" spans="40:59" x14ac:dyDescent="0.3">
      <c r="AN502" s="9"/>
      <c r="AO502" s="9"/>
      <c r="AP502" s="9"/>
      <c r="AQ502" s="9"/>
      <c r="AR502" s="9"/>
      <c r="AS502" s="9"/>
      <c r="AT502" s="9"/>
      <c r="AU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</row>
    <row r="503" spans="40:59" x14ac:dyDescent="0.3">
      <c r="AN503" s="9"/>
      <c r="AO503" s="9"/>
      <c r="AP503" s="9"/>
      <c r="AQ503" s="9"/>
      <c r="AR503" s="9"/>
      <c r="AS503" s="9"/>
      <c r="AT503" s="9"/>
      <c r="AU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</row>
    <row r="504" spans="40:59" x14ac:dyDescent="0.3">
      <c r="AN504" s="9"/>
      <c r="AO504" s="9"/>
      <c r="AP504" s="9"/>
      <c r="AQ504" s="9"/>
      <c r="AR504" s="9"/>
      <c r="AS504" s="9"/>
      <c r="AT504" s="9"/>
      <c r="AU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</row>
    <row r="505" spans="40:59" x14ac:dyDescent="0.3">
      <c r="AN505" s="9"/>
      <c r="AO505" s="9"/>
      <c r="AP505" s="9"/>
      <c r="AQ505" s="9"/>
      <c r="AR505" s="9"/>
      <c r="AS505" s="9"/>
      <c r="AT505" s="9"/>
      <c r="AU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</row>
    <row r="506" spans="40:59" x14ac:dyDescent="0.3">
      <c r="AN506" s="9"/>
      <c r="AO506" s="9"/>
      <c r="AP506" s="9"/>
      <c r="AQ506" s="9"/>
      <c r="AR506" s="9"/>
      <c r="AS506" s="9"/>
      <c r="AT506" s="9"/>
      <c r="AU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</row>
    <row r="507" spans="40:59" x14ac:dyDescent="0.3">
      <c r="AN507" s="9"/>
      <c r="AO507" s="9"/>
      <c r="AP507" s="9"/>
      <c r="AQ507" s="9"/>
      <c r="AR507" s="9"/>
      <c r="AS507" s="9"/>
      <c r="AT507" s="9"/>
      <c r="AU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</row>
    <row r="508" spans="40:59" x14ac:dyDescent="0.3">
      <c r="AN508" s="9"/>
      <c r="AO508" s="9"/>
      <c r="AP508" s="9"/>
      <c r="AQ508" s="9"/>
      <c r="AR508" s="9"/>
      <c r="AS508" s="9"/>
      <c r="AT508" s="9"/>
      <c r="AU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</row>
    <row r="509" spans="40:59" x14ac:dyDescent="0.3">
      <c r="AN509" s="9"/>
      <c r="AO509" s="9"/>
      <c r="AP509" s="9"/>
      <c r="AQ509" s="9"/>
      <c r="AR509" s="9"/>
      <c r="AS509" s="9"/>
      <c r="AT509" s="9"/>
      <c r="AU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</row>
    <row r="510" spans="40:59" x14ac:dyDescent="0.3">
      <c r="AN510" s="9"/>
      <c r="AO510" s="9"/>
      <c r="AP510" s="9"/>
      <c r="AQ510" s="9"/>
      <c r="AR510" s="9"/>
      <c r="AS510" s="9"/>
      <c r="AT510" s="9"/>
      <c r="AU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</row>
    <row r="511" spans="40:59" x14ac:dyDescent="0.3">
      <c r="AN511" s="9"/>
      <c r="AO511" s="9"/>
      <c r="AP511" s="9"/>
      <c r="AQ511" s="9"/>
      <c r="AR511" s="9"/>
      <c r="AS511" s="9"/>
      <c r="AT511" s="9"/>
      <c r="AU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</row>
    <row r="512" spans="40:59" x14ac:dyDescent="0.3">
      <c r="AN512" s="9"/>
      <c r="AO512" s="9"/>
      <c r="AP512" s="9"/>
      <c r="AQ512" s="9"/>
      <c r="AR512" s="9"/>
      <c r="AS512" s="9"/>
      <c r="AT512" s="9"/>
      <c r="AU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</row>
    <row r="513" spans="40:59" x14ac:dyDescent="0.3">
      <c r="AN513" s="9"/>
      <c r="AO513" s="9"/>
      <c r="AP513" s="9"/>
      <c r="AQ513" s="9"/>
      <c r="AR513" s="9"/>
      <c r="AS513" s="9"/>
      <c r="AT513" s="9"/>
      <c r="AU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</row>
    <row r="514" spans="40:59" x14ac:dyDescent="0.3">
      <c r="AN514" s="9"/>
      <c r="AO514" s="9"/>
      <c r="AP514" s="9"/>
      <c r="AQ514" s="9"/>
      <c r="AR514" s="9"/>
      <c r="AS514" s="9"/>
      <c r="AT514" s="9"/>
      <c r="AU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</row>
    <row r="515" spans="40:59" x14ac:dyDescent="0.3">
      <c r="AN515" s="9"/>
      <c r="AO515" s="9"/>
      <c r="AP515" s="9"/>
      <c r="AQ515" s="9"/>
      <c r="AR515" s="9"/>
      <c r="AS515" s="9"/>
      <c r="AT515" s="9"/>
      <c r="AU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</row>
    <row r="516" spans="40:59" x14ac:dyDescent="0.3">
      <c r="AN516" s="9"/>
      <c r="AO516" s="9"/>
      <c r="AP516" s="9"/>
      <c r="AQ516" s="9"/>
      <c r="AR516" s="9"/>
      <c r="AS516" s="9"/>
      <c r="AT516" s="9"/>
      <c r="AU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</row>
    <row r="517" spans="40:59" x14ac:dyDescent="0.3">
      <c r="AN517" s="9"/>
      <c r="AO517" s="9"/>
      <c r="AP517" s="9"/>
      <c r="AQ517" s="9"/>
      <c r="AR517" s="9"/>
      <c r="AS517" s="9"/>
      <c r="AT517" s="9"/>
      <c r="AU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</row>
    <row r="518" spans="40:59" x14ac:dyDescent="0.3">
      <c r="AN518" s="9"/>
      <c r="AO518" s="9"/>
      <c r="AP518" s="9"/>
      <c r="AQ518" s="9"/>
      <c r="AR518" s="9"/>
      <c r="AS518" s="9"/>
      <c r="AT518" s="9"/>
      <c r="AU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</row>
    <row r="519" spans="40:59" x14ac:dyDescent="0.3">
      <c r="AN519" s="9"/>
      <c r="AO519" s="9"/>
      <c r="AP519" s="9"/>
      <c r="AQ519" s="9"/>
      <c r="AR519" s="9"/>
      <c r="AS519" s="9"/>
      <c r="AT519" s="9"/>
      <c r="AU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</row>
    <row r="520" spans="40:59" x14ac:dyDescent="0.3">
      <c r="AN520" s="9"/>
      <c r="AO520" s="9"/>
      <c r="AP520" s="9"/>
      <c r="AQ520" s="9"/>
      <c r="AR520" s="9"/>
      <c r="AS520" s="9"/>
      <c r="AT520" s="9"/>
      <c r="AU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</row>
    <row r="521" spans="40:59" x14ac:dyDescent="0.3">
      <c r="AN521" s="9"/>
      <c r="AO521" s="9"/>
      <c r="AP521" s="9"/>
      <c r="AQ521" s="9"/>
      <c r="AR521" s="9"/>
      <c r="AS521" s="9"/>
      <c r="AT521" s="9"/>
      <c r="AU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</row>
    <row r="522" spans="40:59" x14ac:dyDescent="0.3">
      <c r="AN522" s="9"/>
      <c r="AO522" s="9"/>
      <c r="AP522" s="9"/>
      <c r="AQ522" s="9"/>
      <c r="AR522" s="9"/>
      <c r="AS522" s="9"/>
      <c r="AT522" s="9"/>
      <c r="AU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</row>
    <row r="523" spans="40:59" x14ac:dyDescent="0.3">
      <c r="AN523" s="9"/>
      <c r="AO523" s="9"/>
      <c r="AP523" s="9"/>
      <c r="AQ523" s="9"/>
      <c r="AR523" s="9"/>
      <c r="AS523" s="9"/>
      <c r="AT523" s="9"/>
      <c r="AU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</row>
    <row r="524" spans="40:59" x14ac:dyDescent="0.3">
      <c r="AN524" s="9"/>
      <c r="AO524" s="9"/>
      <c r="AP524" s="9"/>
      <c r="AQ524" s="9"/>
      <c r="AR524" s="9"/>
      <c r="AS524" s="9"/>
      <c r="AT524" s="9"/>
      <c r="AU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</row>
    <row r="525" spans="40:59" x14ac:dyDescent="0.3">
      <c r="AN525" s="9"/>
      <c r="AO525" s="9"/>
      <c r="AP525" s="9"/>
      <c r="AQ525" s="9"/>
      <c r="AR525" s="9"/>
      <c r="AS525" s="9"/>
      <c r="AT525" s="9"/>
      <c r="AU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</row>
    <row r="526" spans="40:59" x14ac:dyDescent="0.3">
      <c r="AN526" s="9"/>
      <c r="AO526" s="9"/>
      <c r="AP526" s="9"/>
      <c r="AQ526" s="9"/>
      <c r="AR526" s="9"/>
      <c r="AS526" s="9"/>
      <c r="AT526" s="9"/>
      <c r="AU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</row>
    <row r="527" spans="40:59" x14ac:dyDescent="0.3">
      <c r="AN527" s="9"/>
      <c r="AO527" s="9"/>
      <c r="AP527" s="9"/>
      <c r="AQ527" s="9"/>
      <c r="AR527" s="9"/>
      <c r="AS527" s="9"/>
      <c r="AT527" s="9"/>
      <c r="AU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</row>
    <row r="528" spans="40:59" x14ac:dyDescent="0.3">
      <c r="AN528" s="9"/>
      <c r="AO528" s="9"/>
      <c r="AP528" s="9"/>
      <c r="AQ528" s="9"/>
      <c r="AR528" s="9"/>
      <c r="AS528" s="9"/>
      <c r="AT528" s="9"/>
      <c r="AU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</row>
    <row r="529" spans="40:59" x14ac:dyDescent="0.3">
      <c r="AN529" s="9"/>
      <c r="AO529" s="9"/>
      <c r="AP529" s="9"/>
      <c r="AQ529" s="9"/>
      <c r="AR529" s="9"/>
      <c r="AS529" s="9"/>
      <c r="AT529" s="9"/>
      <c r="AU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</row>
    <row r="530" spans="40:59" x14ac:dyDescent="0.3">
      <c r="AN530" s="9"/>
      <c r="AO530" s="9"/>
      <c r="AP530" s="9"/>
      <c r="AQ530" s="9"/>
      <c r="AR530" s="9"/>
      <c r="AS530" s="9"/>
      <c r="AT530" s="9"/>
      <c r="AU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</row>
    <row r="531" spans="40:59" x14ac:dyDescent="0.3">
      <c r="AN531" s="9"/>
      <c r="AO531" s="9"/>
      <c r="AP531" s="9"/>
      <c r="AQ531" s="9"/>
      <c r="AR531" s="9"/>
      <c r="AS531" s="9"/>
      <c r="AT531" s="9"/>
      <c r="AU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</row>
    <row r="532" spans="40:59" x14ac:dyDescent="0.3">
      <c r="AN532" s="9"/>
      <c r="AO532" s="9"/>
      <c r="AP532" s="9"/>
      <c r="AQ532" s="9"/>
      <c r="AR532" s="9"/>
      <c r="AS532" s="9"/>
      <c r="AT532" s="9"/>
      <c r="AU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</row>
    <row r="533" spans="40:59" x14ac:dyDescent="0.3">
      <c r="AN533" s="9"/>
      <c r="AO533" s="9"/>
      <c r="AP533" s="9"/>
      <c r="AQ533" s="9"/>
      <c r="AR533" s="9"/>
      <c r="AS533" s="9"/>
      <c r="AT533" s="9"/>
      <c r="AU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</row>
    <row r="534" spans="40:59" x14ac:dyDescent="0.3">
      <c r="AN534" s="9"/>
      <c r="AO534" s="9"/>
      <c r="AP534" s="9"/>
      <c r="AQ534" s="9"/>
      <c r="AR534" s="9"/>
      <c r="AS534" s="9"/>
      <c r="AT534" s="9"/>
      <c r="AU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</row>
    <row r="535" spans="40:59" x14ac:dyDescent="0.3">
      <c r="AN535" s="9"/>
      <c r="AO535" s="9"/>
      <c r="AP535" s="9"/>
      <c r="AQ535" s="9"/>
      <c r="AR535" s="9"/>
      <c r="AS535" s="9"/>
      <c r="AT535" s="9"/>
      <c r="AU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</row>
    <row r="536" spans="40:59" x14ac:dyDescent="0.3">
      <c r="AN536" s="9"/>
      <c r="AO536" s="9"/>
      <c r="AP536" s="9"/>
      <c r="AQ536" s="9"/>
      <c r="AR536" s="9"/>
      <c r="AS536" s="9"/>
      <c r="AT536" s="9"/>
      <c r="AU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</row>
    <row r="537" spans="40:59" x14ac:dyDescent="0.3">
      <c r="AN537" s="9"/>
      <c r="AO537" s="9"/>
      <c r="AP537" s="9"/>
      <c r="AQ537" s="9"/>
      <c r="AR537" s="9"/>
      <c r="AS537" s="9"/>
      <c r="AT537" s="9"/>
      <c r="AU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</row>
    <row r="538" spans="40:59" x14ac:dyDescent="0.3">
      <c r="AN538" s="9"/>
      <c r="AO538" s="9"/>
      <c r="AP538" s="9"/>
      <c r="AQ538" s="9"/>
      <c r="AR538" s="9"/>
      <c r="AS538" s="9"/>
      <c r="AT538" s="9"/>
      <c r="AU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</row>
    <row r="539" spans="40:59" x14ac:dyDescent="0.3">
      <c r="AN539" s="9"/>
      <c r="AO539" s="9"/>
      <c r="AP539" s="9"/>
      <c r="AQ539" s="9"/>
      <c r="AR539" s="9"/>
      <c r="AS539" s="9"/>
      <c r="AT539" s="9"/>
      <c r="AU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</row>
    <row r="540" spans="40:59" x14ac:dyDescent="0.3">
      <c r="AN540" s="9"/>
      <c r="AO540" s="9"/>
      <c r="AP540" s="9"/>
      <c r="AQ540" s="9"/>
      <c r="AR540" s="9"/>
      <c r="AS540" s="9"/>
      <c r="AT540" s="9"/>
      <c r="AU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</row>
    <row r="541" spans="40:59" x14ac:dyDescent="0.3">
      <c r="AN541" s="9"/>
      <c r="AO541" s="9"/>
      <c r="AP541" s="9"/>
      <c r="AQ541" s="9"/>
      <c r="AR541" s="9"/>
      <c r="AS541" s="9"/>
      <c r="AT541" s="9"/>
      <c r="AU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</row>
    <row r="542" spans="40:59" x14ac:dyDescent="0.3">
      <c r="AN542" s="9"/>
      <c r="AO542" s="9"/>
      <c r="AP542" s="9"/>
      <c r="AQ542" s="9"/>
      <c r="AR542" s="9"/>
      <c r="AS542" s="9"/>
      <c r="AT542" s="9"/>
      <c r="AU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</row>
    <row r="543" spans="40:59" x14ac:dyDescent="0.3">
      <c r="AN543" s="9"/>
      <c r="AO543" s="9"/>
      <c r="AP543" s="9"/>
      <c r="AQ543" s="9"/>
      <c r="AR543" s="9"/>
      <c r="AS543" s="9"/>
      <c r="AT543" s="9"/>
      <c r="AU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</row>
    <row r="544" spans="40:59" x14ac:dyDescent="0.3">
      <c r="AN544" s="9"/>
      <c r="AO544" s="9"/>
      <c r="AP544" s="9"/>
      <c r="AQ544" s="9"/>
      <c r="AR544" s="9"/>
      <c r="AS544" s="9"/>
      <c r="AT544" s="9"/>
      <c r="AU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</row>
    <row r="545" spans="40:59" x14ac:dyDescent="0.3">
      <c r="AN545" s="9"/>
      <c r="AO545" s="9"/>
      <c r="AP545" s="9"/>
      <c r="AQ545" s="9"/>
      <c r="AR545" s="9"/>
      <c r="AS545" s="9"/>
      <c r="AT545" s="9"/>
      <c r="AU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</row>
    <row r="546" spans="40:59" x14ac:dyDescent="0.3">
      <c r="AN546" s="9"/>
      <c r="AO546" s="9"/>
      <c r="AP546" s="9"/>
      <c r="AQ546" s="9"/>
      <c r="AR546" s="9"/>
      <c r="AS546" s="9"/>
      <c r="AT546" s="9"/>
      <c r="AU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</row>
    <row r="547" spans="40:59" x14ac:dyDescent="0.3">
      <c r="AN547" s="9"/>
      <c r="AO547" s="9"/>
      <c r="AP547" s="9"/>
      <c r="AQ547" s="9"/>
      <c r="AR547" s="9"/>
      <c r="AS547" s="9"/>
      <c r="AT547" s="9"/>
      <c r="AU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</row>
    <row r="548" spans="40:59" x14ac:dyDescent="0.3">
      <c r="AN548" s="9"/>
      <c r="AO548" s="9"/>
      <c r="AP548" s="9"/>
      <c r="AQ548" s="9"/>
      <c r="AR548" s="9"/>
      <c r="AS548" s="9"/>
      <c r="AT548" s="9"/>
      <c r="AU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</row>
    <row r="549" spans="40:59" x14ac:dyDescent="0.3">
      <c r="AN549" s="9"/>
      <c r="AO549" s="9"/>
      <c r="AP549" s="9"/>
      <c r="AQ549" s="9"/>
      <c r="AR549" s="9"/>
      <c r="AS549" s="9"/>
      <c r="AT549" s="9"/>
      <c r="AU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</row>
    <row r="550" spans="40:59" x14ac:dyDescent="0.3">
      <c r="AN550" s="9"/>
      <c r="AO550" s="9"/>
      <c r="AP550" s="9"/>
      <c r="AQ550" s="9"/>
      <c r="AR550" s="9"/>
      <c r="AS550" s="9"/>
      <c r="AT550" s="9"/>
      <c r="AU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</row>
    <row r="551" spans="40:59" x14ac:dyDescent="0.3">
      <c r="AN551" s="9"/>
      <c r="AO551" s="9"/>
      <c r="AP551" s="9"/>
      <c r="AQ551" s="9"/>
      <c r="AR551" s="9"/>
      <c r="AS551" s="9"/>
      <c r="AT551" s="9"/>
      <c r="AU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</row>
    <row r="552" spans="40:59" x14ac:dyDescent="0.3">
      <c r="AN552" s="9"/>
      <c r="AO552" s="9"/>
      <c r="AP552" s="9"/>
      <c r="AQ552" s="9"/>
      <c r="AR552" s="9"/>
      <c r="AS552" s="9"/>
      <c r="AT552" s="9"/>
      <c r="AU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</row>
    <row r="553" spans="40:59" x14ac:dyDescent="0.3">
      <c r="AN553" s="9"/>
      <c r="AO553" s="9"/>
      <c r="AP553" s="9"/>
      <c r="AQ553" s="9"/>
      <c r="AR553" s="9"/>
      <c r="AS553" s="9"/>
      <c r="AT553" s="9"/>
      <c r="AU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</row>
    <row r="554" spans="40:59" x14ac:dyDescent="0.3">
      <c r="AN554" s="9"/>
      <c r="AO554" s="9"/>
      <c r="AP554" s="9"/>
      <c r="AQ554" s="9"/>
      <c r="AR554" s="9"/>
      <c r="AS554" s="9"/>
      <c r="AT554" s="9"/>
      <c r="AU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</row>
    <row r="555" spans="40:59" x14ac:dyDescent="0.3">
      <c r="AN555" s="9"/>
      <c r="AO555" s="9"/>
      <c r="AP555" s="9"/>
      <c r="AQ555" s="9"/>
      <c r="AR555" s="9"/>
      <c r="AS555" s="9"/>
      <c r="AT555" s="9"/>
      <c r="AU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</row>
    <row r="556" spans="40:59" x14ac:dyDescent="0.3">
      <c r="AN556" s="9"/>
      <c r="AO556" s="9"/>
      <c r="AP556" s="9"/>
      <c r="AQ556" s="9"/>
      <c r="AR556" s="9"/>
      <c r="AS556" s="9"/>
      <c r="AT556" s="9"/>
      <c r="AU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</row>
    <row r="557" spans="40:59" x14ac:dyDescent="0.3">
      <c r="AN557" s="9"/>
      <c r="AO557" s="9"/>
      <c r="AP557" s="9"/>
      <c r="AQ557" s="9"/>
      <c r="AR557" s="9"/>
      <c r="AS557" s="9"/>
      <c r="AT557" s="9"/>
      <c r="AU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</row>
    <row r="558" spans="40:59" x14ac:dyDescent="0.3">
      <c r="AN558" s="9"/>
      <c r="AO558" s="9"/>
      <c r="AP558" s="9"/>
      <c r="AQ558" s="9"/>
      <c r="AR558" s="9"/>
      <c r="AS558" s="9"/>
      <c r="AT558" s="9"/>
      <c r="AU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</row>
    <row r="559" spans="40:59" x14ac:dyDescent="0.3">
      <c r="AN559" s="9"/>
      <c r="AO559" s="9"/>
      <c r="AP559" s="9"/>
      <c r="AQ559" s="9"/>
      <c r="AR559" s="9"/>
      <c r="AS559" s="9"/>
      <c r="AT559" s="9"/>
      <c r="AU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</row>
    <row r="560" spans="40:59" x14ac:dyDescent="0.3">
      <c r="AN560" s="9"/>
      <c r="AO560" s="9"/>
      <c r="AP560" s="9"/>
      <c r="AQ560" s="9"/>
      <c r="AR560" s="9"/>
      <c r="AS560" s="9"/>
      <c r="AT560" s="9"/>
      <c r="AU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</row>
    <row r="561" spans="40:59" x14ac:dyDescent="0.3">
      <c r="AN561" s="9"/>
      <c r="AO561" s="9"/>
      <c r="AP561" s="9"/>
      <c r="AQ561" s="9"/>
      <c r="AR561" s="9"/>
      <c r="AS561" s="9"/>
      <c r="AT561" s="9"/>
      <c r="AU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</row>
    <row r="562" spans="40:59" x14ac:dyDescent="0.3">
      <c r="AN562" s="9"/>
      <c r="AO562" s="9"/>
      <c r="AP562" s="9"/>
      <c r="AQ562" s="9"/>
      <c r="AR562" s="9"/>
      <c r="AS562" s="9"/>
      <c r="AT562" s="9"/>
      <c r="AU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</row>
    <row r="563" spans="40:59" x14ac:dyDescent="0.3">
      <c r="AN563" s="9"/>
      <c r="AO563" s="9"/>
      <c r="AP563" s="9"/>
      <c r="AQ563" s="9"/>
      <c r="AR563" s="9"/>
      <c r="AS563" s="9"/>
      <c r="AT563" s="9"/>
      <c r="AU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</row>
    <row r="564" spans="40:59" x14ac:dyDescent="0.3">
      <c r="AN564" s="9"/>
      <c r="AO564" s="9"/>
      <c r="AP564" s="9"/>
      <c r="AQ564" s="9"/>
      <c r="AR564" s="9"/>
      <c r="AS564" s="9"/>
      <c r="AT564" s="9"/>
      <c r="AU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</row>
    <row r="565" spans="40:59" x14ac:dyDescent="0.3">
      <c r="AN565" s="9"/>
      <c r="AO565" s="9"/>
      <c r="AP565" s="9"/>
      <c r="AQ565" s="9"/>
      <c r="AR565" s="9"/>
      <c r="AS565" s="9"/>
      <c r="AT565" s="9"/>
      <c r="AU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</row>
    <row r="566" spans="40:59" x14ac:dyDescent="0.3">
      <c r="AN566" s="9"/>
      <c r="AO566" s="9"/>
      <c r="AP566" s="9"/>
      <c r="AQ566" s="9"/>
      <c r="AR566" s="9"/>
      <c r="AS566" s="9"/>
      <c r="AT566" s="9"/>
      <c r="AU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</row>
    <row r="567" spans="40:59" x14ac:dyDescent="0.3">
      <c r="AN567" s="9"/>
      <c r="AO567" s="9"/>
      <c r="AP567" s="9"/>
      <c r="AQ567" s="9"/>
      <c r="AR567" s="9"/>
      <c r="AS567" s="9"/>
      <c r="AT567" s="9"/>
      <c r="AU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</row>
    <row r="568" spans="40:59" x14ac:dyDescent="0.3">
      <c r="AN568" s="9"/>
      <c r="AO568" s="9"/>
      <c r="AP568" s="9"/>
      <c r="AQ568" s="9"/>
      <c r="AR568" s="9"/>
      <c r="AS568" s="9"/>
      <c r="AT568" s="9"/>
      <c r="AU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</row>
    <row r="569" spans="40:59" x14ac:dyDescent="0.3">
      <c r="AN569" s="9"/>
      <c r="AO569" s="9"/>
      <c r="AP569" s="9"/>
      <c r="AQ569" s="9"/>
      <c r="AR569" s="9"/>
      <c r="AS569" s="9"/>
      <c r="AT569" s="9"/>
      <c r="AU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</row>
    <row r="570" spans="40:59" x14ac:dyDescent="0.3">
      <c r="AN570" s="9"/>
      <c r="AO570" s="9"/>
      <c r="AP570" s="9"/>
      <c r="AQ570" s="9"/>
      <c r="AR570" s="9"/>
      <c r="AS570" s="9"/>
      <c r="AT570" s="9"/>
      <c r="AU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</row>
    <row r="571" spans="40:59" x14ac:dyDescent="0.3">
      <c r="AN571" s="9"/>
      <c r="AO571" s="9"/>
      <c r="AP571" s="9"/>
      <c r="AQ571" s="9"/>
      <c r="AR571" s="9"/>
      <c r="AS571" s="9"/>
      <c r="AT571" s="9"/>
      <c r="AU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</row>
    <row r="572" spans="40:59" x14ac:dyDescent="0.3">
      <c r="AN572" s="9"/>
      <c r="AO572" s="9"/>
      <c r="AP572" s="9"/>
      <c r="AQ572" s="9"/>
      <c r="AR572" s="9"/>
      <c r="AS572" s="9"/>
      <c r="AT572" s="9"/>
      <c r="AU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</row>
    <row r="573" spans="40:59" x14ac:dyDescent="0.3">
      <c r="AN573" s="9"/>
      <c r="AO573" s="9"/>
      <c r="AP573" s="9"/>
      <c r="AQ573" s="9"/>
      <c r="AR573" s="9"/>
      <c r="AS573" s="9"/>
      <c r="AT573" s="9"/>
      <c r="AU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</row>
    <row r="574" spans="40:59" x14ac:dyDescent="0.3">
      <c r="AN574" s="9"/>
      <c r="AO574" s="9"/>
      <c r="AP574" s="9"/>
      <c r="AQ574" s="9"/>
      <c r="AR574" s="9"/>
      <c r="AS574" s="9"/>
      <c r="AT574" s="9"/>
      <c r="AU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</row>
    <row r="575" spans="40:59" x14ac:dyDescent="0.3">
      <c r="AN575" s="9"/>
      <c r="AO575" s="9"/>
      <c r="AP575" s="9"/>
      <c r="AQ575" s="9"/>
      <c r="AR575" s="9"/>
      <c r="AS575" s="9"/>
      <c r="AT575" s="9"/>
      <c r="AU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</row>
    <row r="576" spans="40:59" x14ac:dyDescent="0.3">
      <c r="AN576" s="9"/>
      <c r="AO576" s="9"/>
      <c r="AP576" s="9"/>
      <c r="AQ576" s="9"/>
      <c r="AR576" s="9"/>
      <c r="AS576" s="9"/>
      <c r="AT576" s="9"/>
      <c r="AU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</row>
    <row r="577" spans="40:59" x14ac:dyDescent="0.3">
      <c r="AN577" s="9"/>
      <c r="AO577" s="9"/>
      <c r="AP577" s="9"/>
      <c r="AQ577" s="9"/>
      <c r="AR577" s="9"/>
      <c r="AS577" s="9"/>
      <c r="AT577" s="9"/>
      <c r="AU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</row>
    <row r="578" spans="40:59" x14ac:dyDescent="0.3">
      <c r="AN578" s="9"/>
      <c r="AO578" s="9"/>
      <c r="AP578" s="9"/>
      <c r="AQ578" s="9"/>
      <c r="AR578" s="9"/>
      <c r="AS578" s="9"/>
      <c r="AT578" s="9"/>
      <c r="AU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</row>
    <row r="579" spans="40:59" x14ac:dyDescent="0.3">
      <c r="AN579" s="9"/>
      <c r="AO579" s="9"/>
      <c r="AP579" s="9"/>
      <c r="AQ579" s="9"/>
      <c r="AR579" s="9"/>
      <c r="AS579" s="9"/>
      <c r="AT579" s="9"/>
      <c r="AU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</row>
    <row r="580" spans="40:59" x14ac:dyDescent="0.3">
      <c r="AN580" s="9"/>
      <c r="AO580" s="9"/>
      <c r="AP580" s="9"/>
      <c r="AQ580" s="9"/>
      <c r="AR580" s="9"/>
      <c r="AS580" s="9"/>
      <c r="AT580" s="9"/>
      <c r="AU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</row>
    <row r="581" spans="40:59" x14ac:dyDescent="0.3">
      <c r="AN581" s="9"/>
      <c r="AO581" s="9"/>
      <c r="AP581" s="9"/>
      <c r="AQ581" s="9"/>
      <c r="AR581" s="9"/>
      <c r="AS581" s="9"/>
      <c r="AT581" s="9"/>
      <c r="AU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</row>
    <row r="582" spans="40:59" x14ac:dyDescent="0.3">
      <c r="AN582" s="9"/>
      <c r="AO582" s="9"/>
      <c r="AP582" s="9"/>
      <c r="AQ582" s="9"/>
      <c r="AR582" s="9"/>
      <c r="AS582" s="9"/>
      <c r="AT582" s="9"/>
      <c r="AU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</row>
    <row r="583" spans="40:59" x14ac:dyDescent="0.3">
      <c r="AN583" s="9"/>
      <c r="AO583" s="9"/>
      <c r="AP583" s="9"/>
      <c r="AQ583" s="9"/>
      <c r="AR583" s="9"/>
      <c r="AS583" s="9"/>
      <c r="AT583" s="9"/>
      <c r="AU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</row>
    <row r="584" spans="40:59" x14ac:dyDescent="0.3">
      <c r="AN584" s="9"/>
      <c r="AO584" s="9"/>
      <c r="AP584" s="9"/>
      <c r="AQ584" s="9"/>
      <c r="AR584" s="9"/>
      <c r="AS584" s="9"/>
      <c r="AT584" s="9"/>
      <c r="AU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</row>
    <row r="585" spans="40:59" x14ac:dyDescent="0.3">
      <c r="AN585" s="9"/>
      <c r="AO585" s="9"/>
      <c r="AP585" s="9"/>
      <c r="AQ585" s="9"/>
      <c r="AR585" s="9"/>
      <c r="AS585" s="9"/>
      <c r="AT585" s="9"/>
      <c r="AU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</row>
    <row r="586" spans="40:59" x14ac:dyDescent="0.3">
      <c r="AN586" s="9"/>
      <c r="AO586" s="9"/>
      <c r="AP586" s="9"/>
      <c r="AQ586" s="9"/>
      <c r="AR586" s="9"/>
      <c r="AS586" s="9"/>
      <c r="AT586" s="9"/>
      <c r="AU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</row>
    <row r="587" spans="40:59" x14ac:dyDescent="0.3">
      <c r="AN587" s="9"/>
      <c r="AO587" s="9"/>
      <c r="AP587" s="9"/>
      <c r="AQ587" s="9"/>
      <c r="AR587" s="9"/>
      <c r="AS587" s="9"/>
      <c r="AT587" s="9"/>
      <c r="AU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</row>
    <row r="588" spans="40:59" x14ac:dyDescent="0.3">
      <c r="AN588" s="9"/>
      <c r="AO588" s="9"/>
      <c r="AP588" s="9"/>
      <c r="AQ588" s="9"/>
      <c r="AR588" s="9"/>
      <c r="AS588" s="9"/>
      <c r="AT588" s="9"/>
      <c r="AU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</row>
    <row r="589" spans="40:59" x14ac:dyDescent="0.3">
      <c r="AN589" s="9"/>
      <c r="AO589" s="9"/>
      <c r="AP589" s="9"/>
      <c r="AQ589" s="9"/>
      <c r="AR589" s="9"/>
      <c r="AS589" s="9"/>
      <c r="AT589" s="9"/>
      <c r="AU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</row>
    <row r="590" spans="40:59" x14ac:dyDescent="0.3">
      <c r="AN590" s="9"/>
      <c r="AO590" s="9"/>
      <c r="AP590" s="9"/>
      <c r="AQ590" s="9"/>
      <c r="AR590" s="9"/>
      <c r="AS590" s="9"/>
      <c r="AT590" s="9"/>
      <c r="AU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</row>
    <row r="591" spans="40:59" x14ac:dyDescent="0.3">
      <c r="AN591" s="9"/>
      <c r="AO591" s="9"/>
      <c r="AP591" s="9"/>
      <c r="AQ591" s="9"/>
      <c r="AR591" s="9"/>
      <c r="AS591" s="9"/>
      <c r="AT591" s="9"/>
      <c r="AU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</row>
    <row r="592" spans="40:59" x14ac:dyDescent="0.3">
      <c r="AN592" s="9"/>
      <c r="AO592" s="9"/>
      <c r="AP592" s="9"/>
      <c r="AQ592" s="9"/>
      <c r="AR592" s="9"/>
      <c r="AS592" s="9"/>
      <c r="AT592" s="9"/>
      <c r="AU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</row>
    <row r="593" spans="40:59" x14ac:dyDescent="0.3">
      <c r="AN593" s="9"/>
      <c r="AO593" s="9"/>
      <c r="AP593" s="9"/>
      <c r="AQ593" s="9"/>
      <c r="AR593" s="9"/>
      <c r="AS593" s="9"/>
      <c r="AT593" s="9"/>
      <c r="AU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</row>
    <row r="594" spans="40:59" x14ac:dyDescent="0.3">
      <c r="AN594" s="9"/>
      <c r="AO594" s="9"/>
      <c r="AP594" s="9"/>
      <c r="AQ594" s="9"/>
      <c r="AR594" s="9"/>
      <c r="AS594" s="9"/>
      <c r="AT594" s="9"/>
      <c r="AU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</row>
    <row r="595" spans="40:59" x14ac:dyDescent="0.3">
      <c r="AN595" s="9"/>
      <c r="AO595" s="9"/>
      <c r="AP595" s="9"/>
      <c r="AQ595" s="9"/>
      <c r="AR595" s="9"/>
      <c r="AS595" s="9"/>
      <c r="AT595" s="9"/>
      <c r="AU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</row>
    <row r="596" spans="40:59" x14ac:dyDescent="0.3">
      <c r="AN596" s="9"/>
      <c r="AO596" s="9"/>
      <c r="AP596" s="9"/>
      <c r="AQ596" s="9"/>
      <c r="AR596" s="9"/>
      <c r="AS596" s="9"/>
      <c r="AT596" s="9"/>
      <c r="AU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</row>
    <row r="597" spans="40:59" x14ac:dyDescent="0.3">
      <c r="AN597" s="9"/>
      <c r="AO597" s="9"/>
      <c r="AP597" s="9"/>
      <c r="AQ597" s="9"/>
      <c r="AR597" s="9"/>
      <c r="AS597" s="9"/>
      <c r="AT597" s="9"/>
      <c r="AU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</row>
    <row r="598" spans="40:59" x14ac:dyDescent="0.3">
      <c r="AN598" s="9"/>
      <c r="AO598" s="9"/>
      <c r="AP598" s="9"/>
      <c r="AQ598" s="9"/>
      <c r="AR598" s="9"/>
      <c r="AS598" s="9"/>
      <c r="AT598" s="9"/>
      <c r="AU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</row>
    <row r="599" spans="40:59" x14ac:dyDescent="0.3">
      <c r="AN599" s="9"/>
      <c r="AO599" s="9"/>
      <c r="AP599" s="9"/>
      <c r="AQ599" s="9"/>
      <c r="AR599" s="9"/>
      <c r="AS599" s="9"/>
      <c r="AT599" s="9"/>
      <c r="AU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</row>
    <row r="600" spans="40:59" x14ac:dyDescent="0.3">
      <c r="AN600" s="9"/>
      <c r="AO600" s="9"/>
      <c r="AP600" s="9"/>
      <c r="AQ600" s="9"/>
      <c r="AR600" s="9"/>
      <c r="AS600" s="9"/>
      <c r="AT600" s="9"/>
      <c r="AU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</row>
    <row r="601" spans="40:59" x14ac:dyDescent="0.3">
      <c r="AN601" s="9"/>
      <c r="AO601" s="9"/>
      <c r="AP601" s="9"/>
      <c r="AQ601" s="9"/>
      <c r="AR601" s="9"/>
      <c r="AS601" s="9"/>
      <c r="AT601" s="9"/>
      <c r="AU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</row>
    <row r="602" spans="40:59" x14ac:dyDescent="0.3">
      <c r="AN602" s="9"/>
      <c r="AO602" s="9"/>
      <c r="AP602" s="9"/>
      <c r="AQ602" s="9"/>
      <c r="AR602" s="9"/>
      <c r="AS602" s="9"/>
      <c r="AT602" s="9"/>
      <c r="AU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</row>
    <row r="603" spans="40:59" x14ac:dyDescent="0.3">
      <c r="AN603" s="9"/>
      <c r="AO603" s="9"/>
      <c r="AP603" s="9"/>
      <c r="AQ603" s="9"/>
      <c r="AR603" s="9"/>
      <c r="AS603" s="9"/>
      <c r="AT603" s="9"/>
      <c r="AU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</row>
    <row r="604" spans="40:59" x14ac:dyDescent="0.3">
      <c r="AN604" s="9"/>
      <c r="AO604" s="9"/>
      <c r="AP604" s="9"/>
      <c r="AQ604" s="9"/>
      <c r="AR604" s="9"/>
      <c r="AS604" s="9"/>
      <c r="AT604" s="9"/>
      <c r="AU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</row>
    <row r="605" spans="40:59" x14ac:dyDescent="0.3">
      <c r="AN605" s="9"/>
      <c r="AO605" s="9"/>
      <c r="AP605" s="9"/>
      <c r="AQ605" s="9"/>
      <c r="AR605" s="9"/>
      <c r="AS605" s="9"/>
      <c r="AT605" s="9"/>
      <c r="AU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</row>
    <row r="606" spans="40:59" x14ac:dyDescent="0.3">
      <c r="AN606" s="9"/>
      <c r="AO606" s="9"/>
      <c r="AP606" s="9"/>
      <c r="AQ606" s="9"/>
      <c r="AR606" s="9"/>
      <c r="AS606" s="9"/>
      <c r="AT606" s="9"/>
      <c r="AU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</row>
    <row r="607" spans="40:59" x14ac:dyDescent="0.3">
      <c r="AN607" s="9"/>
      <c r="AO607" s="9"/>
      <c r="AP607" s="9"/>
      <c r="AQ607" s="9"/>
      <c r="AR607" s="9"/>
      <c r="AS607" s="9"/>
      <c r="AT607" s="9"/>
      <c r="AU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</row>
    <row r="608" spans="40:59" x14ac:dyDescent="0.3">
      <c r="AN608" s="9"/>
      <c r="AO608" s="9"/>
      <c r="AP608" s="9"/>
      <c r="AQ608" s="9"/>
      <c r="AR608" s="9"/>
      <c r="AS608" s="9"/>
      <c r="AT608" s="9"/>
      <c r="AU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</row>
    <row r="609" spans="40:59" x14ac:dyDescent="0.3">
      <c r="AN609" s="9"/>
      <c r="AO609" s="9"/>
      <c r="AP609" s="9"/>
      <c r="AQ609" s="9"/>
      <c r="AR609" s="9"/>
      <c r="AS609" s="9"/>
      <c r="AT609" s="9"/>
      <c r="AU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</row>
    <row r="610" spans="40:59" x14ac:dyDescent="0.3">
      <c r="AN610" s="9"/>
      <c r="AO610" s="9"/>
      <c r="AP610" s="9"/>
      <c r="AQ610" s="9"/>
      <c r="AR610" s="9"/>
      <c r="AS610" s="9"/>
      <c r="AT610" s="9"/>
      <c r="AU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</row>
    <row r="611" spans="40:59" x14ac:dyDescent="0.3">
      <c r="AN611" s="9"/>
      <c r="AO611" s="9"/>
      <c r="AP611" s="9"/>
      <c r="AQ611" s="9"/>
      <c r="AR611" s="9"/>
      <c r="AS611" s="9"/>
      <c r="AT611" s="9"/>
      <c r="AU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</row>
    <row r="612" spans="40:59" x14ac:dyDescent="0.3">
      <c r="AN612" s="9"/>
      <c r="AO612" s="9"/>
      <c r="AP612" s="9"/>
      <c r="AQ612" s="9"/>
      <c r="AR612" s="9"/>
      <c r="AS612" s="9"/>
      <c r="AT612" s="9"/>
      <c r="AU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</row>
    <row r="613" spans="40:59" x14ac:dyDescent="0.3">
      <c r="AN613" s="9"/>
      <c r="AO613" s="9"/>
      <c r="AP613" s="9"/>
      <c r="AQ613" s="9"/>
      <c r="AR613" s="9"/>
      <c r="AS613" s="9"/>
      <c r="AT613" s="9"/>
      <c r="AU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</row>
    <row r="614" spans="40:59" x14ac:dyDescent="0.3">
      <c r="AN614" s="9"/>
      <c r="AO614" s="9"/>
      <c r="AP614" s="9"/>
      <c r="AQ614" s="9"/>
      <c r="AR614" s="9"/>
      <c r="AS614" s="9"/>
      <c r="AT614" s="9"/>
      <c r="AU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</row>
    <row r="615" spans="40:59" x14ac:dyDescent="0.3">
      <c r="AN615" s="9"/>
      <c r="AO615" s="9"/>
      <c r="AP615" s="9"/>
      <c r="AQ615" s="9"/>
      <c r="AR615" s="9"/>
      <c r="AS615" s="9"/>
      <c r="AT615" s="9"/>
      <c r="AU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</row>
    <row r="616" spans="40:59" x14ac:dyDescent="0.3">
      <c r="AN616" s="9"/>
      <c r="AO616" s="9"/>
      <c r="AP616" s="9"/>
      <c r="AQ616" s="9"/>
      <c r="AR616" s="9"/>
      <c r="AS616" s="9"/>
      <c r="AT616" s="9"/>
      <c r="AU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</row>
    <row r="617" spans="40:59" x14ac:dyDescent="0.3">
      <c r="AN617" s="9"/>
      <c r="AO617" s="9"/>
      <c r="AP617" s="9"/>
      <c r="AQ617" s="9"/>
      <c r="AR617" s="9"/>
      <c r="AS617" s="9"/>
      <c r="AT617" s="9"/>
      <c r="AU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</row>
    <row r="618" spans="40:59" x14ac:dyDescent="0.3">
      <c r="AN618" s="9"/>
      <c r="AO618" s="9"/>
      <c r="AP618" s="9"/>
      <c r="AQ618" s="9"/>
      <c r="AR618" s="9"/>
      <c r="AS618" s="9"/>
      <c r="AT618" s="9"/>
      <c r="AU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</row>
    <row r="619" spans="40:59" x14ac:dyDescent="0.3">
      <c r="AN619" s="9"/>
      <c r="AO619" s="9"/>
      <c r="AP619" s="9"/>
      <c r="AQ619" s="9"/>
      <c r="AR619" s="9"/>
      <c r="AS619" s="9"/>
      <c r="AT619" s="9"/>
      <c r="AU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</row>
    <row r="620" spans="40:59" x14ac:dyDescent="0.3">
      <c r="AN620" s="9"/>
      <c r="AO620" s="9"/>
      <c r="AP620" s="9"/>
      <c r="AQ620" s="9"/>
      <c r="AR620" s="9"/>
      <c r="AS620" s="9"/>
      <c r="AT620" s="9"/>
      <c r="AU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</row>
    <row r="621" spans="40:59" x14ac:dyDescent="0.3">
      <c r="AN621" s="9"/>
      <c r="AO621" s="9"/>
      <c r="AP621" s="9"/>
      <c r="AQ621" s="9"/>
      <c r="AR621" s="9"/>
      <c r="AS621" s="9"/>
      <c r="AT621" s="9"/>
      <c r="AU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</row>
    <row r="622" spans="40:59" x14ac:dyDescent="0.3">
      <c r="AN622" s="9"/>
      <c r="AO622" s="9"/>
      <c r="AP622" s="9"/>
      <c r="AQ622" s="9"/>
      <c r="AR622" s="9"/>
      <c r="AS622" s="9"/>
      <c r="AT622" s="9"/>
      <c r="AU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</row>
    <row r="623" spans="40:59" x14ac:dyDescent="0.3">
      <c r="AN623" s="9"/>
      <c r="AO623" s="9"/>
      <c r="AP623" s="9"/>
      <c r="AQ623" s="9"/>
      <c r="AR623" s="9"/>
      <c r="AS623" s="9"/>
      <c r="AT623" s="9"/>
      <c r="AU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</row>
    <row r="624" spans="40:59" x14ac:dyDescent="0.3">
      <c r="AN624" s="9"/>
      <c r="AO624" s="9"/>
      <c r="AP624" s="9"/>
      <c r="AQ624" s="9"/>
      <c r="AR624" s="9"/>
      <c r="AS624" s="9"/>
      <c r="AT624" s="9"/>
      <c r="AU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</row>
    <row r="625" spans="40:59" x14ac:dyDescent="0.3">
      <c r="AN625" s="9"/>
      <c r="AO625" s="9"/>
      <c r="AP625" s="9"/>
      <c r="AQ625" s="9"/>
      <c r="AR625" s="9"/>
      <c r="AS625" s="9"/>
      <c r="AT625" s="9"/>
      <c r="AU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</row>
    <row r="626" spans="40:59" x14ac:dyDescent="0.3">
      <c r="AN626" s="9"/>
      <c r="AO626" s="9"/>
      <c r="AP626" s="9"/>
      <c r="AQ626" s="9"/>
      <c r="AR626" s="9"/>
      <c r="AS626" s="9"/>
      <c r="AT626" s="9"/>
      <c r="AU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</row>
    <row r="627" spans="40:59" x14ac:dyDescent="0.3">
      <c r="AN627" s="9"/>
      <c r="AO627" s="9"/>
      <c r="AP627" s="9"/>
      <c r="AQ627" s="9"/>
      <c r="AR627" s="9"/>
      <c r="AS627" s="9"/>
      <c r="AT627" s="9"/>
      <c r="AU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</row>
    <row r="628" spans="40:59" x14ac:dyDescent="0.3">
      <c r="AN628" s="9"/>
      <c r="AO628" s="9"/>
      <c r="AP628" s="9"/>
      <c r="AQ628" s="9"/>
      <c r="AR628" s="9"/>
      <c r="AS628" s="9"/>
      <c r="AT628" s="9"/>
      <c r="AU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</row>
    <row r="629" spans="40:59" x14ac:dyDescent="0.3">
      <c r="AN629" s="9"/>
      <c r="AO629" s="9"/>
      <c r="AP629" s="9"/>
      <c r="AQ629" s="9"/>
      <c r="AR629" s="9"/>
      <c r="AS629" s="9"/>
      <c r="AT629" s="9"/>
      <c r="AU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</row>
    <row r="630" spans="40:59" x14ac:dyDescent="0.3">
      <c r="AN630" s="9"/>
      <c r="AO630" s="9"/>
      <c r="AP630" s="9"/>
      <c r="AQ630" s="9"/>
      <c r="AR630" s="9"/>
      <c r="AS630" s="9"/>
      <c r="AT630" s="9"/>
      <c r="AU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</row>
    <row r="631" spans="40:59" x14ac:dyDescent="0.3">
      <c r="AN631" s="9"/>
      <c r="AO631" s="9"/>
      <c r="AP631" s="9"/>
      <c r="AQ631" s="9"/>
      <c r="AR631" s="9"/>
      <c r="AS631" s="9"/>
      <c r="AT631" s="9"/>
      <c r="AU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</row>
    <row r="632" spans="40:59" x14ac:dyDescent="0.3">
      <c r="AN632" s="9"/>
      <c r="AO632" s="9"/>
      <c r="AP632" s="9"/>
      <c r="AQ632" s="9"/>
      <c r="AR632" s="9"/>
      <c r="AS632" s="9"/>
      <c r="AT632" s="9"/>
      <c r="AU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</row>
    <row r="633" spans="40:59" x14ac:dyDescent="0.3">
      <c r="AN633" s="9"/>
      <c r="AO633" s="9"/>
      <c r="AP633" s="9"/>
      <c r="AQ633" s="9"/>
      <c r="AR633" s="9"/>
      <c r="AS633" s="9"/>
      <c r="AT633" s="9"/>
      <c r="AU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</row>
    <row r="634" spans="40:59" x14ac:dyDescent="0.3">
      <c r="AN634" s="9"/>
      <c r="AO634" s="9"/>
      <c r="AP634" s="9"/>
      <c r="AQ634" s="9"/>
      <c r="AR634" s="9"/>
      <c r="AS634" s="9"/>
      <c r="AT634" s="9"/>
      <c r="AU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</row>
    <row r="635" spans="40:59" x14ac:dyDescent="0.3">
      <c r="AN635" s="9"/>
      <c r="AO635" s="9"/>
      <c r="AP635" s="9"/>
      <c r="AQ635" s="9"/>
      <c r="AR635" s="9"/>
      <c r="AS635" s="9"/>
      <c r="AT635" s="9"/>
      <c r="AU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</row>
    <row r="636" spans="40:59" x14ac:dyDescent="0.3">
      <c r="AN636" s="9"/>
      <c r="AO636" s="9"/>
      <c r="AP636" s="9"/>
      <c r="AQ636" s="9"/>
      <c r="AR636" s="9"/>
      <c r="AS636" s="9"/>
      <c r="AT636" s="9"/>
      <c r="AU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</row>
    <row r="637" spans="40:59" x14ac:dyDescent="0.3">
      <c r="AN637" s="9"/>
      <c r="AO637" s="9"/>
      <c r="AP637" s="9"/>
      <c r="AQ637" s="9"/>
      <c r="AR637" s="9"/>
      <c r="AS637" s="9"/>
      <c r="AT637" s="9"/>
      <c r="AU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</row>
    <row r="638" spans="40:59" x14ac:dyDescent="0.3">
      <c r="AN638" s="9"/>
      <c r="AO638" s="9"/>
      <c r="AP638" s="9"/>
      <c r="AQ638" s="9"/>
      <c r="AR638" s="9"/>
      <c r="AS638" s="9"/>
      <c r="AT638" s="9"/>
      <c r="AU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</row>
    <row r="639" spans="40:59" x14ac:dyDescent="0.3">
      <c r="AN639" s="9"/>
      <c r="AO639" s="9"/>
      <c r="AP639" s="9"/>
      <c r="AQ639" s="9"/>
      <c r="AR639" s="9"/>
      <c r="AS639" s="9"/>
      <c r="AT639" s="9"/>
      <c r="AU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</row>
    <row r="640" spans="40:59" x14ac:dyDescent="0.3">
      <c r="AN640" s="9"/>
      <c r="AO640" s="9"/>
      <c r="AP640" s="9"/>
      <c r="AQ640" s="9"/>
      <c r="AR640" s="9"/>
      <c r="AS640" s="9"/>
      <c r="AT640" s="9"/>
      <c r="AU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</row>
    <row r="641" spans="40:59" x14ac:dyDescent="0.3">
      <c r="AN641" s="9"/>
      <c r="AO641" s="9"/>
      <c r="AP641" s="9"/>
      <c r="AQ641" s="9"/>
      <c r="AR641" s="9"/>
      <c r="AS641" s="9"/>
      <c r="AT641" s="9"/>
      <c r="AU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</row>
    <row r="642" spans="40:59" x14ac:dyDescent="0.3">
      <c r="AN642" s="9"/>
      <c r="AO642" s="9"/>
      <c r="AP642" s="9"/>
      <c r="AQ642" s="9"/>
      <c r="AR642" s="9"/>
      <c r="AS642" s="9"/>
      <c r="AT642" s="9"/>
      <c r="AU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</row>
    <row r="643" spans="40:59" x14ac:dyDescent="0.3">
      <c r="AN643" s="9"/>
      <c r="AO643" s="9"/>
      <c r="AP643" s="9"/>
      <c r="AQ643" s="9"/>
      <c r="AR643" s="9"/>
      <c r="AS643" s="9"/>
      <c r="AT643" s="9"/>
      <c r="AU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</row>
    <row r="644" spans="40:59" x14ac:dyDescent="0.3">
      <c r="AN644" s="9"/>
      <c r="AO644" s="9"/>
      <c r="AP644" s="9"/>
      <c r="AQ644" s="9"/>
      <c r="AR644" s="9"/>
      <c r="AS644" s="9"/>
      <c r="AT644" s="9"/>
      <c r="AU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</row>
    <row r="645" spans="40:59" x14ac:dyDescent="0.3">
      <c r="AN645" s="9"/>
      <c r="AO645" s="9"/>
      <c r="AP645" s="9"/>
      <c r="AQ645" s="9"/>
      <c r="AR645" s="9"/>
      <c r="AS645" s="9"/>
      <c r="AT645" s="9"/>
      <c r="AU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</row>
    <row r="646" spans="40:59" x14ac:dyDescent="0.3">
      <c r="AN646" s="9"/>
      <c r="AO646" s="9"/>
      <c r="AP646" s="9"/>
      <c r="AQ646" s="9"/>
      <c r="AR646" s="9"/>
      <c r="AS646" s="9"/>
      <c r="AT646" s="9"/>
      <c r="AU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</row>
    <row r="647" spans="40:59" x14ac:dyDescent="0.3">
      <c r="AN647" s="9"/>
      <c r="AO647" s="9"/>
      <c r="AP647" s="9"/>
      <c r="AQ647" s="9"/>
      <c r="AR647" s="9"/>
      <c r="AS647" s="9"/>
      <c r="AT647" s="9"/>
      <c r="AU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</row>
    <row r="648" spans="40:59" x14ac:dyDescent="0.3">
      <c r="AN648" s="9"/>
      <c r="AO648" s="9"/>
      <c r="AP648" s="9"/>
      <c r="AQ648" s="9"/>
      <c r="AR648" s="9"/>
      <c r="AS648" s="9"/>
      <c r="AT648" s="9"/>
      <c r="AU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</row>
    <row r="649" spans="40:59" x14ac:dyDescent="0.3">
      <c r="AN649" s="9"/>
      <c r="AO649" s="9"/>
      <c r="AP649" s="9"/>
      <c r="AQ649" s="9"/>
      <c r="AR649" s="9"/>
      <c r="AS649" s="9"/>
      <c r="AT649" s="9"/>
      <c r="AU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</row>
    <row r="650" spans="40:59" x14ac:dyDescent="0.3">
      <c r="AN650" s="9"/>
      <c r="AO650" s="9"/>
      <c r="AP650" s="9"/>
      <c r="AQ650" s="9"/>
      <c r="AR650" s="9"/>
      <c r="AS650" s="9"/>
      <c r="AT650" s="9"/>
      <c r="AU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</row>
    <row r="651" spans="40:59" x14ac:dyDescent="0.3">
      <c r="AN651" s="9"/>
      <c r="AO651" s="9"/>
      <c r="AP651" s="9"/>
      <c r="AQ651" s="9"/>
      <c r="AR651" s="9"/>
      <c r="AS651" s="9"/>
      <c r="AT651" s="9"/>
      <c r="AU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</row>
    <row r="652" spans="40:59" x14ac:dyDescent="0.3">
      <c r="AN652" s="9"/>
      <c r="AO652" s="9"/>
      <c r="AP652" s="9"/>
      <c r="AQ652" s="9"/>
      <c r="AR652" s="9"/>
      <c r="AS652" s="9"/>
      <c r="AT652" s="9"/>
      <c r="AU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</row>
    <row r="653" spans="40:59" x14ac:dyDescent="0.3">
      <c r="AN653" s="9"/>
      <c r="AO653" s="9"/>
      <c r="AP653" s="9"/>
      <c r="AQ653" s="9"/>
      <c r="AR653" s="9"/>
      <c r="AS653" s="9"/>
      <c r="AT653" s="9"/>
      <c r="AU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</row>
    <row r="654" spans="40:59" x14ac:dyDescent="0.3">
      <c r="AN654" s="9"/>
      <c r="AO654" s="9"/>
      <c r="AP654" s="9"/>
      <c r="AQ654" s="9"/>
      <c r="AR654" s="9"/>
      <c r="AS654" s="9"/>
      <c r="AT654" s="9"/>
      <c r="AU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</row>
    <row r="655" spans="40:59" x14ac:dyDescent="0.3">
      <c r="AN655" s="9"/>
      <c r="AO655" s="9"/>
      <c r="AP655" s="9"/>
      <c r="AQ655" s="9"/>
      <c r="AR655" s="9"/>
      <c r="AS655" s="9"/>
      <c r="AT655" s="9"/>
      <c r="AU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</row>
    <row r="656" spans="40:59" x14ac:dyDescent="0.3">
      <c r="AN656" s="9"/>
      <c r="AO656" s="9"/>
      <c r="AP656" s="9"/>
      <c r="AQ656" s="9"/>
      <c r="AR656" s="9"/>
      <c r="AS656" s="9"/>
      <c r="AT656" s="9"/>
      <c r="AU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</row>
    <row r="657" spans="40:59" x14ac:dyDescent="0.3">
      <c r="AN657" s="9"/>
      <c r="AO657" s="9"/>
      <c r="AP657" s="9"/>
      <c r="AQ657" s="9"/>
      <c r="AR657" s="9"/>
      <c r="AS657" s="9"/>
      <c r="AT657" s="9"/>
      <c r="AU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</row>
    <row r="658" spans="40:59" x14ac:dyDescent="0.3">
      <c r="AN658" s="9"/>
      <c r="AO658" s="9"/>
      <c r="AP658" s="9"/>
      <c r="AQ658" s="9"/>
      <c r="AR658" s="9"/>
      <c r="AS658" s="9"/>
      <c r="AT658" s="9"/>
      <c r="AU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</row>
    <row r="659" spans="40:59" x14ac:dyDescent="0.3">
      <c r="AN659" s="9"/>
      <c r="AO659" s="9"/>
      <c r="AP659" s="9"/>
      <c r="AQ659" s="9"/>
      <c r="AR659" s="9"/>
      <c r="AS659" s="9"/>
      <c r="AT659" s="9"/>
      <c r="AU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</row>
    <row r="660" spans="40:59" x14ac:dyDescent="0.3">
      <c r="AN660" s="9"/>
      <c r="AO660" s="9"/>
      <c r="AP660" s="9"/>
      <c r="AQ660" s="9"/>
      <c r="AR660" s="9"/>
      <c r="AS660" s="9"/>
      <c r="AT660" s="9"/>
      <c r="AU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</row>
    <row r="661" spans="40:59" x14ac:dyDescent="0.3">
      <c r="AN661" s="9"/>
      <c r="AO661" s="9"/>
      <c r="AP661" s="9"/>
      <c r="AQ661" s="9"/>
      <c r="AR661" s="9"/>
      <c r="AS661" s="9"/>
      <c r="AT661" s="9"/>
      <c r="AU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</row>
    <row r="662" spans="40:59" x14ac:dyDescent="0.3">
      <c r="AN662" s="9"/>
      <c r="AO662" s="9"/>
      <c r="AP662" s="9"/>
      <c r="AQ662" s="9"/>
      <c r="AR662" s="9"/>
      <c r="AS662" s="9"/>
      <c r="AT662" s="9"/>
      <c r="AU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</row>
    <row r="663" spans="40:59" x14ac:dyDescent="0.3">
      <c r="AN663" s="9"/>
      <c r="AO663" s="9"/>
      <c r="AP663" s="9"/>
      <c r="AQ663" s="9"/>
      <c r="AR663" s="9"/>
      <c r="AS663" s="9"/>
      <c r="AT663" s="9"/>
      <c r="AU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</row>
    <row r="664" spans="40:59" x14ac:dyDescent="0.3">
      <c r="AN664" s="9"/>
      <c r="AO664" s="9"/>
      <c r="AP664" s="9"/>
      <c r="AQ664" s="9"/>
      <c r="AR664" s="9"/>
      <c r="AS664" s="9"/>
      <c r="AT664" s="9"/>
      <c r="AU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</row>
    <row r="665" spans="40:59" x14ac:dyDescent="0.3">
      <c r="AN665" s="9"/>
      <c r="AO665" s="9"/>
      <c r="AP665" s="9"/>
      <c r="AQ665" s="9"/>
      <c r="AR665" s="9"/>
      <c r="AS665" s="9"/>
      <c r="AT665" s="9"/>
      <c r="AU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</row>
    <row r="666" spans="40:59" x14ac:dyDescent="0.3">
      <c r="AN666" s="9"/>
      <c r="AO666" s="9"/>
      <c r="AP666" s="9"/>
      <c r="AQ666" s="9"/>
      <c r="AR666" s="9"/>
      <c r="AS666" s="9"/>
      <c r="AT666" s="9"/>
      <c r="AU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</row>
    <row r="667" spans="40:59" x14ac:dyDescent="0.3">
      <c r="AN667" s="9"/>
      <c r="AO667" s="9"/>
      <c r="AP667" s="9"/>
      <c r="AQ667" s="9"/>
      <c r="AR667" s="9"/>
      <c r="AS667" s="9"/>
      <c r="AT667" s="9"/>
      <c r="AU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</row>
    <row r="668" spans="40:59" x14ac:dyDescent="0.3">
      <c r="AN668" s="9"/>
      <c r="AO668" s="9"/>
      <c r="AP668" s="9"/>
      <c r="AQ668" s="9"/>
      <c r="AR668" s="9"/>
      <c r="AS668" s="9"/>
      <c r="AT668" s="9"/>
      <c r="AU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</row>
    <row r="669" spans="40:59" x14ac:dyDescent="0.3">
      <c r="AN669" s="9"/>
      <c r="AO669" s="9"/>
      <c r="AP669" s="9"/>
      <c r="AQ669" s="9"/>
      <c r="AR669" s="9"/>
      <c r="AS669" s="9"/>
      <c r="AT669" s="9"/>
      <c r="AU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</row>
    <row r="670" spans="40:59" x14ac:dyDescent="0.3">
      <c r="AN670" s="9"/>
      <c r="AO670" s="9"/>
      <c r="AP670" s="9"/>
      <c r="AQ670" s="9"/>
      <c r="AR670" s="9"/>
      <c r="AS670" s="9"/>
      <c r="AT670" s="9"/>
      <c r="AU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</row>
    <row r="671" spans="40:59" x14ac:dyDescent="0.3">
      <c r="AN671" s="9"/>
      <c r="AO671" s="9"/>
      <c r="AP671" s="9"/>
      <c r="AQ671" s="9"/>
      <c r="AR671" s="9"/>
      <c r="AS671" s="9"/>
      <c r="AT671" s="9"/>
      <c r="AU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</row>
    <row r="672" spans="40:59" x14ac:dyDescent="0.3">
      <c r="AN672" s="9"/>
      <c r="AO672" s="9"/>
      <c r="AP672" s="9"/>
      <c r="AQ672" s="9"/>
      <c r="AR672" s="9"/>
      <c r="AS672" s="9"/>
      <c r="AT672" s="9"/>
      <c r="AU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</row>
    <row r="673" spans="40:59" x14ac:dyDescent="0.3">
      <c r="AN673" s="9"/>
      <c r="AO673" s="9"/>
      <c r="AP673" s="9"/>
      <c r="AQ673" s="9"/>
      <c r="AR673" s="9"/>
      <c r="AS673" s="9"/>
      <c r="AT673" s="9"/>
      <c r="AU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</row>
    <row r="674" spans="40:59" x14ac:dyDescent="0.3">
      <c r="AN674" s="9"/>
      <c r="AO674" s="9"/>
      <c r="AP674" s="9"/>
      <c r="AQ674" s="9"/>
      <c r="AR674" s="9"/>
      <c r="AS674" s="9"/>
      <c r="AT674" s="9"/>
      <c r="AU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</row>
    <row r="675" spans="40:59" x14ac:dyDescent="0.3">
      <c r="AN675" s="9"/>
      <c r="AO675" s="9"/>
      <c r="AP675" s="9"/>
      <c r="AQ675" s="9"/>
      <c r="AR675" s="9"/>
      <c r="AS675" s="9"/>
      <c r="AT675" s="9"/>
      <c r="AU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</row>
    <row r="676" spans="40:59" x14ac:dyDescent="0.3">
      <c r="AN676" s="9"/>
      <c r="AO676" s="9"/>
      <c r="AP676" s="9"/>
      <c r="AQ676" s="9"/>
      <c r="AR676" s="9"/>
      <c r="AS676" s="9"/>
      <c r="AT676" s="9"/>
      <c r="AU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</row>
    <row r="677" spans="40:59" x14ac:dyDescent="0.3">
      <c r="AN677" s="9"/>
      <c r="AO677" s="9"/>
      <c r="AP677" s="9"/>
      <c r="AQ677" s="9"/>
      <c r="AR677" s="9"/>
      <c r="AS677" s="9"/>
      <c r="AT677" s="9"/>
      <c r="AU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</row>
    <row r="678" spans="40:59" x14ac:dyDescent="0.3">
      <c r="AN678" s="9"/>
      <c r="AO678" s="9"/>
      <c r="AP678" s="9"/>
      <c r="AQ678" s="9"/>
      <c r="AR678" s="9"/>
      <c r="AS678" s="9"/>
      <c r="AT678" s="9"/>
      <c r="AU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</row>
    <row r="679" spans="40:59" x14ac:dyDescent="0.3">
      <c r="AN679" s="9"/>
      <c r="AO679" s="9"/>
      <c r="AP679" s="9"/>
      <c r="AQ679" s="9"/>
      <c r="AR679" s="9"/>
      <c r="AS679" s="9"/>
      <c r="AT679" s="9"/>
      <c r="AU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</row>
    <row r="680" spans="40:59" x14ac:dyDescent="0.3">
      <c r="AN680" s="9"/>
      <c r="AO680" s="9"/>
      <c r="AP680" s="9"/>
      <c r="AQ680" s="9"/>
      <c r="AR680" s="9"/>
      <c r="AS680" s="9"/>
      <c r="AT680" s="9"/>
      <c r="AU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</row>
    <row r="681" spans="40:59" x14ac:dyDescent="0.3">
      <c r="AN681" s="9"/>
      <c r="AO681" s="9"/>
      <c r="AP681" s="9"/>
      <c r="AQ681" s="9"/>
      <c r="AR681" s="9"/>
      <c r="AS681" s="9"/>
      <c r="AT681" s="9"/>
      <c r="AU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</row>
    <row r="682" spans="40:59" x14ac:dyDescent="0.3">
      <c r="AN682" s="9"/>
      <c r="AO682" s="9"/>
      <c r="AP682" s="9"/>
      <c r="AQ682" s="9"/>
      <c r="AR682" s="9"/>
      <c r="AS682" s="9"/>
      <c r="AT682" s="9"/>
      <c r="AU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</row>
    <row r="683" spans="40:59" x14ac:dyDescent="0.3">
      <c r="AN683" s="9"/>
      <c r="AO683" s="9"/>
      <c r="AP683" s="9"/>
      <c r="AQ683" s="9"/>
      <c r="AR683" s="9"/>
      <c r="AS683" s="9"/>
      <c r="AT683" s="9"/>
      <c r="AU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</row>
    <row r="684" spans="40:59" x14ac:dyDescent="0.3">
      <c r="AN684" s="9"/>
      <c r="AO684" s="9"/>
      <c r="AP684" s="9"/>
      <c r="AQ684" s="9"/>
      <c r="AR684" s="9"/>
      <c r="AS684" s="9"/>
      <c r="AT684" s="9"/>
      <c r="AU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</row>
    <row r="685" spans="40:59" x14ac:dyDescent="0.3">
      <c r="AN685" s="9"/>
      <c r="AO685" s="9"/>
      <c r="AP685" s="9"/>
      <c r="AQ685" s="9"/>
      <c r="AR685" s="9"/>
      <c r="AS685" s="9"/>
      <c r="AT685" s="9"/>
      <c r="AU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</row>
    <row r="686" spans="40:59" x14ac:dyDescent="0.3">
      <c r="AN686" s="9"/>
      <c r="AO686" s="9"/>
      <c r="AP686" s="9"/>
      <c r="AQ686" s="9"/>
      <c r="AR686" s="9"/>
      <c r="AS686" s="9"/>
      <c r="AT686" s="9"/>
      <c r="AU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</row>
    <row r="687" spans="40:59" x14ac:dyDescent="0.3">
      <c r="AN687" s="9"/>
      <c r="AO687" s="9"/>
      <c r="AP687" s="9"/>
      <c r="AQ687" s="9"/>
      <c r="AR687" s="9"/>
      <c r="AS687" s="9"/>
      <c r="AT687" s="9"/>
      <c r="AU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</row>
    <row r="688" spans="40:59" x14ac:dyDescent="0.3">
      <c r="AN688" s="9"/>
      <c r="AO688" s="9"/>
      <c r="AP688" s="9"/>
      <c r="AQ688" s="9"/>
      <c r="AR688" s="9"/>
      <c r="AS688" s="9"/>
      <c r="AT688" s="9"/>
      <c r="AU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</row>
    <row r="689" spans="40:59" x14ac:dyDescent="0.3">
      <c r="AN689" s="9"/>
      <c r="AO689" s="9"/>
      <c r="AP689" s="9"/>
      <c r="AQ689" s="9"/>
      <c r="AR689" s="9"/>
      <c r="AS689" s="9"/>
      <c r="AT689" s="9"/>
      <c r="AU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</row>
    <row r="690" spans="40:59" x14ac:dyDescent="0.3">
      <c r="AN690" s="9"/>
      <c r="AO690" s="9"/>
      <c r="AP690" s="9"/>
      <c r="AQ690" s="9"/>
      <c r="AR690" s="9"/>
      <c r="AS690" s="9"/>
      <c r="AT690" s="9"/>
      <c r="AU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</row>
    <row r="691" spans="40:59" x14ac:dyDescent="0.3">
      <c r="AN691" s="9"/>
      <c r="AO691" s="9"/>
      <c r="AP691" s="9"/>
      <c r="AQ691" s="9"/>
      <c r="AR691" s="9"/>
      <c r="AS691" s="9"/>
      <c r="AT691" s="9"/>
      <c r="AU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</row>
    <row r="692" spans="40:59" x14ac:dyDescent="0.3">
      <c r="AN692" s="9"/>
      <c r="AO692" s="9"/>
      <c r="AP692" s="9"/>
      <c r="AQ692" s="9"/>
      <c r="AR692" s="9"/>
      <c r="AS692" s="9"/>
      <c r="AT692" s="9"/>
      <c r="AU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</row>
    <row r="693" spans="40:59" x14ac:dyDescent="0.3">
      <c r="AN693" s="9"/>
      <c r="AO693" s="9"/>
      <c r="AP693" s="9"/>
      <c r="AQ693" s="9"/>
      <c r="AR693" s="9"/>
      <c r="AS693" s="9"/>
      <c r="AT693" s="9"/>
      <c r="AU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</row>
    <row r="694" spans="40:59" x14ac:dyDescent="0.3">
      <c r="AN694" s="9"/>
      <c r="AO694" s="9"/>
      <c r="AP694" s="9"/>
      <c r="AQ694" s="9"/>
      <c r="AR694" s="9"/>
      <c r="AS694" s="9"/>
      <c r="AT694" s="9"/>
      <c r="AU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</row>
    <row r="695" spans="40:59" x14ac:dyDescent="0.3">
      <c r="AN695" s="9"/>
      <c r="AO695" s="9"/>
      <c r="AP695" s="9"/>
      <c r="AQ695" s="9"/>
      <c r="AR695" s="9"/>
      <c r="AS695" s="9"/>
      <c r="AT695" s="9"/>
      <c r="AU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</row>
    <row r="696" spans="40:59" x14ac:dyDescent="0.3">
      <c r="AN696" s="9"/>
      <c r="AO696" s="9"/>
      <c r="AP696" s="9"/>
      <c r="AQ696" s="9"/>
      <c r="AR696" s="9"/>
      <c r="AS696" s="9"/>
      <c r="AT696" s="9"/>
      <c r="AU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</row>
    <row r="697" spans="40:59" x14ac:dyDescent="0.3">
      <c r="AN697" s="9"/>
      <c r="AO697" s="9"/>
      <c r="AP697" s="9"/>
      <c r="AQ697" s="9"/>
      <c r="AR697" s="9"/>
      <c r="AS697" s="9"/>
      <c r="AT697" s="9"/>
      <c r="AU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</row>
    <row r="698" spans="40:59" x14ac:dyDescent="0.3">
      <c r="AN698" s="9"/>
      <c r="AO698" s="9"/>
      <c r="AP698" s="9"/>
      <c r="AQ698" s="9"/>
      <c r="AR698" s="9"/>
      <c r="AS698" s="9"/>
      <c r="AT698" s="9"/>
      <c r="AU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</row>
    <row r="699" spans="40:59" x14ac:dyDescent="0.3">
      <c r="AN699" s="9"/>
      <c r="AO699" s="9"/>
      <c r="AP699" s="9"/>
      <c r="AQ699" s="9"/>
      <c r="AR699" s="9"/>
      <c r="AS699" s="9"/>
      <c r="AT699" s="9"/>
      <c r="AU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</row>
    <row r="700" spans="40:59" x14ac:dyDescent="0.3">
      <c r="AN700" s="9"/>
      <c r="AO700" s="9"/>
      <c r="AP700" s="9"/>
      <c r="AQ700" s="9"/>
      <c r="AR700" s="9"/>
      <c r="AS700" s="9"/>
      <c r="AT700" s="9"/>
      <c r="AU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</row>
    <row r="701" spans="40:59" x14ac:dyDescent="0.3">
      <c r="AN701" s="9"/>
      <c r="AO701" s="9"/>
      <c r="AP701" s="9"/>
      <c r="AQ701" s="9"/>
      <c r="AR701" s="9"/>
      <c r="AS701" s="9"/>
      <c r="AT701" s="9"/>
      <c r="AU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</row>
    <row r="702" spans="40:59" x14ac:dyDescent="0.3">
      <c r="AN702" s="9"/>
      <c r="AO702" s="9"/>
      <c r="AP702" s="9"/>
      <c r="AQ702" s="9"/>
      <c r="AR702" s="9"/>
      <c r="AS702" s="9"/>
      <c r="AT702" s="9"/>
      <c r="AU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</row>
    <row r="703" spans="40:59" x14ac:dyDescent="0.3">
      <c r="AN703" s="9"/>
      <c r="AO703" s="9"/>
      <c r="AP703" s="9"/>
      <c r="AQ703" s="9"/>
      <c r="AR703" s="9"/>
      <c r="AS703" s="9"/>
      <c r="AT703" s="9"/>
      <c r="AU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</row>
    <row r="704" spans="40:59" x14ac:dyDescent="0.3">
      <c r="AN704" s="9"/>
      <c r="AO704" s="9"/>
      <c r="AP704" s="9"/>
      <c r="AQ704" s="9"/>
      <c r="AR704" s="9"/>
      <c r="AS704" s="9"/>
      <c r="AT704" s="9"/>
      <c r="AU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</row>
    <row r="705" spans="40:59" x14ac:dyDescent="0.3">
      <c r="AN705" s="9"/>
      <c r="AO705" s="9"/>
      <c r="AP705" s="9"/>
      <c r="AQ705" s="9"/>
      <c r="AR705" s="9"/>
      <c r="AS705" s="9"/>
      <c r="AT705" s="9"/>
      <c r="AU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</row>
    <row r="706" spans="40:59" x14ac:dyDescent="0.3">
      <c r="AN706" s="9"/>
      <c r="AO706" s="9"/>
      <c r="AP706" s="9"/>
      <c r="AQ706" s="9"/>
      <c r="AR706" s="9"/>
      <c r="AS706" s="9"/>
      <c r="AT706" s="9"/>
      <c r="AU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</row>
    <row r="707" spans="40:59" x14ac:dyDescent="0.3">
      <c r="AN707" s="9"/>
      <c r="AO707" s="9"/>
      <c r="AP707" s="9"/>
      <c r="AQ707" s="9"/>
      <c r="AR707" s="9"/>
      <c r="AS707" s="9"/>
      <c r="AT707" s="9"/>
      <c r="AU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</row>
    <row r="708" spans="40:59" x14ac:dyDescent="0.3">
      <c r="AN708" s="9"/>
      <c r="AO708" s="9"/>
      <c r="AP708" s="9"/>
      <c r="AQ708" s="9"/>
      <c r="AR708" s="9"/>
      <c r="AS708" s="9"/>
      <c r="AT708" s="9"/>
      <c r="AU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</row>
    <row r="709" spans="40:59" x14ac:dyDescent="0.3">
      <c r="AN709" s="9"/>
      <c r="AO709" s="9"/>
      <c r="AP709" s="9"/>
      <c r="AQ709" s="9"/>
      <c r="AR709" s="9"/>
      <c r="AS709" s="9"/>
      <c r="AT709" s="9"/>
      <c r="AU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</row>
    <row r="710" spans="40:59" x14ac:dyDescent="0.3">
      <c r="AN710" s="9"/>
      <c r="AO710" s="9"/>
      <c r="AP710" s="9"/>
      <c r="AQ710" s="9"/>
      <c r="AR710" s="9"/>
      <c r="AS710" s="9"/>
      <c r="AT710" s="9"/>
      <c r="AU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</row>
    <row r="711" spans="40:59" x14ac:dyDescent="0.3">
      <c r="AN711" s="9"/>
      <c r="AO711" s="9"/>
      <c r="AP711" s="9"/>
      <c r="AQ711" s="9"/>
      <c r="AR711" s="9"/>
      <c r="AS711" s="9"/>
      <c r="AT711" s="9"/>
      <c r="AU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</row>
    <row r="712" spans="40:59" x14ac:dyDescent="0.3">
      <c r="AN712" s="9"/>
      <c r="AO712" s="9"/>
      <c r="AP712" s="9"/>
      <c r="AQ712" s="9"/>
      <c r="AR712" s="9"/>
      <c r="AS712" s="9"/>
      <c r="AT712" s="9"/>
      <c r="AU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</row>
    <row r="713" spans="40:59" x14ac:dyDescent="0.3">
      <c r="AN713" s="9"/>
      <c r="AO713" s="9"/>
      <c r="AP713" s="9"/>
      <c r="AQ713" s="9"/>
      <c r="AR713" s="9"/>
      <c r="AS713" s="9"/>
      <c r="AT713" s="9"/>
      <c r="AU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</row>
    <row r="714" spans="40:59" x14ac:dyDescent="0.3">
      <c r="AN714" s="9"/>
      <c r="AO714" s="9"/>
      <c r="AP714" s="9"/>
      <c r="AQ714" s="9"/>
      <c r="AR714" s="9"/>
      <c r="AS714" s="9"/>
      <c r="AT714" s="9"/>
      <c r="AU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</row>
    <row r="715" spans="40:59" x14ac:dyDescent="0.3">
      <c r="AN715" s="9"/>
      <c r="AO715" s="9"/>
      <c r="AP715" s="9"/>
      <c r="AQ715" s="9"/>
      <c r="AR715" s="9"/>
      <c r="AS715" s="9"/>
      <c r="AT715" s="9"/>
      <c r="AU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</row>
    <row r="716" spans="40:59" x14ac:dyDescent="0.3">
      <c r="AN716" s="9"/>
      <c r="AO716" s="9"/>
      <c r="AP716" s="9"/>
      <c r="AQ716" s="9"/>
      <c r="AR716" s="9"/>
      <c r="AS716" s="9"/>
      <c r="AT716" s="9"/>
      <c r="AU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</row>
    <row r="717" spans="40:59" x14ac:dyDescent="0.3">
      <c r="AN717" s="9"/>
      <c r="AO717" s="9"/>
      <c r="AP717" s="9"/>
      <c r="AQ717" s="9"/>
      <c r="AR717" s="9"/>
      <c r="AS717" s="9"/>
      <c r="AT717" s="9"/>
      <c r="AU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</row>
    <row r="718" spans="40:59" x14ac:dyDescent="0.3">
      <c r="AN718" s="9"/>
      <c r="AO718" s="9"/>
      <c r="AP718" s="9"/>
      <c r="AQ718" s="9"/>
      <c r="AR718" s="9"/>
      <c r="AS718" s="9"/>
      <c r="AT718" s="9"/>
      <c r="AU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</row>
    <row r="719" spans="40:59" x14ac:dyDescent="0.3">
      <c r="AN719" s="9"/>
      <c r="AO719" s="9"/>
      <c r="AP719" s="9"/>
      <c r="AQ719" s="9"/>
      <c r="AR719" s="9"/>
      <c r="AS719" s="9"/>
      <c r="AT719" s="9"/>
      <c r="AU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</row>
    <row r="720" spans="40:59" x14ac:dyDescent="0.3">
      <c r="AN720" s="9"/>
      <c r="AO720" s="9"/>
      <c r="AP720" s="9"/>
      <c r="AQ720" s="9"/>
      <c r="AR720" s="9"/>
      <c r="AS720" s="9"/>
      <c r="AT720" s="9"/>
      <c r="AU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</row>
    <row r="721" spans="40:59" x14ac:dyDescent="0.3">
      <c r="AN721" s="9"/>
      <c r="AO721" s="9"/>
      <c r="AP721" s="9"/>
      <c r="AQ721" s="9"/>
      <c r="AR721" s="9"/>
      <c r="AS721" s="9"/>
      <c r="AT721" s="9"/>
      <c r="AU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</row>
    <row r="722" spans="40:59" x14ac:dyDescent="0.3">
      <c r="AN722" s="9"/>
      <c r="AO722" s="9"/>
      <c r="AP722" s="9"/>
      <c r="AQ722" s="9"/>
      <c r="AR722" s="9"/>
      <c r="AS722" s="9"/>
      <c r="AT722" s="9"/>
      <c r="AU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</row>
    <row r="723" spans="40:59" x14ac:dyDescent="0.3">
      <c r="AN723" s="9"/>
      <c r="AO723" s="9"/>
      <c r="AP723" s="9"/>
      <c r="AQ723" s="9"/>
      <c r="AR723" s="9"/>
      <c r="AS723" s="9"/>
      <c r="AT723" s="9"/>
      <c r="AU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</row>
    <row r="724" spans="40:59" x14ac:dyDescent="0.3">
      <c r="AN724" s="9"/>
      <c r="AO724" s="9"/>
      <c r="AP724" s="9"/>
      <c r="AQ724" s="9"/>
      <c r="AR724" s="9"/>
      <c r="AS724" s="9"/>
      <c r="AT724" s="9"/>
      <c r="AU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</row>
    <row r="725" spans="40:59" x14ac:dyDescent="0.3">
      <c r="AN725" s="9"/>
      <c r="AO725" s="9"/>
      <c r="AP725" s="9"/>
      <c r="AQ725" s="9"/>
      <c r="AR725" s="9"/>
      <c r="AS725" s="9"/>
      <c r="AT725" s="9"/>
      <c r="AU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</row>
    <row r="726" spans="40:59" x14ac:dyDescent="0.3">
      <c r="AN726" s="9"/>
      <c r="AO726" s="9"/>
      <c r="AP726" s="9"/>
      <c r="AQ726" s="9"/>
      <c r="AR726" s="9"/>
      <c r="AS726" s="9"/>
      <c r="AT726" s="9"/>
      <c r="AU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</row>
    <row r="727" spans="40:59" x14ac:dyDescent="0.3">
      <c r="AN727" s="9"/>
      <c r="AO727" s="9"/>
      <c r="AP727" s="9"/>
      <c r="AQ727" s="9"/>
      <c r="AR727" s="9"/>
      <c r="AS727" s="9"/>
      <c r="AT727" s="9"/>
      <c r="AU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</row>
    <row r="728" spans="40:59" x14ac:dyDescent="0.3">
      <c r="AN728" s="9"/>
      <c r="AO728" s="9"/>
      <c r="AP728" s="9"/>
      <c r="AQ728" s="9"/>
      <c r="AR728" s="9"/>
      <c r="AS728" s="9"/>
      <c r="AT728" s="9"/>
      <c r="AU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</row>
    <row r="729" spans="40:59" x14ac:dyDescent="0.3">
      <c r="AN729" s="9"/>
      <c r="AO729" s="9"/>
      <c r="AP729" s="9"/>
      <c r="AQ729" s="9"/>
      <c r="AR729" s="9"/>
      <c r="AS729" s="9"/>
      <c r="AT729" s="9"/>
      <c r="AU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</row>
    <row r="730" spans="40:59" x14ac:dyDescent="0.3">
      <c r="AN730" s="9"/>
      <c r="AO730" s="9"/>
      <c r="AP730" s="9"/>
      <c r="AQ730" s="9"/>
      <c r="AR730" s="9"/>
      <c r="AS730" s="9"/>
      <c r="AT730" s="9"/>
      <c r="AU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</row>
    <row r="731" spans="40:59" x14ac:dyDescent="0.3">
      <c r="AN731" s="9"/>
      <c r="AO731" s="9"/>
      <c r="AP731" s="9"/>
      <c r="AQ731" s="9"/>
      <c r="AR731" s="9"/>
      <c r="AS731" s="9"/>
      <c r="AT731" s="9"/>
      <c r="AU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</row>
    <row r="732" spans="40:59" x14ac:dyDescent="0.3">
      <c r="AN732" s="9"/>
      <c r="AO732" s="9"/>
      <c r="AP732" s="9"/>
      <c r="AQ732" s="9"/>
      <c r="AR732" s="9"/>
      <c r="AS732" s="9"/>
      <c r="AT732" s="9"/>
      <c r="AU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</row>
    <row r="733" spans="40:59" x14ac:dyDescent="0.3">
      <c r="AN733" s="9"/>
      <c r="AO733" s="9"/>
      <c r="AP733" s="9"/>
      <c r="AQ733" s="9"/>
      <c r="AR733" s="9"/>
      <c r="AS733" s="9"/>
      <c r="AT733" s="9"/>
      <c r="AU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</row>
    <row r="734" spans="40:59" x14ac:dyDescent="0.3">
      <c r="AN734" s="9"/>
      <c r="AO734" s="9"/>
      <c r="AP734" s="9"/>
      <c r="AQ734" s="9"/>
      <c r="AR734" s="9"/>
      <c r="AS734" s="9"/>
      <c r="AT734" s="9"/>
      <c r="AU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</row>
    <row r="735" spans="40:59" x14ac:dyDescent="0.3">
      <c r="AN735" s="9"/>
      <c r="AO735" s="9"/>
      <c r="AP735" s="9"/>
      <c r="AQ735" s="9"/>
      <c r="AR735" s="9"/>
      <c r="AS735" s="9"/>
      <c r="AT735" s="9"/>
      <c r="AU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</row>
    <row r="736" spans="40:59" x14ac:dyDescent="0.3">
      <c r="AN736" s="9"/>
      <c r="AO736" s="9"/>
      <c r="AP736" s="9"/>
      <c r="AQ736" s="9"/>
      <c r="AR736" s="9"/>
      <c r="AS736" s="9"/>
      <c r="AT736" s="9"/>
      <c r="AU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</row>
    <row r="737" spans="40:59" x14ac:dyDescent="0.3">
      <c r="AN737" s="9"/>
      <c r="AO737" s="9"/>
      <c r="AP737" s="9"/>
      <c r="AQ737" s="9"/>
      <c r="AR737" s="9"/>
      <c r="AS737" s="9"/>
      <c r="AT737" s="9"/>
      <c r="AU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</row>
    <row r="738" spans="40:59" x14ac:dyDescent="0.3">
      <c r="AN738" s="9"/>
      <c r="AO738" s="9"/>
      <c r="AP738" s="9"/>
      <c r="AQ738" s="9"/>
      <c r="AR738" s="9"/>
      <c r="AS738" s="9"/>
      <c r="AT738" s="9"/>
      <c r="AU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</row>
    <row r="739" spans="40:59" x14ac:dyDescent="0.3">
      <c r="AN739" s="9"/>
      <c r="AO739" s="9"/>
      <c r="AP739" s="9"/>
      <c r="AQ739" s="9"/>
      <c r="AR739" s="9"/>
      <c r="AS739" s="9"/>
      <c r="AT739" s="9"/>
      <c r="AU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</row>
    <row r="740" spans="40:59" x14ac:dyDescent="0.3">
      <c r="AN740" s="9"/>
      <c r="AO740" s="9"/>
      <c r="AP740" s="9"/>
      <c r="AQ740" s="9"/>
      <c r="AR740" s="9"/>
      <c r="AS740" s="9"/>
      <c r="AT740" s="9"/>
      <c r="AU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</row>
    <row r="741" spans="40:59" x14ac:dyDescent="0.3">
      <c r="AN741" s="9"/>
      <c r="AO741" s="9"/>
      <c r="AP741" s="9"/>
      <c r="AQ741" s="9"/>
      <c r="AR741" s="9"/>
      <c r="AS741" s="9"/>
      <c r="AT741" s="9"/>
      <c r="AU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</row>
    <row r="742" spans="40:59" x14ac:dyDescent="0.3">
      <c r="AN742" s="9"/>
      <c r="AO742" s="9"/>
      <c r="AP742" s="9"/>
      <c r="AQ742" s="9"/>
      <c r="AR742" s="9"/>
      <c r="AS742" s="9"/>
      <c r="AT742" s="9"/>
      <c r="AU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</row>
    <row r="743" spans="40:59" x14ac:dyDescent="0.3">
      <c r="AN743" s="9"/>
      <c r="AO743" s="9"/>
      <c r="AP743" s="9"/>
      <c r="AQ743" s="9"/>
      <c r="AR743" s="9"/>
      <c r="AS743" s="9"/>
      <c r="AT743" s="9"/>
      <c r="AU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</row>
    <row r="744" spans="40:59" x14ac:dyDescent="0.3">
      <c r="AN744" s="9"/>
      <c r="AO744" s="9"/>
      <c r="AP744" s="9"/>
      <c r="AQ744" s="9"/>
      <c r="AR744" s="9"/>
      <c r="AS744" s="9"/>
      <c r="AT744" s="9"/>
      <c r="AU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</row>
    <row r="745" spans="40:59" x14ac:dyDescent="0.3">
      <c r="AN745" s="9"/>
      <c r="AO745" s="9"/>
      <c r="AP745" s="9"/>
      <c r="AQ745" s="9"/>
      <c r="AR745" s="9"/>
      <c r="AS745" s="9"/>
      <c r="AT745" s="9"/>
      <c r="AU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</row>
    <row r="746" spans="40:59" x14ac:dyDescent="0.3">
      <c r="AN746" s="9"/>
      <c r="AO746" s="9"/>
      <c r="AP746" s="9"/>
      <c r="AQ746" s="9"/>
      <c r="AR746" s="9"/>
      <c r="AS746" s="9"/>
      <c r="AT746" s="9"/>
      <c r="AU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</row>
    <row r="747" spans="40:59" x14ac:dyDescent="0.3">
      <c r="AN747" s="9"/>
      <c r="AO747" s="9"/>
      <c r="AP747" s="9"/>
      <c r="AQ747" s="9"/>
      <c r="AR747" s="9"/>
      <c r="AS747" s="9"/>
      <c r="AT747" s="9"/>
      <c r="AU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</row>
    <row r="748" spans="40:59" x14ac:dyDescent="0.3">
      <c r="AN748" s="9"/>
      <c r="AO748" s="9"/>
      <c r="AP748" s="9"/>
      <c r="AQ748" s="9"/>
      <c r="AR748" s="9"/>
      <c r="AS748" s="9"/>
      <c r="AT748" s="9"/>
      <c r="AU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</row>
    <row r="749" spans="40:59" x14ac:dyDescent="0.3">
      <c r="AN749" s="9"/>
      <c r="AO749" s="9"/>
      <c r="AP749" s="9"/>
      <c r="AQ749" s="9"/>
      <c r="AR749" s="9"/>
      <c r="AS749" s="9"/>
      <c r="AT749" s="9"/>
      <c r="AU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</row>
    <row r="750" spans="40:59" x14ac:dyDescent="0.3">
      <c r="AN750" s="9"/>
      <c r="AO750" s="9"/>
      <c r="AP750" s="9"/>
      <c r="AQ750" s="9"/>
      <c r="AR750" s="9"/>
      <c r="AS750" s="9"/>
      <c r="AT750" s="9"/>
      <c r="AU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</row>
    <row r="751" spans="40:59" x14ac:dyDescent="0.3">
      <c r="AN751" s="9"/>
      <c r="AO751" s="9"/>
      <c r="AP751" s="9"/>
      <c r="AQ751" s="9"/>
      <c r="AR751" s="9"/>
      <c r="AS751" s="9"/>
      <c r="AT751" s="9"/>
      <c r="AU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</row>
    <row r="752" spans="40:59" x14ac:dyDescent="0.3">
      <c r="AN752" s="9"/>
      <c r="AO752" s="9"/>
      <c r="AP752" s="9"/>
      <c r="AQ752" s="9"/>
      <c r="AR752" s="9"/>
      <c r="AS752" s="9"/>
      <c r="AT752" s="9"/>
      <c r="AU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</row>
    <row r="753" spans="40:59" x14ac:dyDescent="0.3">
      <c r="AN753" s="9"/>
      <c r="AO753" s="9"/>
      <c r="AP753" s="9"/>
      <c r="AQ753" s="9"/>
      <c r="AR753" s="9"/>
      <c r="AS753" s="9"/>
      <c r="AT753" s="9"/>
      <c r="AU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</row>
    <row r="754" spans="40:59" x14ac:dyDescent="0.3">
      <c r="AN754" s="9"/>
      <c r="AO754" s="9"/>
      <c r="AP754" s="9"/>
      <c r="AQ754" s="9"/>
      <c r="AR754" s="9"/>
      <c r="AS754" s="9"/>
      <c r="AT754" s="9"/>
      <c r="AU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</row>
    <row r="755" spans="40:59" x14ac:dyDescent="0.3">
      <c r="AN755" s="9"/>
      <c r="AO755" s="9"/>
      <c r="AP755" s="9"/>
      <c r="AQ755" s="9"/>
      <c r="AR755" s="9"/>
      <c r="AS755" s="9"/>
      <c r="AT755" s="9"/>
      <c r="AU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</row>
    <row r="756" spans="40:59" x14ac:dyDescent="0.3">
      <c r="AN756" s="9"/>
      <c r="AO756" s="9"/>
      <c r="AP756" s="9"/>
      <c r="AQ756" s="9"/>
      <c r="AR756" s="9"/>
      <c r="AS756" s="9"/>
      <c r="AT756" s="9"/>
      <c r="AU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</row>
    <row r="757" spans="40:59" x14ac:dyDescent="0.3">
      <c r="AN757" s="9"/>
      <c r="AO757" s="9"/>
      <c r="AP757" s="9"/>
      <c r="AQ757" s="9"/>
      <c r="AR757" s="9"/>
      <c r="AS757" s="9"/>
      <c r="AT757" s="9"/>
      <c r="AU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</row>
    <row r="758" spans="40:59" x14ac:dyDescent="0.3">
      <c r="AN758" s="9"/>
      <c r="AO758" s="9"/>
      <c r="AP758" s="9"/>
      <c r="AQ758" s="9"/>
      <c r="AR758" s="9"/>
      <c r="AS758" s="9"/>
      <c r="AT758" s="9"/>
      <c r="AU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</row>
    <row r="759" spans="40:59" x14ac:dyDescent="0.3">
      <c r="AN759" s="9"/>
      <c r="AO759" s="9"/>
      <c r="AP759" s="9"/>
      <c r="AQ759" s="9"/>
      <c r="AR759" s="9"/>
      <c r="AS759" s="9"/>
      <c r="AT759" s="9"/>
      <c r="AU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</row>
    <row r="760" spans="40:59" x14ac:dyDescent="0.3">
      <c r="AN760" s="9"/>
      <c r="AO760" s="9"/>
      <c r="AP760" s="9"/>
      <c r="AQ760" s="9"/>
      <c r="AR760" s="9"/>
      <c r="AS760" s="9"/>
      <c r="AT760" s="9"/>
      <c r="AU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</row>
    <row r="761" spans="40:59" x14ac:dyDescent="0.3">
      <c r="AN761" s="9"/>
      <c r="AO761" s="9"/>
      <c r="AP761" s="9"/>
      <c r="AQ761" s="9"/>
      <c r="AR761" s="9"/>
      <c r="AS761" s="9"/>
      <c r="AT761" s="9"/>
      <c r="AU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</row>
    <row r="762" spans="40:59" x14ac:dyDescent="0.3">
      <c r="AN762" s="9"/>
      <c r="AO762" s="9"/>
      <c r="AP762" s="9"/>
      <c r="AQ762" s="9"/>
      <c r="AR762" s="9"/>
      <c r="AS762" s="9"/>
      <c r="AT762" s="9"/>
      <c r="AU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</row>
    <row r="763" spans="40:59" x14ac:dyDescent="0.3">
      <c r="AN763" s="9"/>
      <c r="AO763" s="9"/>
      <c r="AP763" s="9"/>
      <c r="AQ763" s="9"/>
      <c r="AR763" s="9"/>
      <c r="AS763" s="9"/>
      <c r="AT763" s="9"/>
      <c r="AU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</row>
    <row r="764" spans="40:59" x14ac:dyDescent="0.3">
      <c r="AN764" s="9"/>
      <c r="AO764" s="9"/>
      <c r="AP764" s="9"/>
      <c r="AQ764" s="9"/>
      <c r="AR764" s="9"/>
      <c r="AS764" s="9"/>
      <c r="AT764" s="9"/>
      <c r="AU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</row>
    <row r="765" spans="40:59" x14ac:dyDescent="0.3">
      <c r="AN765" s="9"/>
      <c r="AO765" s="9"/>
      <c r="AP765" s="9"/>
      <c r="AQ765" s="9"/>
      <c r="AR765" s="9"/>
      <c r="AS765" s="9"/>
      <c r="AT765" s="9"/>
      <c r="AU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</row>
    <row r="766" spans="40:59" x14ac:dyDescent="0.3">
      <c r="AN766" s="9"/>
      <c r="AO766" s="9"/>
      <c r="AP766" s="9"/>
      <c r="AQ766" s="9"/>
      <c r="AR766" s="9"/>
      <c r="AS766" s="9"/>
      <c r="AT766" s="9"/>
      <c r="AU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</row>
    <row r="767" spans="40:59" x14ac:dyDescent="0.3">
      <c r="AN767" s="9"/>
      <c r="AO767" s="9"/>
      <c r="AP767" s="9"/>
      <c r="AQ767" s="9"/>
      <c r="AR767" s="9"/>
      <c r="AS767" s="9"/>
      <c r="AT767" s="9"/>
      <c r="AU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</row>
    <row r="768" spans="40:59" x14ac:dyDescent="0.3">
      <c r="AN768" s="9"/>
      <c r="AO768" s="9"/>
      <c r="AP768" s="9"/>
      <c r="AQ768" s="9"/>
      <c r="AR768" s="9"/>
      <c r="AS768" s="9"/>
      <c r="AT768" s="9"/>
      <c r="AU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</row>
    <row r="769" spans="40:59" x14ac:dyDescent="0.3">
      <c r="AN769" s="9"/>
      <c r="AO769" s="9"/>
      <c r="AP769" s="9"/>
      <c r="AQ769" s="9"/>
      <c r="AR769" s="9"/>
      <c r="AS769" s="9"/>
      <c r="AT769" s="9"/>
      <c r="AU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</row>
    <row r="770" spans="40:59" x14ac:dyDescent="0.3">
      <c r="AN770" s="9"/>
      <c r="AO770" s="9"/>
      <c r="AP770" s="9"/>
      <c r="AQ770" s="9"/>
      <c r="AR770" s="9"/>
      <c r="AS770" s="9"/>
      <c r="AT770" s="9"/>
      <c r="AU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</row>
    <row r="771" spans="40:59" x14ac:dyDescent="0.3">
      <c r="AN771" s="9"/>
      <c r="AO771" s="9"/>
      <c r="AP771" s="9"/>
      <c r="AQ771" s="9"/>
      <c r="AR771" s="9"/>
      <c r="AS771" s="9"/>
      <c r="AT771" s="9"/>
      <c r="AU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</row>
    <row r="772" spans="40:59" x14ac:dyDescent="0.3">
      <c r="AN772" s="9"/>
      <c r="AO772" s="9"/>
      <c r="AP772" s="9"/>
      <c r="AQ772" s="9"/>
      <c r="AR772" s="9"/>
      <c r="AS772" s="9"/>
      <c r="AT772" s="9"/>
      <c r="AU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</row>
    <row r="773" spans="40:59" x14ac:dyDescent="0.3">
      <c r="AN773" s="9"/>
      <c r="AO773" s="9"/>
      <c r="AP773" s="9"/>
      <c r="AQ773" s="9"/>
      <c r="AR773" s="9"/>
      <c r="AS773" s="9"/>
      <c r="AT773" s="9"/>
      <c r="AU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</row>
    <row r="774" spans="40:59" x14ac:dyDescent="0.3">
      <c r="AN774" s="9"/>
      <c r="AO774" s="9"/>
      <c r="AP774" s="9"/>
      <c r="AQ774" s="9"/>
      <c r="AR774" s="9"/>
      <c r="AS774" s="9"/>
      <c r="AT774" s="9"/>
      <c r="AU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</row>
    <row r="775" spans="40:59" x14ac:dyDescent="0.3">
      <c r="AN775" s="9"/>
      <c r="AO775" s="9"/>
      <c r="AP775" s="9"/>
      <c r="AQ775" s="9"/>
      <c r="AR775" s="9"/>
      <c r="AS775" s="9"/>
      <c r="AT775" s="9"/>
      <c r="AU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</row>
    <row r="776" spans="40:59" x14ac:dyDescent="0.3">
      <c r="AN776" s="9"/>
      <c r="AO776" s="9"/>
      <c r="AP776" s="9"/>
      <c r="AQ776" s="9"/>
      <c r="AR776" s="9"/>
      <c r="AS776" s="9"/>
      <c r="AT776" s="9"/>
      <c r="AU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</row>
    <row r="777" spans="40:59" x14ac:dyDescent="0.3">
      <c r="AN777" s="9"/>
      <c r="AO777" s="9"/>
      <c r="AP777" s="9"/>
      <c r="AQ777" s="9"/>
      <c r="AR777" s="9"/>
      <c r="AS777" s="9"/>
      <c r="AT777" s="9"/>
      <c r="AU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</row>
    <row r="778" spans="40:59" x14ac:dyDescent="0.3">
      <c r="AN778" s="9"/>
      <c r="AO778" s="9"/>
      <c r="AP778" s="9"/>
      <c r="AQ778" s="9"/>
      <c r="AR778" s="9"/>
      <c r="AS778" s="9"/>
      <c r="AT778" s="9"/>
      <c r="AU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</row>
    <row r="779" spans="40:59" x14ac:dyDescent="0.3">
      <c r="AN779" s="9"/>
      <c r="AO779" s="9"/>
      <c r="AP779" s="9"/>
      <c r="AQ779" s="9"/>
      <c r="AR779" s="9"/>
      <c r="AS779" s="9"/>
      <c r="AT779" s="9"/>
      <c r="AU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</row>
    <row r="780" spans="40:59" x14ac:dyDescent="0.3">
      <c r="AN780" s="9"/>
      <c r="AO780" s="9"/>
      <c r="AP780" s="9"/>
      <c r="AQ780" s="9"/>
      <c r="AR780" s="9"/>
      <c r="AS780" s="9"/>
      <c r="AT780" s="9"/>
      <c r="AU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</row>
    <row r="781" spans="40:59" x14ac:dyDescent="0.3">
      <c r="AN781" s="9"/>
      <c r="AO781" s="9"/>
      <c r="AP781" s="9"/>
      <c r="AQ781" s="9"/>
      <c r="AR781" s="9"/>
      <c r="AS781" s="9"/>
      <c r="AT781" s="9"/>
      <c r="AU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</row>
    <row r="782" spans="40:59" x14ac:dyDescent="0.3">
      <c r="AN782" s="9"/>
      <c r="AO782" s="9"/>
      <c r="AP782" s="9"/>
      <c r="AQ782" s="9"/>
      <c r="AR782" s="9"/>
      <c r="AS782" s="9"/>
      <c r="AT782" s="9"/>
      <c r="AU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</row>
    <row r="783" spans="40:59" x14ac:dyDescent="0.3">
      <c r="AN783" s="9"/>
      <c r="AO783" s="9"/>
      <c r="AP783" s="9"/>
      <c r="AQ783" s="9"/>
      <c r="AR783" s="9"/>
      <c r="AS783" s="9"/>
      <c r="AT783" s="9"/>
      <c r="AU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</row>
    <row r="784" spans="40:59" x14ac:dyDescent="0.3">
      <c r="AN784" s="9"/>
      <c r="AO784" s="9"/>
      <c r="AP784" s="9"/>
      <c r="AQ784" s="9"/>
      <c r="AR784" s="9"/>
      <c r="AS784" s="9"/>
      <c r="AT784" s="9"/>
      <c r="AU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</row>
    <row r="785" spans="40:59" x14ac:dyDescent="0.3">
      <c r="AN785" s="9"/>
      <c r="AO785" s="9"/>
      <c r="AP785" s="9"/>
      <c r="AQ785" s="9"/>
      <c r="AR785" s="9"/>
      <c r="AS785" s="9"/>
      <c r="AT785" s="9"/>
      <c r="AU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</row>
    <row r="786" spans="40:59" x14ac:dyDescent="0.3">
      <c r="AN786" s="9"/>
      <c r="AO786" s="9"/>
      <c r="AP786" s="9"/>
      <c r="AQ786" s="9"/>
      <c r="AR786" s="9"/>
      <c r="AS786" s="9"/>
      <c r="AT786" s="9"/>
      <c r="AU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</row>
    <row r="787" spans="40:59" x14ac:dyDescent="0.3">
      <c r="AN787" s="9"/>
      <c r="AO787" s="9"/>
      <c r="AP787" s="9"/>
      <c r="AQ787" s="9"/>
      <c r="AR787" s="9"/>
      <c r="AS787" s="9"/>
      <c r="AT787" s="9"/>
      <c r="AU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</row>
    <row r="788" spans="40:59" x14ac:dyDescent="0.3">
      <c r="AN788" s="9"/>
      <c r="AO788" s="9"/>
      <c r="AP788" s="9"/>
      <c r="AQ788" s="9"/>
      <c r="AR788" s="9"/>
      <c r="AS788" s="9"/>
      <c r="AT788" s="9"/>
      <c r="AU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</row>
    <row r="789" spans="40:59" x14ac:dyDescent="0.3">
      <c r="AN789" s="9"/>
      <c r="AO789" s="9"/>
      <c r="AP789" s="9"/>
      <c r="AQ789" s="9"/>
      <c r="AR789" s="9"/>
      <c r="AS789" s="9"/>
      <c r="AT789" s="9"/>
      <c r="AU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</row>
    <row r="790" spans="40:59" x14ac:dyDescent="0.3">
      <c r="AN790" s="9"/>
      <c r="AO790" s="9"/>
      <c r="AP790" s="9"/>
      <c r="AQ790" s="9"/>
      <c r="AR790" s="9"/>
      <c r="AS790" s="9"/>
      <c r="AT790" s="9"/>
      <c r="AU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</row>
    <row r="791" spans="40:59" x14ac:dyDescent="0.3">
      <c r="AN791" s="9"/>
      <c r="AO791" s="9"/>
      <c r="AP791" s="9"/>
      <c r="AQ791" s="9"/>
      <c r="AR791" s="9"/>
      <c r="AS791" s="9"/>
      <c r="AT791" s="9"/>
      <c r="AU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</row>
    <row r="792" spans="40:59" x14ac:dyDescent="0.3">
      <c r="AN792" s="9"/>
      <c r="AO792" s="9"/>
      <c r="AP792" s="9"/>
      <c r="AQ792" s="9"/>
      <c r="AR792" s="9"/>
      <c r="AS792" s="9"/>
      <c r="AT792" s="9"/>
      <c r="AU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</row>
    <row r="793" spans="40:59" x14ac:dyDescent="0.3">
      <c r="AN793" s="9"/>
      <c r="AO793" s="9"/>
      <c r="AP793" s="9"/>
      <c r="AQ793" s="9"/>
      <c r="AR793" s="9"/>
      <c r="AS793" s="9"/>
      <c r="AT793" s="9"/>
      <c r="AU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</row>
    <row r="794" spans="40:59" x14ac:dyDescent="0.3">
      <c r="AN794" s="9"/>
      <c r="AO794" s="9"/>
      <c r="AP794" s="9"/>
      <c r="AQ794" s="9"/>
      <c r="AR794" s="9"/>
      <c r="AS794" s="9"/>
      <c r="AT794" s="9"/>
      <c r="AU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</row>
    <row r="795" spans="40:59" x14ac:dyDescent="0.3">
      <c r="AN795" s="9"/>
      <c r="AO795" s="9"/>
      <c r="AP795" s="9"/>
      <c r="AQ795" s="9"/>
      <c r="AR795" s="9"/>
      <c r="AS795" s="9"/>
      <c r="AT795" s="9"/>
      <c r="AU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</row>
    <row r="796" spans="40:59" x14ac:dyDescent="0.3">
      <c r="AN796" s="9"/>
      <c r="AO796" s="9"/>
      <c r="AP796" s="9"/>
      <c r="AQ796" s="9"/>
      <c r="AR796" s="9"/>
      <c r="AS796" s="9"/>
      <c r="AT796" s="9"/>
      <c r="AU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</row>
    <row r="797" spans="40:59" x14ac:dyDescent="0.3">
      <c r="AN797" s="9"/>
      <c r="AO797" s="9"/>
      <c r="AP797" s="9"/>
      <c r="AQ797" s="9"/>
      <c r="AR797" s="9"/>
      <c r="AS797" s="9"/>
      <c r="AT797" s="9"/>
      <c r="AU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</row>
    <row r="798" spans="40:59" x14ac:dyDescent="0.3">
      <c r="AN798" s="9"/>
      <c r="AO798" s="9"/>
      <c r="AP798" s="9"/>
      <c r="AQ798" s="9"/>
      <c r="AR798" s="9"/>
      <c r="AS798" s="9"/>
      <c r="AT798" s="9"/>
      <c r="AU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</row>
    <row r="799" spans="40:59" x14ac:dyDescent="0.3">
      <c r="AN799" s="9"/>
      <c r="AO799" s="9"/>
      <c r="AP799" s="9"/>
      <c r="AQ799" s="9"/>
      <c r="AR799" s="9"/>
      <c r="AS799" s="9"/>
      <c r="AT799" s="9"/>
      <c r="AU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</row>
    <row r="800" spans="40:59" x14ac:dyDescent="0.3">
      <c r="AN800" s="9"/>
      <c r="AO800" s="9"/>
      <c r="AP800" s="9"/>
      <c r="AQ800" s="9"/>
      <c r="AR800" s="9"/>
      <c r="AS800" s="9"/>
      <c r="AT800" s="9"/>
      <c r="AU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</row>
    <row r="801" spans="40:59" x14ac:dyDescent="0.3">
      <c r="AN801" s="9"/>
      <c r="AO801" s="9"/>
      <c r="AP801" s="9"/>
      <c r="AQ801" s="9"/>
      <c r="AR801" s="9"/>
      <c r="AS801" s="9"/>
      <c r="AT801" s="9"/>
      <c r="AU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</row>
    <row r="802" spans="40:59" x14ac:dyDescent="0.3">
      <c r="AN802" s="9"/>
      <c r="AO802" s="9"/>
      <c r="AP802" s="9"/>
      <c r="AQ802" s="9"/>
      <c r="AR802" s="9"/>
      <c r="AS802" s="9"/>
      <c r="AT802" s="9"/>
      <c r="AU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</row>
    <row r="803" spans="40:59" x14ac:dyDescent="0.3">
      <c r="AN803" s="9"/>
      <c r="AO803" s="9"/>
      <c r="AP803" s="9"/>
      <c r="AQ803" s="9"/>
      <c r="AR803" s="9"/>
      <c r="AS803" s="9"/>
      <c r="AT803" s="9"/>
      <c r="AU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</row>
    <row r="804" spans="40:59" x14ac:dyDescent="0.3">
      <c r="AN804" s="9"/>
      <c r="AO804" s="9"/>
      <c r="AP804" s="9"/>
      <c r="AQ804" s="9"/>
      <c r="AR804" s="9"/>
      <c r="AS804" s="9"/>
      <c r="AT804" s="9"/>
      <c r="AU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</row>
    <row r="805" spans="40:59" x14ac:dyDescent="0.3">
      <c r="AN805" s="9"/>
      <c r="AO805" s="9"/>
      <c r="AP805" s="9"/>
      <c r="AQ805" s="9"/>
      <c r="AR805" s="9"/>
      <c r="AS805" s="9"/>
      <c r="AT805" s="9"/>
      <c r="AU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</row>
    <row r="806" spans="40:59" x14ac:dyDescent="0.3">
      <c r="AN806" s="9"/>
      <c r="AO806" s="9"/>
      <c r="AP806" s="9"/>
      <c r="AQ806" s="9"/>
      <c r="AR806" s="9"/>
      <c r="AS806" s="9"/>
      <c r="AT806" s="9"/>
      <c r="AU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</row>
    <row r="807" spans="40:59" x14ac:dyDescent="0.3">
      <c r="AN807" s="9"/>
      <c r="AO807" s="9"/>
      <c r="AP807" s="9"/>
      <c r="AQ807" s="9"/>
      <c r="AR807" s="9"/>
      <c r="AS807" s="9"/>
      <c r="AT807" s="9"/>
      <c r="AU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</row>
    <row r="808" spans="40:59" x14ac:dyDescent="0.3">
      <c r="AN808" s="9"/>
      <c r="AO808" s="9"/>
      <c r="AP808" s="9"/>
      <c r="AQ808" s="9"/>
      <c r="AR808" s="9"/>
      <c r="AS808" s="9"/>
      <c r="AT808" s="9"/>
      <c r="AU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</row>
    <row r="809" spans="40:59" x14ac:dyDescent="0.3">
      <c r="AN809" s="9"/>
      <c r="AO809" s="9"/>
      <c r="AP809" s="9"/>
      <c r="AQ809" s="9"/>
      <c r="AR809" s="9"/>
      <c r="AS809" s="9"/>
      <c r="AT809" s="9"/>
      <c r="AU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</row>
    <row r="810" spans="40:59" x14ac:dyDescent="0.3">
      <c r="AN810" s="9"/>
      <c r="AO810" s="9"/>
      <c r="AP810" s="9"/>
      <c r="AQ810" s="9"/>
      <c r="AR810" s="9"/>
      <c r="AS810" s="9"/>
      <c r="AT810" s="9"/>
      <c r="AU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</row>
    <row r="811" spans="40:59" x14ac:dyDescent="0.3">
      <c r="AN811" s="9"/>
      <c r="AO811" s="9"/>
      <c r="AP811" s="9"/>
      <c r="AQ811" s="9"/>
      <c r="AR811" s="9"/>
      <c r="AS811" s="9"/>
      <c r="AT811" s="9"/>
      <c r="AU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</row>
    <row r="812" spans="40:59" x14ac:dyDescent="0.3">
      <c r="AN812" s="9"/>
      <c r="AO812" s="9"/>
      <c r="AP812" s="9"/>
      <c r="AQ812" s="9"/>
      <c r="AR812" s="9"/>
      <c r="AS812" s="9"/>
      <c r="AT812" s="9"/>
      <c r="AU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</row>
    <row r="813" spans="40:59" x14ac:dyDescent="0.3">
      <c r="AN813" s="9"/>
      <c r="AO813" s="9"/>
      <c r="AP813" s="9"/>
      <c r="AQ813" s="9"/>
      <c r="AR813" s="9"/>
      <c r="AS813" s="9"/>
      <c r="AT813" s="9"/>
      <c r="AU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</row>
    <row r="814" spans="40:59" x14ac:dyDescent="0.3">
      <c r="AN814" s="9"/>
      <c r="AO814" s="9"/>
      <c r="AP814" s="9"/>
      <c r="AQ814" s="9"/>
      <c r="AR814" s="9"/>
      <c r="AS814" s="9"/>
      <c r="AT814" s="9"/>
      <c r="AU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</row>
    <row r="815" spans="40:59" x14ac:dyDescent="0.3">
      <c r="AN815" s="9"/>
      <c r="AO815" s="9"/>
      <c r="AP815" s="9"/>
      <c r="AQ815" s="9"/>
      <c r="AR815" s="9"/>
      <c r="AS815" s="9"/>
      <c r="AT815" s="9"/>
      <c r="AU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</row>
    <row r="816" spans="40:59" x14ac:dyDescent="0.3">
      <c r="AN816" s="9"/>
      <c r="AO816" s="9"/>
      <c r="AP816" s="9"/>
      <c r="AQ816" s="9"/>
      <c r="AR816" s="9"/>
      <c r="AS816" s="9"/>
      <c r="AT816" s="9"/>
      <c r="AU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</row>
    <row r="817" spans="40:59" x14ac:dyDescent="0.3">
      <c r="AN817" s="9"/>
      <c r="AO817" s="9"/>
      <c r="AP817" s="9"/>
      <c r="AQ817" s="9"/>
      <c r="AR817" s="9"/>
      <c r="AS817" s="9"/>
      <c r="AT817" s="9"/>
      <c r="AU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</row>
    <row r="818" spans="40:59" x14ac:dyDescent="0.3">
      <c r="AN818" s="9"/>
      <c r="AO818" s="9"/>
      <c r="AP818" s="9"/>
      <c r="AQ818" s="9"/>
      <c r="AR818" s="9"/>
      <c r="AS818" s="9"/>
      <c r="AT818" s="9"/>
      <c r="AU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</row>
    <row r="819" spans="40:59" x14ac:dyDescent="0.3">
      <c r="AN819" s="9"/>
      <c r="AO819" s="9"/>
      <c r="AP819" s="9"/>
      <c r="AQ819" s="9"/>
      <c r="AR819" s="9"/>
      <c r="AS819" s="9"/>
      <c r="AT819" s="9"/>
      <c r="AU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</row>
    <row r="820" spans="40:59" x14ac:dyDescent="0.3">
      <c r="AN820" s="9"/>
      <c r="AO820" s="9"/>
      <c r="AP820" s="9"/>
      <c r="AQ820" s="9"/>
      <c r="AR820" s="9"/>
      <c r="AS820" s="9"/>
      <c r="AT820" s="9"/>
      <c r="AU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</row>
    <row r="821" spans="40:59" x14ac:dyDescent="0.3">
      <c r="AN821" s="9"/>
      <c r="AO821" s="9"/>
      <c r="AP821" s="9"/>
      <c r="AQ821" s="9"/>
      <c r="AR821" s="9"/>
      <c r="AS821" s="9"/>
      <c r="AT821" s="9"/>
      <c r="AU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</row>
    <row r="822" spans="40:59" x14ac:dyDescent="0.3">
      <c r="AN822" s="9"/>
      <c r="AO822" s="9"/>
      <c r="AP822" s="9"/>
      <c r="AQ822" s="9"/>
      <c r="AR822" s="9"/>
      <c r="AS822" s="9"/>
      <c r="AT822" s="9"/>
      <c r="AU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</row>
    <row r="823" spans="40:59" x14ac:dyDescent="0.3">
      <c r="AN823" s="9"/>
      <c r="AO823" s="9"/>
      <c r="AP823" s="9"/>
      <c r="AQ823" s="9"/>
      <c r="AR823" s="9"/>
      <c r="AS823" s="9"/>
      <c r="AT823" s="9"/>
      <c r="AU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</row>
    <row r="824" spans="40:59" x14ac:dyDescent="0.3">
      <c r="AN824" s="9"/>
      <c r="AO824" s="9"/>
      <c r="AP824" s="9"/>
      <c r="AQ824" s="9"/>
      <c r="AR824" s="9"/>
      <c r="AS824" s="9"/>
      <c r="AT824" s="9"/>
      <c r="AU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</row>
    <row r="825" spans="40:59" x14ac:dyDescent="0.3">
      <c r="AN825" s="9"/>
      <c r="AO825" s="9"/>
      <c r="AP825" s="9"/>
      <c r="AQ825" s="9"/>
      <c r="AR825" s="9"/>
      <c r="AS825" s="9"/>
      <c r="AT825" s="9"/>
      <c r="AU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</row>
    <row r="826" spans="40:59" x14ac:dyDescent="0.3">
      <c r="AN826" s="9"/>
      <c r="AO826" s="9"/>
      <c r="AP826" s="9"/>
      <c r="AQ826" s="9"/>
      <c r="AR826" s="9"/>
      <c r="AS826" s="9"/>
      <c r="AT826" s="9"/>
      <c r="AU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</row>
    <row r="827" spans="40:59" x14ac:dyDescent="0.3">
      <c r="AN827" s="9"/>
      <c r="AO827" s="9"/>
      <c r="AP827" s="9"/>
      <c r="AQ827" s="9"/>
      <c r="AR827" s="9"/>
      <c r="AS827" s="9"/>
      <c r="AT827" s="9"/>
      <c r="AU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</row>
    <row r="828" spans="40:59" x14ac:dyDescent="0.3">
      <c r="AN828" s="9"/>
      <c r="AO828" s="9"/>
      <c r="AP828" s="9"/>
      <c r="AQ828" s="9"/>
      <c r="AR828" s="9"/>
      <c r="AS828" s="9"/>
      <c r="AT828" s="9"/>
      <c r="AU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</row>
    <row r="829" spans="40:59" x14ac:dyDescent="0.3">
      <c r="AN829" s="9"/>
      <c r="AO829" s="9"/>
      <c r="AP829" s="9"/>
      <c r="AQ829" s="9"/>
      <c r="AR829" s="9"/>
      <c r="AS829" s="9"/>
      <c r="AT829" s="9"/>
      <c r="AU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</row>
    <row r="830" spans="40:59" x14ac:dyDescent="0.3">
      <c r="AN830" s="9"/>
      <c r="AO830" s="9"/>
      <c r="AP830" s="9"/>
      <c r="AQ830" s="9"/>
      <c r="AR830" s="9"/>
      <c r="AS830" s="9"/>
      <c r="AT830" s="9"/>
      <c r="AU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</row>
    <row r="831" spans="40:59" x14ac:dyDescent="0.3">
      <c r="AN831" s="9"/>
      <c r="AO831" s="9"/>
      <c r="AP831" s="9"/>
      <c r="AQ831" s="9"/>
      <c r="AR831" s="9"/>
      <c r="AS831" s="9"/>
      <c r="AT831" s="9"/>
      <c r="AU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</row>
    <row r="832" spans="40:59" x14ac:dyDescent="0.3">
      <c r="AN832" s="9"/>
      <c r="AO832" s="9"/>
      <c r="AP832" s="9"/>
      <c r="AQ832" s="9"/>
      <c r="AR832" s="9"/>
      <c r="AS832" s="9"/>
      <c r="AT832" s="9"/>
      <c r="AU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</row>
    <row r="833" spans="40:59" x14ac:dyDescent="0.3">
      <c r="AN833" s="9"/>
      <c r="AO833" s="9"/>
      <c r="AP833" s="9"/>
      <c r="AQ833" s="9"/>
      <c r="AR833" s="9"/>
      <c r="AS833" s="9"/>
      <c r="AT833" s="9"/>
      <c r="AU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</row>
    <row r="834" spans="40:59" x14ac:dyDescent="0.3">
      <c r="AN834" s="9"/>
      <c r="AO834" s="9"/>
      <c r="AP834" s="9"/>
      <c r="AQ834" s="9"/>
      <c r="AR834" s="9"/>
      <c r="AS834" s="9"/>
      <c r="AT834" s="9"/>
      <c r="AU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</row>
    <row r="835" spans="40:59" x14ac:dyDescent="0.3">
      <c r="AN835" s="9"/>
      <c r="AO835" s="9"/>
      <c r="AP835" s="9"/>
      <c r="AQ835" s="9"/>
      <c r="AR835" s="9"/>
      <c r="AS835" s="9"/>
      <c r="AT835" s="9"/>
      <c r="AU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</row>
    <row r="836" spans="40:59" x14ac:dyDescent="0.3">
      <c r="AN836" s="9"/>
      <c r="AO836" s="9"/>
      <c r="AP836" s="9"/>
      <c r="AQ836" s="9"/>
      <c r="AR836" s="9"/>
      <c r="AS836" s="9"/>
      <c r="AT836" s="9"/>
      <c r="AU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</row>
    <row r="837" spans="40:59" x14ac:dyDescent="0.3">
      <c r="AN837" s="9"/>
      <c r="AO837" s="9"/>
      <c r="AP837" s="9"/>
      <c r="AQ837" s="9"/>
      <c r="AR837" s="9"/>
      <c r="AS837" s="9"/>
      <c r="AT837" s="9"/>
      <c r="AU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</row>
    <row r="838" spans="40:59" x14ac:dyDescent="0.3">
      <c r="AN838" s="9"/>
      <c r="AO838" s="9"/>
      <c r="AP838" s="9"/>
      <c r="AQ838" s="9"/>
      <c r="AR838" s="9"/>
      <c r="AS838" s="9"/>
      <c r="AT838" s="9"/>
      <c r="AU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</row>
    <row r="839" spans="40:59" x14ac:dyDescent="0.3">
      <c r="AN839" s="9"/>
      <c r="AO839" s="9"/>
      <c r="AP839" s="9"/>
      <c r="AQ839" s="9"/>
      <c r="AR839" s="9"/>
      <c r="AS839" s="9"/>
      <c r="AT839" s="9"/>
      <c r="AU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</row>
    <row r="840" spans="40:59" x14ac:dyDescent="0.3">
      <c r="AN840" s="9"/>
      <c r="AO840" s="9"/>
      <c r="AP840" s="9"/>
      <c r="AQ840" s="9"/>
      <c r="AR840" s="9"/>
      <c r="AS840" s="9"/>
      <c r="AT840" s="9"/>
      <c r="AU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</row>
    <row r="841" spans="40:59" x14ac:dyDescent="0.3">
      <c r="AN841" s="9"/>
      <c r="AO841" s="9"/>
      <c r="AP841" s="9"/>
      <c r="AQ841" s="9"/>
      <c r="AR841" s="9"/>
      <c r="AS841" s="9"/>
      <c r="AT841" s="9"/>
      <c r="AU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</row>
    <row r="842" spans="40:59" x14ac:dyDescent="0.3">
      <c r="AN842" s="9"/>
      <c r="AO842" s="9"/>
      <c r="AP842" s="9"/>
      <c r="AQ842" s="9"/>
      <c r="AR842" s="9"/>
      <c r="AS842" s="9"/>
      <c r="AT842" s="9"/>
      <c r="AU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</row>
    <row r="843" spans="40:59" x14ac:dyDescent="0.3">
      <c r="AN843" s="9"/>
      <c r="AO843" s="9"/>
      <c r="AP843" s="9"/>
      <c r="AQ843" s="9"/>
      <c r="AR843" s="9"/>
      <c r="AS843" s="9"/>
      <c r="AT843" s="9"/>
      <c r="AU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</row>
    <row r="844" spans="40:59" x14ac:dyDescent="0.3">
      <c r="AN844" s="9"/>
      <c r="AO844" s="9"/>
      <c r="AP844" s="9"/>
      <c r="AQ844" s="9"/>
      <c r="AR844" s="9"/>
      <c r="AS844" s="9"/>
      <c r="AT844" s="9"/>
      <c r="AU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</row>
    <row r="845" spans="40:59" x14ac:dyDescent="0.3">
      <c r="AN845" s="9"/>
      <c r="AO845" s="9"/>
      <c r="AP845" s="9"/>
      <c r="AQ845" s="9"/>
      <c r="AR845" s="9"/>
      <c r="AS845" s="9"/>
      <c r="AT845" s="9"/>
      <c r="AU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</row>
    <row r="846" spans="40:59" x14ac:dyDescent="0.3">
      <c r="AN846" s="9"/>
      <c r="AO846" s="9"/>
      <c r="AP846" s="9"/>
      <c r="AQ846" s="9"/>
      <c r="AR846" s="9"/>
      <c r="AS846" s="9"/>
      <c r="AT846" s="9"/>
      <c r="AU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</row>
    <row r="847" spans="40:59" x14ac:dyDescent="0.3">
      <c r="AN847" s="9"/>
      <c r="AO847" s="9"/>
      <c r="AP847" s="9"/>
      <c r="AQ847" s="9"/>
      <c r="AR847" s="9"/>
      <c r="AS847" s="9"/>
      <c r="AT847" s="9"/>
      <c r="AU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</row>
    <row r="848" spans="40:59" x14ac:dyDescent="0.3">
      <c r="AN848" s="9"/>
      <c r="AO848" s="9"/>
      <c r="AP848" s="9"/>
      <c r="AQ848" s="9"/>
      <c r="AR848" s="9"/>
      <c r="AS848" s="9"/>
      <c r="AT848" s="9"/>
      <c r="AU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</row>
    <row r="849" spans="40:59" x14ac:dyDescent="0.3">
      <c r="AN849" s="9"/>
      <c r="AO849" s="9"/>
      <c r="AP849" s="9"/>
      <c r="AQ849" s="9"/>
      <c r="AR849" s="9"/>
      <c r="AS849" s="9"/>
      <c r="AT849" s="9"/>
      <c r="AU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</row>
    <row r="850" spans="40:59" x14ac:dyDescent="0.3">
      <c r="AN850" s="9"/>
      <c r="AO850" s="9"/>
      <c r="AP850" s="9"/>
      <c r="AQ850" s="9"/>
      <c r="AR850" s="9"/>
      <c r="AS850" s="9"/>
      <c r="AT850" s="9"/>
      <c r="AU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</row>
    <row r="851" spans="40:59" x14ac:dyDescent="0.3">
      <c r="AN851" s="9"/>
      <c r="AO851" s="9"/>
      <c r="AP851" s="9"/>
      <c r="AQ851" s="9"/>
      <c r="AR851" s="9"/>
      <c r="AS851" s="9"/>
      <c r="AT851" s="9"/>
      <c r="AU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</row>
    <row r="852" spans="40:59" x14ac:dyDescent="0.3">
      <c r="AN852" s="9"/>
      <c r="AO852" s="9"/>
      <c r="AP852" s="9"/>
      <c r="AQ852" s="9"/>
      <c r="AR852" s="9"/>
      <c r="AS852" s="9"/>
      <c r="AT852" s="9"/>
      <c r="AU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</row>
    <row r="853" spans="40:59" x14ac:dyDescent="0.3">
      <c r="AN853" s="9"/>
      <c r="AO853" s="9"/>
      <c r="AP853" s="9"/>
      <c r="AQ853" s="9"/>
      <c r="AR853" s="9"/>
      <c r="AS853" s="9"/>
      <c r="AT853" s="9"/>
      <c r="AU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</row>
    <row r="854" spans="40:59" x14ac:dyDescent="0.3">
      <c r="AN854" s="9"/>
      <c r="AO854" s="9"/>
      <c r="AP854" s="9"/>
      <c r="AQ854" s="9"/>
      <c r="AR854" s="9"/>
      <c r="AS854" s="9"/>
      <c r="AT854" s="9"/>
      <c r="AU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</row>
    <row r="855" spans="40:59" x14ac:dyDescent="0.3">
      <c r="AN855" s="9"/>
      <c r="AO855" s="9"/>
      <c r="AP855" s="9"/>
      <c r="AQ855" s="9"/>
      <c r="AR855" s="9"/>
      <c r="AS855" s="9"/>
      <c r="AT855" s="9"/>
      <c r="AU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</row>
    <row r="856" spans="40:59" x14ac:dyDescent="0.3">
      <c r="AN856" s="9"/>
      <c r="AO856" s="9"/>
      <c r="AP856" s="9"/>
      <c r="AQ856" s="9"/>
      <c r="AR856" s="9"/>
      <c r="AS856" s="9"/>
      <c r="AT856" s="9"/>
      <c r="AU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</row>
    <row r="857" spans="40:59" x14ac:dyDescent="0.3">
      <c r="AN857" s="9"/>
      <c r="AO857" s="9"/>
      <c r="AP857" s="9"/>
      <c r="AQ857" s="9"/>
      <c r="AR857" s="9"/>
      <c r="AS857" s="9"/>
      <c r="AT857" s="9"/>
      <c r="AU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</row>
    <row r="858" spans="40:59" x14ac:dyDescent="0.3">
      <c r="AN858" s="9"/>
      <c r="AO858" s="9"/>
      <c r="AP858" s="9"/>
      <c r="AQ858" s="9"/>
      <c r="AR858" s="9"/>
      <c r="AS858" s="9"/>
      <c r="AT858" s="9"/>
      <c r="AU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</row>
    <row r="859" spans="40:59" x14ac:dyDescent="0.3">
      <c r="AN859" s="9"/>
      <c r="AO859" s="9"/>
      <c r="AP859" s="9"/>
      <c r="AQ859" s="9"/>
      <c r="AR859" s="9"/>
      <c r="AS859" s="9"/>
      <c r="AT859" s="9"/>
      <c r="AU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</row>
    <row r="860" spans="40:59" x14ac:dyDescent="0.3">
      <c r="AN860" s="9"/>
      <c r="AO860" s="9"/>
      <c r="AP860" s="9"/>
      <c r="AQ860" s="9"/>
      <c r="AR860" s="9"/>
      <c r="AS860" s="9"/>
      <c r="AT860" s="9"/>
      <c r="AU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</row>
    <row r="861" spans="40:59" x14ac:dyDescent="0.3">
      <c r="AN861" s="9"/>
      <c r="AO861" s="9"/>
      <c r="AP861" s="9"/>
      <c r="AQ861" s="9"/>
      <c r="AR861" s="9"/>
      <c r="AS861" s="9"/>
      <c r="AT861" s="9"/>
      <c r="AU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</row>
    <row r="862" spans="40:59" x14ac:dyDescent="0.3">
      <c r="AN862" s="9"/>
      <c r="AO862" s="9"/>
      <c r="AP862" s="9"/>
      <c r="AQ862" s="9"/>
      <c r="AR862" s="9"/>
      <c r="AS862" s="9"/>
      <c r="AT862" s="9"/>
      <c r="AU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</row>
    <row r="863" spans="40:59" x14ac:dyDescent="0.3">
      <c r="AN863" s="9"/>
      <c r="AO863" s="9"/>
      <c r="AP863" s="9"/>
      <c r="AQ863" s="9"/>
      <c r="AR863" s="9"/>
      <c r="AS863" s="9"/>
      <c r="AT863" s="9"/>
      <c r="AU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</row>
    <row r="864" spans="40:59" x14ac:dyDescent="0.3">
      <c r="AN864" s="9"/>
      <c r="AO864" s="9"/>
      <c r="AP864" s="9"/>
      <c r="AQ864" s="9"/>
      <c r="AR864" s="9"/>
      <c r="AS864" s="9"/>
      <c r="AT864" s="9"/>
      <c r="AU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</row>
    <row r="865" spans="40:59" x14ac:dyDescent="0.3">
      <c r="AN865" s="9"/>
      <c r="AO865" s="9"/>
      <c r="AP865" s="9"/>
      <c r="AQ865" s="9"/>
      <c r="AR865" s="9"/>
      <c r="AS865" s="9"/>
      <c r="AT865" s="9"/>
      <c r="AU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</row>
    <row r="866" spans="40:59" x14ac:dyDescent="0.3">
      <c r="AN866" s="9"/>
      <c r="AO866" s="9"/>
      <c r="AP866" s="9"/>
      <c r="AQ866" s="9"/>
      <c r="AR866" s="9"/>
      <c r="AS866" s="9"/>
      <c r="AT866" s="9"/>
      <c r="AU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</row>
    <row r="867" spans="40:59" x14ac:dyDescent="0.3">
      <c r="AN867" s="9"/>
      <c r="AO867" s="9"/>
      <c r="AP867" s="9"/>
      <c r="AQ867" s="9"/>
      <c r="AR867" s="9"/>
      <c r="AS867" s="9"/>
      <c r="AT867" s="9"/>
      <c r="AU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</row>
    <row r="868" spans="40:59" x14ac:dyDescent="0.3">
      <c r="AN868" s="9"/>
      <c r="AO868" s="9"/>
      <c r="AP868" s="9"/>
      <c r="AQ868" s="9"/>
      <c r="AR868" s="9"/>
      <c r="AS868" s="9"/>
      <c r="AT868" s="9"/>
      <c r="AU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</row>
    <row r="869" spans="40:59" x14ac:dyDescent="0.3">
      <c r="AN869" s="9"/>
      <c r="AO869" s="9"/>
      <c r="AP869" s="9"/>
      <c r="AQ869" s="9"/>
      <c r="AR869" s="9"/>
      <c r="AS869" s="9"/>
      <c r="AT869" s="9"/>
      <c r="AU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</row>
    <row r="870" spans="40:59" x14ac:dyDescent="0.3">
      <c r="AN870" s="9"/>
      <c r="AO870" s="9"/>
      <c r="AP870" s="9"/>
      <c r="AQ870" s="9"/>
      <c r="AR870" s="9"/>
      <c r="AS870" s="9"/>
      <c r="AT870" s="9"/>
      <c r="AU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</row>
    <row r="871" spans="40:59" x14ac:dyDescent="0.3">
      <c r="AN871" s="9"/>
      <c r="AO871" s="9"/>
      <c r="AP871" s="9"/>
      <c r="AQ871" s="9"/>
      <c r="AR871" s="9"/>
      <c r="AS871" s="9"/>
      <c r="AT871" s="9"/>
      <c r="AU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</row>
    <row r="872" spans="40:59" x14ac:dyDescent="0.3">
      <c r="AN872" s="9"/>
      <c r="AO872" s="9"/>
      <c r="AP872" s="9"/>
      <c r="AQ872" s="9"/>
      <c r="AR872" s="9"/>
      <c r="AS872" s="9"/>
      <c r="AT872" s="9"/>
      <c r="AU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</row>
    <row r="873" spans="40:59" x14ac:dyDescent="0.3">
      <c r="AN873" s="9"/>
      <c r="AO873" s="9"/>
      <c r="AP873" s="9"/>
      <c r="AQ873" s="9"/>
      <c r="AR873" s="9"/>
      <c r="AS873" s="9"/>
      <c r="AT873" s="9"/>
      <c r="AU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</row>
    <row r="874" spans="40:59" x14ac:dyDescent="0.3">
      <c r="AN874" s="9"/>
      <c r="AO874" s="9"/>
      <c r="AP874" s="9"/>
      <c r="AQ874" s="9"/>
      <c r="AR874" s="9"/>
      <c r="AS874" s="9"/>
      <c r="AT874" s="9"/>
      <c r="AU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</row>
    <row r="875" spans="40:59" x14ac:dyDescent="0.3">
      <c r="AN875" s="9"/>
      <c r="AO875" s="9"/>
      <c r="AP875" s="9"/>
      <c r="AQ875" s="9"/>
      <c r="AR875" s="9"/>
      <c r="AS875" s="9"/>
      <c r="AT875" s="9"/>
      <c r="AU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</row>
    <row r="876" spans="40:59" x14ac:dyDescent="0.3">
      <c r="AN876" s="9"/>
      <c r="AO876" s="9"/>
      <c r="AP876" s="9"/>
      <c r="AQ876" s="9"/>
      <c r="AR876" s="9"/>
      <c r="AS876" s="9"/>
      <c r="AT876" s="9"/>
      <c r="AU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</row>
    <row r="877" spans="40:59" x14ac:dyDescent="0.3">
      <c r="AN877" s="9"/>
      <c r="AO877" s="9"/>
      <c r="AP877" s="9"/>
      <c r="AQ877" s="9"/>
      <c r="AR877" s="9"/>
      <c r="AS877" s="9"/>
      <c r="AT877" s="9"/>
      <c r="AU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</row>
    <row r="878" spans="40:59" x14ac:dyDescent="0.3">
      <c r="AN878" s="9"/>
      <c r="AO878" s="9"/>
      <c r="AP878" s="9"/>
      <c r="AQ878" s="9"/>
      <c r="AR878" s="9"/>
      <c r="AS878" s="9"/>
      <c r="AT878" s="9"/>
      <c r="AU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</row>
    <row r="879" spans="40:59" x14ac:dyDescent="0.3">
      <c r="AN879" s="9"/>
      <c r="AO879" s="9"/>
      <c r="AP879" s="9"/>
      <c r="AQ879" s="9"/>
      <c r="AR879" s="9"/>
      <c r="AS879" s="9"/>
      <c r="AT879" s="9"/>
      <c r="AU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</row>
    <row r="880" spans="40:59" x14ac:dyDescent="0.3">
      <c r="AN880" s="9"/>
      <c r="AO880" s="9"/>
      <c r="AP880" s="9"/>
      <c r="AQ880" s="9"/>
      <c r="AR880" s="9"/>
      <c r="AS880" s="9"/>
      <c r="AT880" s="9"/>
      <c r="AU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</row>
    <row r="881" spans="40:59" x14ac:dyDescent="0.3">
      <c r="AN881" s="9"/>
      <c r="AO881" s="9"/>
      <c r="AP881" s="9"/>
      <c r="AQ881" s="9"/>
      <c r="AR881" s="9"/>
      <c r="AS881" s="9"/>
      <c r="AT881" s="9"/>
      <c r="AU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</row>
    <row r="882" spans="40:59" x14ac:dyDescent="0.3">
      <c r="AN882" s="9"/>
      <c r="AO882" s="9"/>
      <c r="AP882" s="9"/>
      <c r="AQ882" s="9"/>
      <c r="AR882" s="9"/>
      <c r="AS882" s="9"/>
      <c r="AT882" s="9"/>
      <c r="AU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</row>
    <row r="883" spans="40:59" x14ac:dyDescent="0.3">
      <c r="AN883" s="9"/>
      <c r="AO883" s="9"/>
      <c r="AP883" s="9"/>
      <c r="AQ883" s="9"/>
      <c r="AR883" s="9"/>
      <c r="AS883" s="9"/>
      <c r="AT883" s="9"/>
      <c r="AU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</row>
    <row r="884" spans="40:59" x14ac:dyDescent="0.3">
      <c r="AN884" s="9"/>
      <c r="AO884" s="9"/>
      <c r="AP884" s="9"/>
      <c r="AQ884" s="9"/>
      <c r="AR884" s="9"/>
      <c r="AS884" s="9"/>
      <c r="AT884" s="9"/>
      <c r="AU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</row>
    <row r="885" spans="40:59" x14ac:dyDescent="0.3">
      <c r="AN885" s="9"/>
      <c r="AO885" s="9"/>
      <c r="AP885" s="9"/>
      <c r="AQ885" s="9"/>
      <c r="AR885" s="9"/>
      <c r="AS885" s="9"/>
      <c r="AT885" s="9"/>
      <c r="AU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</row>
    <row r="886" spans="40:59" x14ac:dyDescent="0.3">
      <c r="AN886" s="9"/>
      <c r="AO886" s="9"/>
      <c r="AP886" s="9"/>
      <c r="AQ886" s="9"/>
      <c r="AR886" s="9"/>
      <c r="AS886" s="9"/>
      <c r="AT886" s="9"/>
      <c r="AU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</row>
    <row r="887" spans="40:59" x14ac:dyDescent="0.3">
      <c r="AN887" s="9"/>
      <c r="AO887" s="9"/>
      <c r="AP887" s="9"/>
      <c r="AQ887" s="9"/>
      <c r="AR887" s="9"/>
      <c r="AS887" s="9"/>
      <c r="AT887" s="9"/>
      <c r="AU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</row>
    <row r="888" spans="40:59" x14ac:dyDescent="0.3">
      <c r="AN888" s="9"/>
      <c r="AO888" s="9"/>
      <c r="AP888" s="9"/>
      <c r="AQ888" s="9"/>
      <c r="AR888" s="9"/>
      <c r="AS888" s="9"/>
      <c r="AT888" s="9"/>
      <c r="AU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</row>
    <row r="889" spans="40:59" x14ac:dyDescent="0.3">
      <c r="AN889" s="9"/>
      <c r="AO889" s="9"/>
      <c r="AP889" s="9"/>
      <c r="AQ889" s="9"/>
      <c r="AR889" s="9"/>
      <c r="AS889" s="9"/>
      <c r="AT889" s="9"/>
      <c r="AU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</row>
    <row r="890" spans="40:59" x14ac:dyDescent="0.3">
      <c r="AN890" s="9"/>
      <c r="AO890" s="9"/>
      <c r="AP890" s="9"/>
      <c r="AQ890" s="9"/>
      <c r="AR890" s="9"/>
      <c r="AS890" s="9"/>
      <c r="AT890" s="9"/>
      <c r="AU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</row>
    <row r="891" spans="40:59" x14ac:dyDescent="0.3">
      <c r="AN891" s="9"/>
      <c r="AO891" s="9"/>
      <c r="AP891" s="9"/>
      <c r="AQ891" s="9"/>
      <c r="AR891" s="9"/>
      <c r="AS891" s="9"/>
      <c r="AT891" s="9"/>
      <c r="AU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</row>
    <row r="892" spans="40:59" x14ac:dyDescent="0.3">
      <c r="AN892" s="9"/>
      <c r="AO892" s="9"/>
      <c r="AP892" s="9"/>
      <c r="AQ892" s="9"/>
      <c r="AR892" s="9"/>
      <c r="AS892" s="9"/>
      <c r="AT892" s="9"/>
      <c r="AU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</row>
    <row r="893" spans="40:59" x14ac:dyDescent="0.3">
      <c r="AN893" s="9"/>
      <c r="AO893" s="9"/>
      <c r="AP893" s="9"/>
      <c r="AQ893" s="9"/>
      <c r="AR893" s="9"/>
      <c r="AS893" s="9"/>
      <c r="AT893" s="9"/>
      <c r="AU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</row>
    <row r="894" spans="40:59" x14ac:dyDescent="0.3">
      <c r="AN894" s="9"/>
      <c r="AO894" s="9"/>
      <c r="AP894" s="9"/>
      <c r="AQ894" s="9"/>
      <c r="AR894" s="9"/>
      <c r="AS894" s="9"/>
      <c r="AT894" s="9"/>
      <c r="AU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</row>
    <row r="895" spans="40:59" x14ac:dyDescent="0.3">
      <c r="AN895" s="9"/>
      <c r="AO895" s="9"/>
      <c r="AP895" s="9"/>
      <c r="AQ895" s="9"/>
      <c r="AR895" s="9"/>
      <c r="AS895" s="9"/>
      <c r="AT895" s="9"/>
      <c r="AU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</row>
    <row r="896" spans="40:59" x14ac:dyDescent="0.3">
      <c r="AN896" s="9"/>
      <c r="AO896" s="9"/>
      <c r="AP896" s="9"/>
      <c r="AQ896" s="9"/>
      <c r="AR896" s="9"/>
      <c r="AS896" s="9"/>
      <c r="AT896" s="9"/>
      <c r="AU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</row>
    <row r="897" spans="40:59" x14ac:dyDescent="0.3">
      <c r="AN897" s="9"/>
      <c r="AO897" s="9"/>
      <c r="AP897" s="9"/>
      <c r="AQ897" s="9"/>
      <c r="AR897" s="9"/>
      <c r="AS897" s="9"/>
      <c r="AT897" s="9"/>
      <c r="AU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</row>
    <row r="898" spans="40:59" x14ac:dyDescent="0.3">
      <c r="AN898" s="9"/>
      <c r="AO898" s="9"/>
      <c r="AP898" s="9"/>
      <c r="AQ898" s="9"/>
      <c r="AR898" s="9"/>
      <c r="AS898" s="9"/>
      <c r="AT898" s="9"/>
      <c r="AU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</row>
    <row r="899" spans="40:59" x14ac:dyDescent="0.3">
      <c r="AN899" s="9"/>
      <c r="AO899" s="9"/>
      <c r="AP899" s="9"/>
      <c r="AQ899" s="9"/>
      <c r="AR899" s="9"/>
      <c r="AS899" s="9"/>
      <c r="AT899" s="9"/>
      <c r="AU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</row>
    <row r="900" spans="40:59" x14ac:dyDescent="0.3">
      <c r="AN900" s="9"/>
      <c r="AO900" s="9"/>
      <c r="AP900" s="9"/>
      <c r="AQ900" s="9"/>
      <c r="AR900" s="9"/>
      <c r="AS900" s="9"/>
      <c r="AT900" s="9"/>
      <c r="AU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</row>
    <row r="901" spans="40:59" x14ac:dyDescent="0.3">
      <c r="AN901" s="9"/>
      <c r="AO901" s="9"/>
      <c r="AP901" s="9"/>
      <c r="AQ901" s="9"/>
      <c r="AR901" s="9"/>
      <c r="AS901" s="9"/>
      <c r="AT901" s="9"/>
      <c r="AU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</row>
    <row r="902" spans="40:59" x14ac:dyDescent="0.3">
      <c r="AN902" s="9"/>
      <c r="AO902" s="9"/>
      <c r="AP902" s="9"/>
      <c r="AQ902" s="9"/>
      <c r="AR902" s="9"/>
      <c r="AS902" s="9"/>
      <c r="AT902" s="9"/>
      <c r="AU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</row>
    <row r="903" spans="40:59" x14ac:dyDescent="0.3">
      <c r="AN903" s="9"/>
      <c r="AO903" s="9"/>
      <c r="AP903" s="9"/>
      <c r="AQ903" s="9"/>
      <c r="AR903" s="9"/>
      <c r="AS903" s="9"/>
      <c r="AT903" s="9"/>
      <c r="AU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</row>
    <row r="904" spans="40:59" x14ac:dyDescent="0.3">
      <c r="AN904" s="9"/>
      <c r="AO904" s="9"/>
      <c r="AP904" s="9"/>
      <c r="AQ904" s="9"/>
      <c r="AR904" s="9"/>
      <c r="AS904" s="9"/>
      <c r="AT904" s="9"/>
      <c r="AU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</row>
    <row r="905" spans="40:59" x14ac:dyDescent="0.3">
      <c r="AN905" s="9"/>
      <c r="AO905" s="9"/>
      <c r="AP905" s="9"/>
      <c r="AQ905" s="9"/>
      <c r="AR905" s="9"/>
      <c r="AS905" s="9"/>
      <c r="AT905" s="9"/>
      <c r="AU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</row>
    <row r="906" spans="40:59" x14ac:dyDescent="0.3">
      <c r="AN906" s="9"/>
      <c r="AO906" s="9"/>
      <c r="AP906" s="9"/>
      <c r="AQ906" s="9"/>
      <c r="AR906" s="9"/>
      <c r="AS906" s="9"/>
      <c r="AT906" s="9"/>
      <c r="AU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</row>
    <row r="907" spans="40:59" x14ac:dyDescent="0.3">
      <c r="AN907" s="9"/>
      <c r="AO907" s="9"/>
      <c r="AP907" s="9"/>
      <c r="AQ907" s="9"/>
      <c r="AR907" s="9"/>
      <c r="AS907" s="9"/>
      <c r="AT907" s="9"/>
      <c r="AU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</row>
    <row r="908" spans="40:59" x14ac:dyDescent="0.3">
      <c r="AN908" s="9"/>
      <c r="AO908" s="9"/>
      <c r="AP908" s="9"/>
      <c r="AQ908" s="9"/>
      <c r="AR908" s="9"/>
      <c r="AS908" s="9"/>
      <c r="AT908" s="9"/>
      <c r="AU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</row>
    <row r="909" spans="40:59" x14ac:dyDescent="0.3">
      <c r="AN909" s="9"/>
      <c r="AO909" s="9"/>
      <c r="AP909" s="9"/>
      <c r="AQ909" s="9"/>
      <c r="AR909" s="9"/>
      <c r="AS909" s="9"/>
      <c r="AT909" s="9"/>
      <c r="AU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</row>
    <row r="910" spans="40:59" x14ac:dyDescent="0.3">
      <c r="AN910" s="9"/>
      <c r="AO910" s="9"/>
      <c r="AP910" s="9"/>
      <c r="AQ910" s="9"/>
      <c r="AR910" s="9"/>
      <c r="AS910" s="9"/>
      <c r="AT910" s="9"/>
      <c r="AU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</row>
    <row r="911" spans="40:59" x14ac:dyDescent="0.3">
      <c r="AN911" s="9"/>
      <c r="AO911" s="9"/>
      <c r="AP911" s="9"/>
      <c r="AQ911" s="9"/>
      <c r="AR911" s="9"/>
      <c r="AS911" s="9"/>
      <c r="AT911" s="9"/>
      <c r="AU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</row>
    <row r="912" spans="40:59" x14ac:dyDescent="0.3">
      <c r="AN912" s="9"/>
      <c r="AO912" s="9"/>
      <c r="AP912" s="9"/>
      <c r="AQ912" s="9"/>
      <c r="AR912" s="9"/>
      <c r="AS912" s="9"/>
      <c r="AT912" s="9"/>
      <c r="AU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</row>
    <row r="913" spans="40:59" x14ac:dyDescent="0.3">
      <c r="AN913" s="9"/>
      <c r="AO913" s="9"/>
      <c r="AP913" s="9"/>
      <c r="AQ913" s="9"/>
      <c r="AR913" s="9"/>
      <c r="AS913" s="9"/>
      <c r="AT913" s="9"/>
      <c r="AU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</row>
    <row r="914" spans="40:59" x14ac:dyDescent="0.3">
      <c r="AN914" s="9"/>
      <c r="AO914" s="9"/>
      <c r="AP914" s="9"/>
      <c r="AQ914" s="9"/>
      <c r="AR914" s="9"/>
      <c r="AS914" s="9"/>
      <c r="AT914" s="9"/>
      <c r="AU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</row>
    <row r="915" spans="40:59" x14ac:dyDescent="0.3">
      <c r="AN915" s="9"/>
      <c r="AO915" s="9"/>
      <c r="AP915" s="9"/>
      <c r="AQ915" s="9"/>
      <c r="AR915" s="9"/>
      <c r="AS915" s="9"/>
      <c r="AT915" s="9"/>
      <c r="AU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</row>
    <row r="916" spans="40:59" x14ac:dyDescent="0.3">
      <c r="AN916" s="9"/>
      <c r="AO916" s="9"/>
      <c r="AP916" s="9"/>
      <c r="AQ916" s="9"/>
      <c r="AR916" s="9"/>
      <c r="AS916" s="9"/>
      <c r="AT916" s="9"/>
      <c r="AU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</row>
    <row r="917" spans="40:59" x14ac:dyDescent="0.3">
      <c r="AN917" s="9"/>
      <c r="AO917" s="9"/>
      <c r="AP917" s="9"/>
      <c r="AQ917" s="9"/>
      <c r="AR917" s="9"/>
      <c r="AS917" s="9"/>
      <c r="AT917" s="9"/>
      <c r="AU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</row>
    <row r="918" spans="40:59" x14ac:dyDescent="0.3">
      <c r="AN918" s="9"/>
      <c r="AO918" s="9"/>
      <c r="AP918" s="9"/>
      <c r="AQ918" s="9"/>
      <c r="AR918" s="9"/>
      <c r="AS918" s="9"/>
      <c r="AT918" s="9"/>
      <c r="AU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</row>
    <row r="919" spans="40:59" x14ac:dyDescent="0.3">
      <c r="AN919" s="9"/>
      <c r="AO919" s="9"/>
      <c r="AP919" s="9"/>
      <c r="AQ919" s="9"/>
      <c r="AR919" s="9"/>
      <c r="AS919" s="9"/>
      <c r="AT919" s="9"/>
      <c r="AU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</row>
    <row r="920" spans="40:59" x14ac:dyDescent="0.3">
      <c r="AN920" s="9"/>
      <c r="AO920" s="9"/>
      <c r="AP920" s="9"/>
      <c r="AQ920" s="9"/>
      <c r="AR920" s="9"/>
      <c r="AS920" s="9"/>
      <c r="AT920" s="9"/>
      <c r="AU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</row>
    <row r="921" spans="40:59" x14ac:dyDescent="0.3">
      <c r="AN921" s="9"/>
      <c r="AO921" s="9"/>
      <c r="AP921" s="9"/>
      <c r="AQ921" s="9"/>
      <c r="AR921" s="9"/>
      <c r="AS921" s="9"/>
      <c r="AT921" s="9"/>
      <c r="AU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</row>
    <row r="922" spans="40:59" x14ac:dyDescent="0.3">
      <c r="AN922" s="9"/>
      <c r="AO922" s="9"/>
      <c r="AP922" s="9"/>
      <c r="AQ922" s="9"/>
      <c r="AR922" s="9"/>
      <c r="AS922" s="9"/>
      <c r="AT922" s="9"/>
      <c r="AU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</row>
    <row r="923" spans="40:59" x14ac:dyDescent="0.3">
      <c r="AN923" s="9"/>
      <c r="AO923" s="9"/>
      <c r="AP923" s="9"/>
      <c r="AQ923" s="9"/>
      <c r="AR923" s="9"/>
      <c r="AS923" s="9"/>
      <c r="AT923" s="9"/>
      <c r="AU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</row>
    <row r="924" spans="40:59" x14ac:dyDescent="0.3">
      <c r="AN924" s="9"/>
      <c r="AO924" s="9"/>
      <c r="AP924" s="9"/>
      <c r="AQ924" s="9"/>
      <c r="AR924" s="9"/>
      <c r="AS924" s="9"/>
      <c r="AT924" s="9"/>
      <c r="AU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</row>
    <row r="925" spans="40:59" x14ac:dyDescent="0.3">
      <c r="AN925" s="9"/>
      <c r="AO925" s="9"/>
      <c r="AP925" s="9"/>
      <c r="AQ925" s="9"/>
      <c r="AR925" s="9"/>
      <c r="AS925" s="9"/>
      <c r="AT925" s="9"/>
      <c r="AU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</row>
    <row r="926" spans="40:59" x14ac:dyDescent="0.3">
      <c r="AN926" s="9"/>
      <c r="AO926" s="9"/>
      <c r="AP926" s="9"/>
      <c r="AQ926" s="9"/>
      <c r="AR926" s="9"/>
      <c r="AS926" s="9"/>
      <c r="AT926" s="9"/>
      <c r="AU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</row>
    <row r="927" spans="40:59" x14ac:dyDescent="0.3">
      <c r="AN927" s="9"/>
      <c r="AO927" s="9"/>
      <c r="AP927" s="9"/>
      <c r="AQ927" s="9"/>
      <c r="AR927" s="9"/>
      <c r="AS927" s="9"/>
      <c r="AT927" s="9"/>
      <c r="AU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</row>
    <row r="928" spans="40:59" x14ac:dyDescent="0.3">
      <c r="AN928" s="9"/>
      <c r="AO928" s="9"/>
      <c r="AP928" s="9"/>
      <c r="AQ928" s="9"/>
      <c r="AR928" s="9"/>
      <c r="AS928" s="9"/>
      <c r="AT928" s="9"/>
      <c r="AU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</row>
    <row r="929" spans="40:59" x14ac:dyDescent="0.3">
      <c r="AN929" s="9"/>
      <c r="AO929" s="9"/>
      <c r="AP929" s="9"/>
      <c r="AQ929" s="9"/>
      <c r="AR929" s="9"/>
      <c r="AS929" s="9"/>
      <c r="AT929" s="9"/>
      <c r="AU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</row>
    <row r="930" spans="40:59" x14ac:dyDescent="0.3">
      <c r="AN930" s="9"/>
      <c r="AO930" s="9"/>
      <c r="AP930" s="9"/>
      <c r="AQ930" s="9"/>
      <c r="AR930" s="9"/>
      <c r="AS930" s="9"/>
      <c r="AT930" s="9"/>
      <c r="AU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</row>
    <row r="931" spans="40:59" x14ac:dyDescent="0.3">
      <c r="AN931" s="9"/>
      <c r="AO931" s="9"/>
      <c r="AP931" s="9"/>
      <c r="AQ931" s="9"/>
      <c r="AR931" s="9"/>
      <c r="AS931" s="9"/>
      <c r="AT931" s="9"/>
      <c r="AU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</row>
    <row r="932" spans="40:59" x14ac:dyDescent="0.3">
      <c r="AN932" s="9"/>
      <c r="AO932" s="9"/>
      <c r="AP932" s="9"/>
      <c r="AQ932" s="9"/>
      <c r="AR932" s="9"/>
      <c r="AS932" s="9"/>
      <c r="AT932" s="9"/>
      <c r="AU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</row>
    <row r="933" spans="40:59" x14ac:dyDescent="0.3">
      <c r="AN933" s="9"/>
      <c r="AO933" s="9"/>
      <c r="AP933" s="9"/>
      <c r="AQ933" s="9"/>
      <c r="AR933" s="9"/>
      <c r="AS933" s="9"/>
      <c r="AT933" s="9"/>
      <c r="AU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</row>
    <row r="934" spans="40:59" x14ac:dyDescent="0.3">
      <c r="AN934" s="9"/>
      <c r="AO934" s="9"/>
      <c r="AP934" s="9"/>
      <c r="AQ934" s="9"/>
      <c r="AR934" s="9"/>
      <c r="AS934" s="9"/>
      <c r="AT934" s="9"/>
      <c r="AU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</row>
    <row r="935" spans="40:59" x14ac:dyDescent="0.3">
      <c r="AN935" s="9"/>
      <c r="AO935" s="9"/>
      <c r="AP935" s="9"/>
      <c r="AQ935" s="9"/>
      <c r="AR935" s="9"/>
      <c r="AS935" s="9"/>
      <c r="AT935" s="9"/>
      <c r="AU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</row>
    <row r="936" spans="40:59" x14ac:dyDescent="0.3">
      <c r="AN936" s="9"/>
      <c r="AO936" s="9"/>
      <c r="AP936" s="9"/>
      <c r="AQ936" s="9"/>
      <c r="AR936" s="9"/>
      <c r="AS936" s="9"/>
      <c r="AT936" s="9"/>
      <c r="AU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</row>
    <row r="937" spans="40:59" x14ac:dyDescent="0.3">
      <c r="AN937" s="9"/>
      <c r="AO937" s="9"/>
      <c r="AP937" s="9"/>
      <c r="AQ937" s="9"/>
      <c r="AR937" s="9"/>
      <c r="AS937" s="9"/>
      <c r="AT937" s="9"/>
      <c r="AU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</row>
    <row r="938" spans="40:59" x14ac:dyDescent="0.3">
      <c r="AN938" s="9"/>
      <c r="AO938" s="9"/>
      <c r="AP938" s="9"/>
      <c r="AQ938" s="9"/>
      <c r="AR938" s="9"/>
      <c r="AS938" s="9"/>
      <c r="AT938" s="9"/>
      <c r="AU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</row>
    <row r="939" spans="40:59" x14ac:dyDescent="0.3">
      <c r="AN939" s="9"/>
      <c r="AO939" s="9"/>
      <c r="AP939" s="9"/>
      <c r="AQ939" s="9"/>
      <c r="AR939" s="9"/>
      <c r="AS939" s="9"/>
      <c r="AT939" s="9"/>
      <c r="AU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</row>
    <row r="940" spans="40:59" x14ac:dyDescent="0.3">
      <c r="AN940" s="9"/>
      <c r="AO940" s="9"/>
      <c r="AP940" s="9"/>
      <c r="AQ940" s="9"/>
      <c r="AR940" s="9"/>
      <c r="AS940" s="9"/>
      <c r="AT940" s="9"/>
      <c r="AU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</row>
    <row r="941" spans="40:59" x14ac:dyDescent="0.3">
      <c r="AN941" s="9"/>
      <c r="AO941" s="9"/>
      <c r="AP941" s="9"/>
      <c r="AQ941" s="9"/>
      <c r="AR941" s="9"/>
      <c r="AS941" s="9"/>
      <c r="AT941" s="9"/>
      <c r="AU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</row>
    <row r="942" spans="40:59" x14ac:dyDescent="0.3">
      <c r="AN942" s="9"/>
      <c r="AO942" s="9"/>
      <c r="AP942" s="9"/>
      <c r="AQ942" s="9"/>
      <c r="AR942" s="9"/>
      <c r="AS942" s="9"/>
      <c r="AT942" s="9"/>
      <c r="AU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</row>
    <row r="943" spans="40:59" x14ac:dyDescent="0.3">
      <c r="AN943" s="9"/>
      <c r="AO943" s="9"/>
      <c r="AP943" s="9"/>
      <c r="AQ943" s="9"/>
      <c r="AR943" s="9"/>
      <c r="AS943" s="9"/>
      <c r="AT943" s="9"/>
      <c r="AU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</row>
    <row r="944" spans="40:59" x14ac:dyDescent="0.3">
      <c r="AN944" s="9"/>
      <c r="AO944" s="9"/>
      <c r="AP944" s="9"/>
      <c r="AQ944" s="9"/>
      <c r="AR944" s="9"/>
      <c r="AS944" s="9"/>
      <c r="AT944" s="9"/>
      <c r="AU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</row>
    <row r="945" spans="40:59" x14ac:dyDescent="0.3">
      <c r="AN945" s="9"/>
      <c r="AO945" s="9"/>
      <c r="AP945" s="9"/>
      <c r="AQ945" s="9"/>
      <c r="AR945" s="9"/>
      <c r="AS945" s="9"/>
      <c r="AT945" s="9"/>
      <c r="AU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</row>
    <row r="946" spans="40:59" x14ac:dyDescent="0.3">
      <c r="AN946" s="9"/>
      <c r="AO946" s="9"/>
      <c r="AP946" s="9"/>
      <c r="AQ946" s="9"/>
      <c r="AR946" s="9"/>
      <c r="AS946" s="9"/>
      <c r="AT946" s="9"/>
      <c r="AU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</row>
    <row r="947" spans="40:59" x14ac:dyDescent="0.3">
      <c r="AN947" s="9"/>
      <c r="AO947" s="9"/>
      <c r="AP947" s="9"/>
      <c r="AQ947" s="9"/>
      <c r="AR947" s="9"/>
      <c r="AS947" s="9"/>
      <c r="AT947" s="9"/>
      <c r="AU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</row>
    <row r="948" spans="40:59" x14ac:dyDescent="0.3">
      <c r="AN948" s="9"/>
      <c r="AO948" s="9"/>
      <c r="AP948" s="9"/>
      <c r="AQ948" s="9"/>
      <c r="AR948" s="9"/>
      <c r="AS948" s="9"/>
      <c r="AT948" s="9"/>
      <c r="AU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</row>
    <row r="949" spans="40:59" x14ac:dyDescent="0.3">
      <c r="AN949" s="9"/>
      <c r="AO949" s="9"/>
      <c r="AP949" s="9"/>
      <c r="AQ949" s="9"/>
      <c r="AR949" s="9"/>
      <c r="AS949" s="9"/>
      <c r="AT949" s="9"/>
      <c r="AU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</row>
    <row r="950" spans="40:59" x14ac:dyDescent="0.3">
      <c r="AN950" s="9"/>
      <c r="AO950" s="9"/>
      <c r="AP950" s="9"/>
      <c r="AQ950" s="9"/>
      <c r="AR950" s="9"/>
      <c r="AS950" s="9"/>
      <c r="AT950" s="9"/>
      <c r="AU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</row>
    <row r="951" spans="40:59" x14ac:dyDescent="0.3">
      <c r="AN951" s="9"/>
      <c r="AO951" s="9"/>
      <c r="AP951" s="9"/>
      <c r="AQ951" s="9"/>
      <c r="AR951" s="9"/>
      <c r="AS951" s="9"/>
      <c r="AT951" s="9"/>
      <c r="AU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</row>
    <row r="952" spans="40:59" x14ac:dyDescent="0.3">
      <c r="AN952" s="9"/>
      <c r="AO952" s="9"/>
      <c r="AP952" s="9"/>
      <c r="AQ952" s="9"/>
      <c r="AR952" s="9"/>
      <c r="AS952" s="9"/>
      <c r="AT952" s="9"/>
      <c r="AU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</row>
    <row r="953" spans="40:59" x14ac:dyDescent="0.3">
      <c r="AN953" s="9"/>
      <c r="AO953" s="9"/>
      <c r="AP953" s="9"/>
      <c r="AQ953" s="9"/>
      <c r="AR953" s="9"/>
      <c r="AS953" s="9"/>
      <c r="AT953" s="9"/>
      <c r="AU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</row>
    <row r="954" spans="40:59" x14ac:dyDescent="0.3">
      <c r="AN954" s="9"/>
      <c r="AO954" s="9"/>
      <c r="AP954" s="9"/>
      <c r="AQ954" s="9"/>
      <c r="AR954" s="9"/>
      <c r="AS954" s="9"/>
      <c r="AT954" s="9"/>
      <c r="AU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</row>
    <row r="955" spans="40:59" x14ac:dyDescent="0.3">
      <c r="AN955" s="9"/>
      <c r="AO955" s="9"/>
      <c r="AP955" s="9"/>
      <c r="AQ955" s="9"/>
      <c r="AR955" s="9"/>
      <c r="AS955" s="9"/>
      <c r="AT955" s="9"/>
      <c r="AU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</row>
    <row r="956" spans="40:59" x14ac:dyDescent="0.3">
      <c r="AN956" s="9"/>
      <c r="AO956" s="9"/>
      <c r="AP956" s="9"/>
      <c r="AQ956" s="9"/>
      <c r="AR956" s="9"/>
      <c r="AS956" s="9"/>
      <c r="AT956" s="9"/>
      <c r="AU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</row>
    <row r="957" spans="40:59" x14ac:dyDescent="0.3">
      <c r="AN957" s="9"/>
      <c r="AO957" s="9"/>
      <c r="AP957" s="9"/>
      <c r="AQ957" s="9"/>
      <c r="AR957" s="9"/>
      <c r="AS957" s="9"/>
      <c r="AT957" s="9"/>
      <c r="AU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</row>
    <row r="958" spans="40:59" x14ac:dyDescent="0.3">
      <c r="AN958" s="9"/>
      <c r="AO958" s="9"/>
      <c r="AP958" s="9"/>
      <c r="AQ958" s="9"/>
      <c r="AR958" s="9"/>
      <c r="AS958" s="9"/>
      <c r="AT958" s="9"/>
      <c r="AU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</row>
    <row r="959" spans="40:59" x14ac:dyDescent="0.3">
      <c r="AN959" s="9"/>
      <c r="AO959" s="9"/>
      <c r="AP959" s="9"/>
      <c r="AQ959" s="9"/>
      <c r="AR959" s="9"/>
      <c r="AS959" s="9"/>
      <c r="AT959" s="9"/>
      <c r="AU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</row>
    <row r="960" spans="40:59" x14ac:dyDescent="0.3">
      <c r="AN960" s="9"/>
      <c r="AO960" s="9"/>
      <c r="AP960" s="9"/>
      <c r="AQ960" s="9"/>
      <c r="AR960" s="9"/>
      <c r="AS960" s="9"/>
      <c r="AT960" s="9"/>
      <c r="AU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</row>
    <row r="961" spans="40:59" x14ac:dyDescent="0.3">
      <c r="AN961" s="9"/>
      <c r="AO961" s="9"/>
      <c r="AP961" s="9"/>
      <c r="AQ961" s="9"/>
      <c r="AR961" s="9"/>
      <c r="AS961" s="9"/>
      <c r="AT961" s="9"/>
      <c r="AU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</row>
    <row r="962" spans="40:59" x14ac:dyDescent="0.3">
      <c r="AN962" s="9"/>
      <c r="AO962" s="9"/>
      <c r="AP962" s="9"/>
      <c r="AQ962" s="9"/>
      <c r="AR962" s="9"/>
      <c r="AS962" s="9"/>
      <c r="AT962" s="9"/>
      <c r="AU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</row>
    <row r="963" spans="40:59" x14ac:dyDescent="0.3">
      <c r="AN963" s="9"/>
      <c r="AO963" s="9"/>
      <c r="AP963" s="9"/>
      <c r="AQ963" s="9"/>
      <c r="AR963" s="9"/>
      <c r="AS963" s="9"/>
      <c r="AT963" s="9"/>
      <c r="AU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</row>
    <row r="964" spans="40:59" x14ac:dyDescent="0.3">
      <c r="AN964" s="9"/>
      <c r="AO964" s="9"/>
      <c r="AP964" s="9"/>
      <c r="AQ964" s="9"/>
      <c r="AR964" s="9"/>
      <c r="AS964" s="9"/>
      <c r="AT964" s="9"/>
      <c r="AU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</row>
    <row r="965" spans="40:59" x14ac:dyDescent="0.3">
      <c r="AN965" s="9"/>
      <c r="AO965" s="9"/>
      <c r="AP965" s="9"/>
      <c r="AQ965" s="9"/>
      <c r="AR965" s="9"/>
      <c r="AS965" s="9"/>
      <c r="AT965" s="9"/>
      <c r="AU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</row>
    <row r="966" spans="40:59" x14ac:dyDescent="0.3">
      <c r="AN966" s="9"/>
      <c r="AO966" s="9"/>
      <c r="AP966" s="9"/>
      <c r="AQ966" s="9"/>
      <c r="AR966" s="9"/>
      <c r="AS966" s="9"/>
      <c r="AT966" s="9"/>
      <c r="AU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</row>
    <row r="967" spans="40:59" x14ac:dyDescent="0.3">
      <c r="AN967" s="9"/>
      <c r="AO967" s="9"/>
      <c r="AP967" s="9"/>
      <c r="AQ967" s="9"/>
      <c r="AR967" s="9"/>
      <c r="AS967" s="9"/>
      <c r="AT967" s="9"/>
      <c r="AU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</row>
    <row r="968" spans="40:59" x14ac:dyDescent="0.3">
      <c r="AN968" s="9"/>
      <c r="AO968" s="9"/>
      <c r="AP968" s="9"/>
      <c r="AQ968" s="9"/>
      <c r="AR968" s="9"/>
      <c r="AS968" s="9"/>
      <c r="AT968" s="9"/>
      <c r="AU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</row>
    <row r="969" spans="40:59" x14ac:dyDescent="0.3">
      <c r="AN969" s="9"/>
      <c r="AO969" s="9"/>
      <c r="AP969" s="9"/>
      <c r="AQ969" s="9"/>
      <c r="AR969" s="9"/>
      <c r="AS969" s="9"/>
      <c r="AT969" s="9"/>
      <c r="AU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</row>
    <row r="970" spans="40:59" x14ac:dyDescent="0.3">
      <c r="AN970" s="9"/>
      <c r="AO970" s="9"/>
      <c r="AP970" s="9"/>
      <c r="AQ970" s="9"/>
      <c r="AR970" s="9"/>
      <c r="AS970" s="9"/>
      <c r="AT970" s="9"/>
      <c r="AU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</row>
    <row r="971" spans="40:59" x14ac:dyDescent="0.3">
      <c r="AN971" s="9"/>
      <c r="AO971" s="9"/>
      <c r="AP971" s="9"/>
      <c r="AQ971" s="9"/>
      <c r="AR971" s="9"/>
      <c r="AS971" s="9"/>
      <c r="AT971" s="9"/>
      <c r="AU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</row>
    <row r="972" spans="40:59" x14ac:dyDescent="0.3">
      <c r="AN972" s="9"/>
      <c r="AO972" s="9"/>
      <c r="AP972" s="9"/>
      <c r="AQ972" s="9"/>
      <c r="AR972" s="9"/>
      <c r="AS972" s="9"/>
      <c r="AT972" s="9"/>
      <c r="AU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</row>
    <row r="973" spans="40:59" x14ac:dyDescent="0.3">
      <c r="AN973" s="9"/>
      <c r="AO973" s="9"/>
      <c r="AP973" s="9"/>
      <c r="AQ973" s="9"/>
      <c r="AR973" s="9"/>
      <c r="AS973" s="9"/>
      <c r="AT973" s="9"/>
      <c r="AU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</row>
    <row r="974" spans="40:59" x14ac:dyDescent="0.3">
      <c r="AN974" s="9"/>
      <c r="AO974" s="9"/>
      <c r="AP974" s="9"/>
      <c r="AQ974" s="9"/>
      <c r="AR974" s="9"/>
      <c r="AS974" s="9"/>
      <c r="AT974" s="9"/>
      <c r="AU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</row>
    <row r="975" spans="40:59" x14ac:dyDescent="0.3">
      <c r="AN975" s="9"/>
      <c r="AO975" s="9"/>
      <c r="AP975" s="9"/>
      <c r="AQ975" s="9"/>
      <c r="AR975" s="9"/>
      <c r="AS975" s="9"/>
      <c r="AT975" s="9"/>
      <c r="AU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</row>
    <row r="976" spans="40:59" x14ac:dyDescent="0.3">
      <c r="AN976" s="9"/>
      <c r="AO976" s="9"/>
      <c r="AP976" s="9"/>
      <c r="AQ976" s="9"/>
      <c r="AR976" s="9"/>
      <c r="AS976" s="9"/>
      <c r="AT976" s="9"/>
      <c r="AU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</row>
    <row r="977" spans="40:59" x14ac:dyDescent="0.3">
      <c r="AN977" s="9"/>
      <c r="AO977" s="9"/>
      <c r="AP977" s="9"/>
      <c r="AQ977" s="9"/>
      <c r="AR977" s="9"/>
      <c r="AS977" s="9"/>
      <c r="AT977" s="9"/>
      <c r="AU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</row>
    <row r="978" spans="40:59" x14ac:dyDescent="0.3">
      <c r="AN978" s="9"/>
      <c r="AO978" s="9"/>
      <c r="AP978" s="9"/>
      <c r="AQ978" s="9"/>
      <c r="AR978" s="9"/>
      <c r="AS978" s="9"/>
      <c r="AT978" s="9"/>
      <c r="AU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</row>
    <row r="979" spans="40:59" x14ac:dyDescent="0.3">
      <c r="AN979" s="9"/>
      <c r="AO979" s="9"/>
      <c r="AP979" s="9"/>
      <c r="AQ979" s="9"/>
      <c r="AR979" s="9"/>
      <c r="AS979" s="9"/>
      <c r="AT979" s="9"/>
      <c r="AU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</row>
    <row r="980" spans="40:59" x14ac:dyDescent="0.3">
      <c r="AN980" s="9"/>
      <c r="AO980" s="9"/>
      <c r="AP980" s="9"/>
      <c r="AQ980" s="9"/>
      <c r="AR980" s="9"/>
      <c r="AS980" s="9"/>
      <c r="AT980" s="9"/>
      <c r="AU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</row>
    <row r="981" spans="40:59" x14ac:dyDescent="0.3">
      <c r="AN981" s="9"/>
      <c r="AO981" s="9"/>
      <c r="AP981" s="9"/>
      <c r="AQ981" s="9"/>
      <c r="AR981" s="9"/>
      <c r="AS981" s="9"/>
      <c r="AT981" s="9"/>
      <c r="AU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</row>
    <row r="982" spans="40:59" x14ac:dyDescent="0.3">
      <c r="AN982" s="9"/>
      <c r="AO982" s="9"/>
      <c r="AP982" s="9"/>
      <c r="AQ982" s="9"/>
      <c r="AR982" s="9"/>
      <c r="AS982" s="9"/>
      <c r="AT982" s="9"/>
      <c r="AU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</row>
    <row r="983" spans="40:59" x14ac:dyDescent="0.3">
      <c r="AN983" s="9"/>
      <c r="AO983" s="9"/>
      <c r="AP983" s="9"/>
      <c r="AQ983" s="9"/>
      <c r="AR983" s="9"/>
      <c r="AS983" s="9"/>
      <c r="AT983" s="9"/>
      <c r="AU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</row>
    <row r="984" spans="40:59" x14ac:dyDescent="0.3">
      <c r="AN984" s="9"/>
      <c r="AO984" s="9"/>
      <c r="AP984" s="9"/>
      <c r="AQ984" s="9"/>
      <c r="AR984" s="9"/>
      <c r="AS984" s="9"/>
      <c r="AT984" s="9"/>
      <c r="AU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</row>
    <row r="985" spans="40:59" x14ac:dyDescent="0.3">
      <c r="AN985" s="9"/>
      <c r="AO985" s="9"/>
      <c r="AP985" s="9"/>
      <c r="AQ985" s="9"/>
      <c r="AR985" s="9"/>
      <c r="AS985" s="9"/>
      <c r="AT985" s="9"/>
      <c r="AU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</row>
    <row r="986" spans="40:59" x14ac:dyDescent="0.3">
      <c r="AN986" s="9"/>
      <c r="AO986" s="9"/>
      <c r="AP986" s="9"/>
      <c r="AQ986" s="9"/>
      <c r="AR986" s="9"/>
      <c r="AS986" s="9"/>
      <c r="AT986" s="9"/>
      <c r="AU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</row>
    <row r="987" spans="40:59" x14ac:dyDescent="0.3">
      <c r="AN987" s="9"/>
      <c r="AO987" s="9"/>
      <c r="AP987" s="9"/>
      <c r="AQ987" s="9"/>
      <c r="AR987" s="9"/>
      <c r="AS987" s="9"/>
      <c r="AT987" s="9"/>
      <c r="AU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</row>
    <row r="988" spans="40:59" x14ac:dyDescent="0.3">
      <c r="AN988" s="9"/>
      <c r="AO988" s="9"/>
      <c r="AP988" s="9"/>
      <c r="AQ988" s="9"/>
      <c r="AR988" s="9"/>
      <c r="AS988" s="9"/>
      <c r="AT988" s="9"/>
      <c r="AU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</row>
    <row r="989" spans="40:59" x14ac:dyDescent="0.3">
      <c r="AN989" s="9"/>
      <c r="AO989" s="9"/>
      <c r="AP989" s="9"/>
      <c r="AQ989" s="9"/>
      <c r="AR989" s="9"/>
      <c r="AS989" s="9"/>
      <c r="AT989" s="9"/>
      <c r="AU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</row>
    <row r="990" spans="40:59" x14ac:dyDescent="0.3">
      <c r="AN990" s="9"/>
      <c r="AO990" s="9"/>
      <c r="AP990" s="9"/>
      <c r="AQ990" s="9"/>
      <c r="AR990" s="9"/>
      <c r="AS990" s="9"/>
      <c r="AT990" s="9"/>
      <c r="AU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</row>
    <row r="991" spans="40:59" x14ac:dyDescent="0.3">
      <c r="AN991" s="9"/>
      <c r="AO991" s="9"/>
      <c r="AP991" s="9"/>
      <c r="AQ991" s="9"/>
      <c r="AR991" s="9"/>
      <c r="AS991" s="9"/>
      <c r="AT991" s="9"/>
      <c r="AU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</row>
    <row r="992" spans="40:59" x14ac:dyDescent="0.3">
      <c r="AN992" s="9"/>
      <c r="AO992" s="9"/>
      <c r="AP992" s="9"/>
      <c r="AQ992" s="9"/>
      <c r="AR992" s="9"/>
      <c r="AS992" s="9"/>
      <c r="AT992" s="9"/>
      <c r="AU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</row>
    <row r="993" spans="40:59" x14ac:dyDescent="0.3">
      <c r="AN993" s="9"/>
      <c r="AO993" s="9"/>
      <c r="AP993" s="9"/>
      <c r="AQ993" s="9"/>
      <c r="AR993" s="9"/>
      <c r="AS993" s="9"/>
      <c r="AT993" s="9"/>
      <c r="AU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</row>
    <row r="994" spans="40:59" x14ac:dyDescent="0.3">
      <c r="AN994" s="9"/>
      <c r="AO994" s="9"/>
      <c r="AP994" s="9"/>
      <c r="AQ994" s="9"/>
      <c r="AR994" s="9"/>
      <c r="AS994" s="9"/>
      <c r="AT994" s="9"/>
      <c r="AU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</row>
    <row r="995" spans="40:59" x14ac:dyDescent="0.3">
      <c r="AN995" s="9"/>
      <c r="AO995" s="9"/>
      <c r="AP995" s="9"/>
      <c r="AQ995" s="9"/>
      <c r="AR995" s="9"/>
      <c r="AS995" s="9"/>
      <c r="AT995" s="9"/>
      <c r="AU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</row>
    <row r="996" spans="40:59" x14ac:dyDescent="0.3">
      <c r="AN996" s="9"/>
      <c r="AO996" s="9"/>
      <c r="AP996" s="9"/>
      <c r="AQ996" s="9"/>
      <c r="AR996" s="9"/>
      <c r="AS996" s="9"/>
      <c r="AT996" s="9"/>
      <c r="AU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</row>
    <row r="997" spans="40:59" x14ac:dyDescent="0.3">
      <c r="AN997" s="9"/>
      <c r="AO997" s="9"/>
      <c r="AP997" s="9"/>
      <c r="AQ997" s="9"/>
      <c r="AR997" s="9"/>
      <c r="AS997" s="9"/>
      <c r="AT997" s="9"/>
      <c r="AU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</row>
    <row r="998" spans="40:59" x14ac:dyDescent="0.3">
      <c r="AN998" s="9"/>
      <c r="AO998" s="9"/>
      <c r="AP998" s="9"/>
      <c r="AQ998" s="9"/>
      <c r="AR998" s="9"/>
      <c r="AS998" s="9"/>
      <c r="AT998" s="9"/>
      <c r="AU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</row>
    <row r="999" spans="40:59" x14ac:dyDescent="0.3">
      <c r="AN999" s="9"/>
      <c r="AO999" s="9"/>
      <c r="AP999" s="9"/>
      <c r="AQ999" s="9"/>
      <c r="AR999" s="9"/>
      <c r="AS999" s="9"/>
      <c r="AT999" s="9"/>
      <c r="AU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</row>
    <row r="1000" spans="40:59" x14ac:dyDescent="0.3">
      <c r="AN1000" s="9"/>
      <c r="AO1000" s="9"/>
      <c r="AP1000" s="9"/>
      <c r="AQ1000" s="9"/>
      <c r="AR1000" s="9"/>
      <c r="AS1000" s="9"/>
      <c r="AT1000" s="9"/>
      <c r="AU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</row>
    <row r="1001" spans="40:59" x14ac:dyDescent="0.3">
      <c r="AN1001" s="9"/>
      <c r="AO1001" s="9"/>
      <c r="AP1001" s="9"/>
      <c r="AQ1001" s="9"/>
      <c r="AR1001" s="9"/>
      <c r="AS1001" s="9"/>
      <c r="AT1001" s="9"/>
      <c r="AU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</row>
    <row r="1002" spans="40:59" x14ac:dyDescent="0.3">
      <c r="AN1002" s="9"/>
      <c r="AO1002" s="9"/>
      <c r="AP1002" s="9"/>
      <c r="AQ1002" s="9"/>
      <c r="AR1002" s="9"/>
      <c r="AS1002" s="9"/>
      <c r="AT1002" s="9"/>
      <c r="AU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</row>
    <row r="1003" spans="40:59" x14ac:dyDescent="0.3">
      <c r="AN1003" s="9"/>
      <c r="AO1003" s="9"/>
      <c r="AP1003" s="9"/>
      <c r="AQ1003" s="9"/>
      <c r="AR1003" s="9"/>
      <c r="AS1003" s="9"/>
      <c r="AT1003" s="9"/>
      <c r="AU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</row>
    <row r="1004" spans="40:59" x14ac:dyDescent="0.3">
      <c r="AN1004" s="9"/>
      <c r="AO1004" s="9"/>
      <c r="AP1004" s="9"/>
      <c r="AQ1004" s="9"/>
      <c r="AR1004" s="9"/>
      <c r="AS1004" s="9"/>
      <c r="AT1004" s="9"/>
      <c r="AU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</row>
    <row r="1005" spans="40:59" x14ac:dyDescent="0.3">
      <c r="AN1005" s="9"/>
      <c r="AO1005" s="9"/>
      <c r="AP1005" s="9"/>
      <c r="AQ1005" s="9"/>
      <c r="AR1005" s="9"/>
      <c r="AS1005" s="9"/>
      <c r="AT1005" s="9"/>
      <c r="AU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</row>
    <row r="1006" spans="40:59" x14ac:dyDescent="0.3">
      <c r="AN1006" s="9"/>
      <c r="AO1006" s="9"/>
      <c r="AP1006" s="9"/>
      <c r="AQ1006" s="9"/>
      <c r="AR1006" s="9"/>
      <c r="AS1006" s="9"/>
      <c r="AT1006" s="9"/>
      <c r="AU1006" s="9"/>
      <c r="AW1006" s="9"/>
      <c r="AX1006" s="9"/>
      <c r="AY1006" s="9"/>
      <c r="AZ1006" s="9"/>
      <c r="BA1006" s="9"/>
      <c r="BB1006" s="9"/>
      <c r="BC1006" s="9"/>
      <c r="BD1006" s="9"/>
      <c r="BE1006" s="9"/>
      <c r="BF1006" s="9"/>
      <c r="BG1006" s="9"/>
    </row>
    <row r="1007" spans="40:59" x14ac:dyDescent="0.3">
      <c r="AN1007" s="9"/>
      <c r="AO1007" s="9"/>
      <c r="AP1007" s="9"/>
      <c r="AQ1007" s="9"/>
      <c r="AR1007" s="9"/>
      <c r="AS1007" s="9"/>
      <c r="AT1007" s="9"/>
      <c r="AU1007" s="9"/>
      <c r="AW1007" s="9"/>
      <c r="AX1007" s="9"/>
      <c r="AY1007" s="9"/>
      <c r="AZ1007" s="9"/>
      <c r="BA1007" s="9"/>
      <c r="BB1007" s="9"/>
      <c r="BC1007" s="9"/>
      <c r="BD1007" s="9"/>
      <c r="BE1007" s="9"/>
      <c r="BF1007" s="9"/>
      <c r="BG1007" s="9"/>
    </row>
    <row r="1008" spans="40:59" x14ac:dyDescent="0.3">
      <c r="AN1008" s="9"/>
      <c r="AO1008" s="9"/>
      <c r="AP1008" s="9"/>
      <c r="AQ1008" s="9"/>
      <c r="AR1008" s="9"/>
      <c r="AS1008" s="9"/>
      <c r="AT1008" s="9"/>
      <c r="AU1008" s="9"/>
      <c r="AW1008" s="9"/>
      <c r="AX1008" s="9"/>
      <c r="AY1008" s="9"/>
      <c r="AZ1008" s="9"/>
      <c r="BA1008" s="9"/>
      <c r="BB1008" s="9"/>
      <c r="BC1008" s="9"/>
      <c r="BD1008" s="9"/>
      <c r="BE1008" s="9"/>
      <c r="BF1008" s="9"/>
      <c r="BG1008" s="9"/>
    </row>
    <row r="1009" spans="40:59" x14ac:dyDescent="0.3">
      <c r="AN1009" s="9"/>
      <c r="AO1009" s="9"/>
      <c r="AP1009" s="9"/>
      <c r="AQ1009" s="9"/>
      <c r="AR1009" s="9"/>
      <c r="AS1009" s="9"/>
      <c r="AT1009" s="9"/>
      <c r="AU1009" s="9"/>
      <c r="AW1009" s="9"/>
      <c r="AX1009" s="9"/>
      <c r="AY1009" s="9"/>
      <c r="AZ1009" s="9"/>
      <c r="BA1009" s="9"/>
      <c r="BB1009" s="9"/>
      <c r="BC1009" s="9"/>
      <c r="BD1009" s="9"/>
      <c r="BE1009" s="9"/>
      <c r="BF1009" s="9"/>
      <c r="BG1009" s="9"/>
    </row>
    <row r="1010" spans="40:59" x14ac:dyDescent="0.3">
      <c r="AN1010" s="9"/>
      <c r="AO1010" s="9"/>
      <c r="AP1010" s="9"/>
      <c r="AQ1010" s="9"/>
      <c r="AR1010" s="9"/>
      <c r="AS1010" s="9"/>
      <c r="AT1010" s="9"/>
      <c r="AU1010" s="9"/>
      <c r="AW1010" s="9"/>
      <c r="AX1010" s="9"/>
      <c r="AY1010" s="9"/>
      <c r="AZ1010" s="9"/>
      <c r="BA1010" s="9"/>
      <c r="BB1010" s="9"/>
      <c r="BC1010" s="9"/>
      <c r="BD1010" s="9"/>
      <c r="BE1010" s="9"/>
      <c r="BF1010" s="9"/>
      <c r="BG1010" s="9"/>
    </row>
    <row r="1011" spans="40:59" x14ac:dyDescent="0.3">
      <c r="AN1011" s="9"/>
      <c r="AO1011" s="9"/>
      <c r="AP1011" s="9"/>
      <c r="AQ1011" s="9"/>
      <c r="AR1011" s="9"/>
      <c r="AS1011" s="9"/>
      <c r="AT1011" s="9"/>
      <c r="AU1011" s="9"/>
      <c r="AW1011" s="9"/>
      <c r="AX1011" s="9"/>
      <c r="AY1011" s="9"/>
      <c r="AZ1011" s="9"/>
      <c r="BA1011" s="9"/>
      <c r="BB1011" s="9"/>
      <c r="BC1011" s="9"/>
      <c r="BD1011" s="9"/>
      <c r="BE1011" s="9"/>
      <c r="BF1011" s="9"/>
      <c r="BG1011" s="9"/>
    </row>
    <row r="1012" spans="40:59" x14ac:dyDescent="0.3">
      <c r="AN1012" s="9"/>
      <c r="AO1012" s="9"/>
      <c r="AP1012" s="9"/>
      <c r="AQ1012" s="9"/>
      <c r="AR1012" s="9"/>
      <c r="AS1012" s="9"/>
      <c r="AT1012" s="9"/>
      <c r="AU1012" s="9"/>
      <c r="AW1012" s="9"/>
      <c r="AX1012" s="9"/>
      <c r="AY1012" s="9"/>
      <c r="AZ1012" s="9"/>
      <c r="BA1012" s="9"/>
      <c r="BB1012" s="9"/>
      <c r="BC1012" s="9"/>
      <c r="BD1012" s="9"/>
      <c r="BE1012" s="9"/>
      <c r="BF1012" s="9"/>
      <c r="BG1012" s="9"/>
    </row>
    <row r="1013" spans="40:59" x14ac:dyDescent="0.3">
      <c r="AN1013" s="9"/>
      <c r="AO1013" s="9"/>
      <c r="AP1013" s="9"/>
      <c r="AQ1013" s="9"/>
      <c r="AR1013" s="9"/>
      <c r="AS1013" s="9"/>
      <c r="AT1013" s="9"/>
      <c r="AU1013" s="9"/>
      <c r="AW1013" s="9"/>
      <c r="AX1013" s="9"/>
      <c r="AY1013" s="9"/>
      <c r="AZ1013" s="9"/>
      <c r="BA1013" s="9"/>
      <c r="BB1013" s="9"/>
      <c r="BC1013" s="9"/>
      <c r="BD1013" s="9"/>
      <c r="BE1013" s="9"/>
      <c r="BF1013" s="9"/>
      <c r="BG1013" s="9"/>
    </row>
    <row r="1014" spans="40:59" x14ac:dyDescent="0.3">
      <c r="AN1014" s="9"/>
      <c r="AO1014" s="9"/>
      <c r="AP1014" s="9"/>
      <c r="AQ1014" s="9"/>
      <c r="AR1014" s="9"/>
      <c r="AS1014" s="9"/>
      <c r="AT1014" s="9"/>
      <c r="AU1014" s="9"/>
      <c r="AW1014" s="9"/>
      <c r="AX1014" s="9"/>
      <c r="AY1014" s="9"/>
      <c r="AZ1014" s="9"/>
      <c r="BA1014" s="9"/>
      <c r="BB1014" s="9"/>
      <c r="BC1014" s="9"/>
      <c r="BD1014" s="9"/>
      <c r="BE1014" s="9"/>
      <c r="BF1014" s="9"/>
      <c r="BG1014" s="9"/>
    </row>
    <row r="1015" spans="40:59" x14ac:dyDescent="0.3">
      <c r="AN1015" s="9"/>
      <c r="AO1015" s="9"/>
      <c r="AP1015" s="9"/>
      <c r="AQ1015" s="9"/>
      <c r="AR1015" s="9"/>
      <c r="AS1015" s="9"/>
      <c r="AT1015" s="9"/>
      <c r="AU1015" s="9"/>
      <c r="AW1015" s="9"/>
      <c r="AX1015" s="9"/>
      <c r="AY1015" s="9"/>
      <c r="AZ1015" s="9"/>
      <c r="BA1015" s="9"/>
      <c r="BB1015" s="9"/>
      <c r="BC1015" s="9"/>
      <c r="BD1015" s="9"/>
      <c r="BE1015" s="9"/>
      <c r="BF1015" s="9"/>
      <c r="BG1015" s="9"/>
    </row>
    <row r="1016" spans="40:59" x14ac:dyDescent="0.3">
      <c r="AN1016" s="9"/>
      <c r="AO1016" s="9"/>
      <c r="AP1016" s="9"/>
      <c r="AQ1016" s="9"/>
      <c r="AR1016" s="9"/>
      <c r="AS1016" s="9"/>
      <c r="AT1016" s="9"/>
      <c r="AU1016" s="9"/>
      <c r="AW1016" s="9"/>
      <c r="AX1016" s="9"/>
      <c r="AY1016" s="9"/>
      <c r="AZ1016" s="9"/>
      <c r="BA1016" s="9"/>
      <c r="BB1016" s="9"/>
      <c r="BC1016" s="9"/>
      <c r="BD1016" s="9"/>
      <c r="BE1016" s="9"/>
      <c r="BF1016" s="9"/>
      <c r="BG1016" s="9"/>
    </row>
    <row r="1017" spans="40:59" x14ac:dyDescent="0.3">
      <c r="AN1017" s="9"/>
      <c r="AO1017" s="9"/>
      <c r="AP1017" s="9"/>
      <c r="AQ1017" s="9"/>
      <c r="AR1017" s="9"/>
      <c r="AS1017" s="9"/>
      <c r="AT1017" s="9"/>
      <c r="AU1017" s="9"/>
      <c r="AW1017" s="9"/>
      <c r="AX1017" s="9"/>
      <c r="AY1017" s="9"/>
      <c r="AZ1017" s="9"/>
      <c r="BA1017" s="9"/>
      <c r="BB1017" s="9"/>
      <c r="BC1017" s="9"/>
      <c r="BD1017" s="9"/>
      <c r="BE1017" s="9"/>
      <c r="BF1017" s="9"/>
      <c r="BG1017" s="9"/>
    </row>
    <row r="1018" spans="40:59" x14ac:dyDescent="0.3">
      <c r="AN1018" s="9"/>
      <c r="AO1018" s="9"/>
      <c r="AP1018" s="9"/>
      <c r="AQ1018" s="9"/>
      <c r="AR1018" s="9"/>
      <c r="AS1018" s="9"/>
      <c r="AT1018" s="9"/>
      <c r="AU1018" s="9"/>
      <c r="AW1018" s="9"/>
      <c r="AX1018" s="9"/>
      <c r="AY1018" s="9"/>
      <c r="AZ1018" s="9"/>
      <c r="BA1018" s="9"/>
      <c r="BB1018" s="9"/>
      <c r="BC1018" s="9"/>
      <c r="BD1018" s="9"/>
      <c r="BE1018" s="9"/>
      <c r="BF1018" s="9"/>
      <c r="BG1018" s="9"/>
    </row>
    <row r="1019" spans="40:59" x14ac:dyDescent="0.3">
      <c r="AN1019" s="9"/>
      <c r="AO1019" s="9"/>
      <c r="AP1019" s="9"/>
      <c r="AQ1019" s="9"/>
      <c r="AR1019" s="9"/>
      <c r="AS1019" s="9"/>
      <c r="AT1019" s="9"/>
      <c r="AU1019" s="9"/>
      <c r="AW1019" s="9"/>
      <c r="AX1019" s="9"/>
      <c r="AY1019" s="9"/>
      <c r="AZ1019" s="9"/>
      <c r="BA1019" s="9"/>
      <c r="BB1019" s="9"/>
      <c r="BC1019" s="9"/>
      <c r="BD1019" s="9"/>
      <c r="BE1019" s="9"/>
      <c r="BF1019" s="9"/>
      <c r="BG1019" s="9"/>
    </row>
    <row r="1020" spans="40:59" x14ac:dyDescent="0.3">
      <c r="AN1020" s="9"/>
      <c r="AO1020" s="9"/>
      <c r="AP1020" s="9"/>
      <c r="AQ1020" s="9"/>
      <c r="AR1020" s="9"/>
      <c r="AS1020" s="9"/>
      <c r="AT1020" s="9"/>
      <c r="AU1020" s="9"/>
      <c r="AW1020" s="9"/>
      <c r="AX1020" s="9"/>
      <c r="AY1020" s="9"/>
      <c r="AZ1020" s="9"/>
      <c r="BA1020" s="9"/>
      <c r="BB1020" s="9"/>
      <c r="BC1020" s="9"/>
      <c r="BD1020" s="9"/>
      <c r="BE1020" s="9"/>
      <c r="BF1020" s="9"/>
      <c r="BG1020" s="9"/>
    </row>
    <row r="1021" spans="40:59" x14ac:dyDescent="0.3">
      <c r="AN1021" s="9"/>
      <c r="AO1021" s="9"/>
      <c r="AP1021" s="9"/>
      <c r="AQ1021" s="9"/>
      <c r="AR1021" s="9"/>
      <c r="AS1021" s="9"/>
      <c r="AT1021" s="9"/>
      <c r="AU1021" s="9"/>
      <c r="AW1021" s="9"/>
      <c r="AX1021" s="9"/>
      <c r="AY1021" s="9"/>
      <c r="AZ1021" s="9"/>
      <c r="BA1021" s="9"/>
      <c r="BB1021" s="9"/>
      <c r="BC1021" s="9"/>
      <c r="BD1021" s="9"/>
      <c r="BE1021" s="9"/>
      <c r="BF1021" s="9"/>
      <c r="BG1021" s="9"/>
    </row>
    <row r="1022" spans="40:59" x14ac:dyDescent="0.3">
      <c r="AN1022" s="9"/>
      <c r="AO1022" s="9"/>
      <c r="AP1022" s="9"/>
      <c r="AQ1022" s="9"/>
      <c r="AR1022" s="9"/>
      <c r="AS1022" s="9"/>
      <c r="AT1022" s="9"/>
      <c r="AU1022" s="9"/>
      <c r="AW1022" s="9"/>
      <c r="AX1022" s="9"/>
      <c r="AY1022" s="9"/>
      <c r="AZ1022" s="9"/>
      <c r="BA1022" s="9"/>
      <c r="BB1022" s="9"/>
      <c r="BC1022" s="9"/>
      <c r="BD1022" s="9"/>
      <c r="BE1022" s="9"/>
      <c r="BF1022" s="9"/>
      <c r="BG1022" s="9"/>
    </row>
    <row r="1023" spans="40:59" x14ac:dyDescent="0.3">
      <c r="AN1023" s="9"/>
      <c r="AO1023" s="9"/>
      <c r="AP1023" s="9"/>
      <c r="AQ1023" s="9"/>
      <c r="AR1023" s="9"/>
      <c r="AS1023" s="9"/>
      <c r="AT1023" s="9"/>
      <c r="AU1023" s="9"/>
      <c r="AW1023" s="9"/>
      <c r="AX1023" s="9"/>
      <c r="AY1023" s="9"/>
      <c r="AZ1023" s="9"/>
      <c r="BA1023" s="9"/>
      <c r="BB1023" s="9"/>
      <c r="BC1023" s="9"/>
      <c r="BD1023" s="9"/>
      <c r="BE1023" s="9"/>
      <c r="BF1023" s="9"/>
      <c r="BG1023" s="9"/>
    </row>
    <row r="1024" spans="40:59" x14ac:dyDescent="0.3">
      <c r="AN1024" s="9"/>
      <c r="AO1024" s="9"/>
      <c r="AP1024" s="9"/>
      <c r="AQ1024" s="9"/>
      <c r="AR1024" s="9"/>
      <c r="AS1024" s="9"/>
      <c r="AT1024" s="9"/>
      <c r="AU1024" s="9"/>
      <c r="AW1024" s="9"/>
      <c r="AX1024" s="9"/>
      <c r="AY1024" s="9"/>
      <c r="AZ1024" s="9"/>
      <c r="BA1024" s="9"/>
      <c r="BB1024" s="9"/>
      <c r="BC1024" s="9"/>
      <c r="BD1024" s="9"/>
      <c r="BE1024" s="9"/>
      <c r="BF1024" s="9"/>
      <c r="BG1024" s="9"/>
    </row>
    <row r="1025" spans="40:59" x14ac:dyDescent="0.3">
      <c r="AN1025" s="9"/>
      <c r="AO1025" s="9"/>
      <c r="AP1025" s="9"/>
      <c r="AQ1025" s="9"/>
      <c r="AR1025" s="9"/>
      <c r="AS1025" s="9"/>
      <c r="AT1025" s="9"/>
      <c r="AU1025" s="9"/>
      <c r="AW1025" s="9"/>
      <c r="AX1025" s="9"/>
      <c r="AY1025" s="9"/>
      <c r="AZ1025" s="9"/>
      <c r="BA1025" s="9"/>
      <c r="BB1025" s="9"/>
      <c r="BC1025" s="9"/>
      <c r="BD1025" s="9"/>
      <c r="BE1025" s="9"/>
      <c r="BF1025" s="9"/>
      <c r="BG1025" s="9"/>
    </row>
    <row r="1026" spans="40:59" x14ac:dyDescent="0.3">
      <c r="AN1026" s="9"/>
      <c r="AO1026" s="9"/>
      <c r="AP1026" s="9"/>
      <c r="AQ1026" s="9"/>
      <c r="AR1026" s="9"/>
      <c r="AS1026" s="9"/>
      <c r="AT1026" s="9"/>
      <c r="AU1026" s="9"/>
      <c r="AW1026" s="9"/>
      <c r="AX1026" s="9"/>
      <c r="AY1026" s="9"/>
      <c r="AZ1026" s="9"/>
      <c r="BA1026" s="9"/>
      <c r="BB1026" s="9"/>
      <c r="BC1026" s="9"/>
      <c r="BD1026" s="9"/>
      <c r="BE1026" s="9"/>
      <c r="BF1026" s="9"/>
      <c r="BG1026" s="9"/>
    </row>
    <row r="1027" spans="40:59" x14ac:dyDescent="0.3">
      <c r="AN1027" s="9"/>
      <c r="AO1027" s="9"/>
      <c r="AP1027" s="9"/>
      <c r="AQ1027" s="9"/>
      <c r="AR1027" s="9"/>
      <c r="AS1027" s="9"/>
      <c r="AT1027" s="9"/>
      <c r="AU1027" s="9"/>
      <c r="AW1027" s="9"/>
      <c r="AX1027" s="9"/>
      <c r="AY1027" s="9"/>
      <c r="AZ1027" s="9"/>
      <c r="BA1027" s="9"/>
      <c r="BB1027" s="9"/>
      <c r="BC1027" s="9"/>
      <c r="BD1027" s="9"/>
      <c r="BE1027" s="9"/>
      <c r="BF1027" s="9"/>
      <c r="BG1027" s="9"/>
    </row>
    <row r="1028" spans="40:59" x14ac:dyDescent="0.3">
      <c r="AN1028" s="9"/>
      <c r="AO1028" s="9"/>
      <c r="AP1028" s="9"/>
      <c r="AQ1028" s="9"/>
      <c r="AR1028" s="9"/>
      <c r="AS1028" s="9"/>
      <c r="AT1028" s="9"/>
      <c r="AU1028" s="9"/>
      <c r="AW1028" s="9"/>
      <c r="AX1028" s="9"/>
      <c r="AY1028" s="9"/>
      <c r="AZ1028" s="9"/>
      <c r="BA1028" s="9"/>
      <c r="BB1028" s="9"/>
      <c r="BC1028" s="9"/>
      <c r="BD1028" s="9"/>
      <c r="BE1028" s="9"/>
      <c r="BF1028" s="9"/>
      <c r="BG1028" s="9"/>
    </row>
    <row r="1029" spans="40:59" x14ac:dyDescent="0.3">
      <c r="AN1029" s="9"/>
      <c r="AO1029" s="9"/>
      <c r="AP1029" s="9"/>
      <c r="AQ1029" s="9"/>
      <c r="AR1029" s="9"/>
      <c r="AS1029" s="9"/>
      <c r="AT1029" s="9"/>
      <c r="AU1029" s="9"/>
      <c r="AW1029" s="9"/>
      <c r="AX1029" s="9"/>
      <c r="AY1029" s="9"/>
      <c r="AZ1029" s="9"/>
      <c r="BA1029" s="9"/>
      <c r="BB1029" s="9"/>
      <c r="BC1029" s="9"/>
      <c r="BD1029" s="9"/>
      <c r="BE1029" s="9"/>
      <c r="BF1029" s="9"/>
      <c r="BG1029" s="9"/>
    </row>
    <row r="1030" spans="40:59" x14ac:dyDescent="0.3">
      <c r="AN1030" s="9"/>
      <c r="AO1030" s="9"/>
      <c r="AP1030" s="9"/>
      <c r="AQ1030" s="9"/>
      <c r="AR1030" s="9"/>
      <c r="AS1030" s="9"/>
      <c r="AT1030" s="9"/>
      <c r="AU1030" s="9"/>
      <c r="AW1030" s="9"/>
      <c r="AX1030" s="9"/>
      <c r="AY1030" s="9"/>
      <c r="AZ1030" s="9"/>
      <c r="BA1030" s="9"/>
      <c r="BB1030" s="9"/>
      <c r="BC1030" s="9"/>
      <c r="BD1030" s="9"/>
      <c r="BE1030" s="9"/>
      <c r="BF1030" s="9"/>
      <c r="BG1030" s="9"/>
    </row>
    <row r="1031" spans="40:59" x14ac:dyDescent="0.3">
      <c r="AN1031" s="9"/>
      <c r="AO1031" s="9"/>
      <c r="AP1031" s="9"/>
      <c r="AQ1031" s="9"/>
      <c r="AR1031" s="9"/>
      <c r="AS1031" s="9"/>
      <c r="AT1031" s="9"/>
      <c r="AU1031" s="9"/>
      <c r="AW1031" s="9"/>
      <c r="AX1031" s="9"/>
      <c r="AY1031" s="9"/>
      <c r="AZ1031" s="9"/>
      <c r="BA1031" s="9"/>
      <c r="BB1031" s="9"/>
      <c r="BC1031" s="9"/>
      <c r="BD1031" s="9"/>
      <c r="BE1031" s="9"/>
      <c r="BF1031" s="9"/>
      <c r="BG1031" s="9"/>
    </row>
    <row r="1032" spans="40:59" x14ac:dyDescent="0.3">
      <c r="AN1032" s="9"/>
      <c r="AO1032" s="9"/>
      <c r="AP1032" s="9"/>
      <c r="AQ1032" s="9"/>
      <c r="AR1032" s="9"/>
      <c r="AS1032" s="9"/>
      <c r="AT1032" s="9"/>
      <c r="AU1032" s="9"/>
      <c r="AW1032" s="9"/>
      <c r="AX1032" s="9"/>
      <c r="AY1032" s="9"/>
      <c r="AZ1032" s="9"/>
      <c r="BA1032" s="9"/>
      <c r="BB1032" s="9"/>
      <c r="BC1032" s="9"/>
      <c r="BD1032" s="9"/>
      <c r="BE1032" s="9"/>
      <c r="BF1032" s="9"/>
      <c r="BG1032" s="9"/>
    </row>
    <row r="1033" spans="40:59" x14ac:dyDescent="0.3">
      <c r="AN1033" s="9"/>
      <c r="AO1033" s="9"/>
      <c r="AP1033" s="9"/>
      <c r="AQ1033" s="9"/>
      <c r="AR1033" s="9"/>
      <c r="AS1033" s="9"/>
      <c r="AT1033" s="9"/>
      <c r="AU1033" s="9"/>
      <c r="AW1033" s="9"/>
      <c r="AX1033" s="9"/>
      <c r="AY1033" s="9"/>
      <c r="AZ1033" s="9"/>
      <c r="BA1033" s="9"/>
      <c r="BB1033" s="9"/>
      <c r="BC1033" s="9"/>
      <c r="BD1033" s="9"/>
      <c r="BE1033" s="9"/>
      <c r="BF1033" s="9"/>
      <c r="BG1033" s="9"/>
    </row>
    <row r="1034" spans="40:59" x14ac:dyDescent="0.3">
      <c r="AN1034" s="9"/>
      <c r="AO1034" s="9"/>
      <c r="AP1034" s="9"/>
      <c r="AQ1034" s="9"/>
      <c r="AR1034" s="9"/>
      <c r="AS1034" s="9"/>
      <c r="AT1034" s="9"/>
      <c r="AU1034" s="9"/>
      <c r="AW1034" s="9"/>
      <c r="AX1034" s="9"/>
      <c r="AY1034" s="9"/>
      <c r="AZ1034" s="9"/>
      <c r="BA1034" s="9"/>
      <c r="BB1034" s="9"/>
      <c r="BC1034" s="9"/>
      <c r="BD1034" s="9"/>
      <c r="BE1034" s="9"/>
      <c r="BF1034" s="9"/>
      <c r="BG1034" s="9"/>
    </row>
    <row r="1035" spans="40:59" x14ac:dyDescent="0.3">
      <c r="AN1035" s="9"/>
      <c r="AO1035" s="9"/>
      <c r="AP1035" s="9"/>
      <c r="AQ1035" s="9"/>
      <c r="AR1035" s="9"/>
      <c r="AS1035" s="9"/>
      <c r="AT1035" s="9"/>
      <c r="AU1035" s="9"/>
      <c r="AW1035" s="9"/>
      <c r="AX1035" s="9"/>
      <c r="AY1035" s="9"/>
      <c r="AZ1035" s="9"/>
      <c r="BA1035" s="9"/>
      <c r="BB1035" s="9"/>
      <c r="BC1035" s="9"/>
      <c r="BD1035" s="9"/>
      <c r="BE1035" s="9"/>
      <c r="BF1035" s="9"/>
      <c r="BG1035" s="9"/>
    </row>
    <row r="1036" spans="40:59" x14ac:dyDescent="0.3">
      <c r="AN1036" s="9"/>
      <c r="AO1036" s="9"/>
      <c r="AP1036" s="9"/>
      <c r="AQ1036" s="9"/>
      <c r="AR1036" s="9"/>
      <c r="AS1036" s="9"/>
      <c r="AT1036" s="9"/>
      <c r="AU1036" s="9"/>
      <c r="AW1036" s="9"/>
      <c r="AX1036" s="9"/>
      <c r="AY1036" s="9"/>
      <c r="AZ1036" s="9"/>
      <c r="BA1036" s="9"/>
      <c r="BB1036" s="9"/>
      <c r="BC1036" s="9"/>
      <c r="BD1036" s="9"/>
      <c r="BE1036" s="9"/>
      <c r="BF1036" s="9"/>
      <c r="BG1036" s="9"/>
    </row>
    <row r="1037" spans="40:59" x14ac:dyDescent="0.3">
      <c r="AN1037" s="9"/>
      <c r="AO1037" s="9"/>
      <c r="AP1037" s="9"/>
      <c r="AQ1037" s="9"/>
      <c r="AR1037" s="9"/>
      <c r="AS1037" s="9"/>
      <c r="AT1037" s="9"/>
      <c r="AU1037" s="9"/>
      <c r="AW1037" s="9"/>
      <c r="AX1037" s="9"/>
      <c r="AY1037" s="9"/>
      <c r="AZ1037" s="9"/>
      <c r="BA1037" s="9"/>
      <c r="BB1037" s="9"/>
      <c r="BC1037" s="9"/>
      <c r="BD1037" s="9"/>
      <c r="BE1037" s="9"/>
      <c r="BF1037" s="9"/>
      <c r="BG1037" s="9"/>
    </row>
    <row r="1038" spans="40:59" x14ac:dyDescent="0.3">
      <c r="AN1038" s="9"/>
      <c r="AO1038" s="9"/>
      <c r="AP1038" s="9"/>
      <c r="AQ1038" s="9"/>
      <c r="AR1038" s="9"/>
      <c r="AS1038" s="9"/>
      <c r="AT1038" s="9"/>
      <c r="AU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</row>
    <row r="1039" spans="40:59" x14ac:dyDescent="0.3">
      <c r="AN1039" s="9"/>
      <c r="AO1039" s="9"/>
      <c r="AP1039" s="9"/>
      <c r="AQ1039" s="9"/>
      <c r="AR1039" s="9"/>
      <c r="AS1039" s="9"/>
      <c r="AT1039" s="9"/>
      <c r="AU1039" s="9"/>
      <c r="AW1039" s="9"/>
      <c r="AX1039" s="9"/>
      <c r="AY1039" s="9"/>
      <c r="AZ1039" s="9"/>
      <c r="BA1039" s="9"/>
      <c r="BB1039" s="9"/>
      <c r="BC1039" s="9"/>
      <c r="BD1039" s="9"/>
      <c r="BE1039" s="9"/>
      <c r="BF1039" s="9"/>
      <c r="BG1039" s="9"/>
    </row>
    <row r="1040" spans="40:59" x14ac:dyDescent="0.3">
      <c r="AN1040" s="9"/>
      <c r="AO1040" s="9"/>
      <c r="AP1040" s="9"/>
      <c r="AQ1040" s="9"/>
      <c r="AR1040" s="9"/>
      <c r="AS1040" s="9"/>
      <c r="AT1040" s="9"/>
      <c r="AU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</row>
    <row r="1041" spans="40:59" x14ac:dyDescent="0.3">
      <c r="AN1041" s="9"/>
      <c r="AO1041" s="9"/>
      <c r="AP1041" s="9"/>
      <c r="AQ1041" s="9"/>
      <c r="AR1041" s="9"/>
      <c r="AS1041" s="9"/>
      <c r="AT1041" s="9"/>
      <c r="AU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</row>
    <row r="1042" spans="40:59" x14ac:dyDescent="0.3">
      <c r="AN1042" s="9"/>
      <c r="AO1042" s="9"/>
      <c r="AP1042" s="9"/>
      <c r="AQ1042" s="9"/>
      <c r="AR1042" s="9"/>
      <c r="AS1042" s="9"/>
      <c r="AT1042" s="9"/>
      <c r="AU1042" s="9"/>
      <c r="AW1042" s="9"/>
      <c r="AX1042" s="9"/>
      <c r="AY1042" s="9"/>
      <c r="AZ1042" s="9"/>
      <c r="BA1042" s="9"/>
      <c r="BB1042" s="9"/>
      <c r="BC1042" s="9"/>
      <c r="BD1042" s="9"/>
      <c r="BE1042" s="9"/>
      <c r="BF1042" s="9"/>
      <c r="BG1042" s="9"/>
    </row>
    <row r="1043" spans="40:59" x14ac:dyDescent="0.3">
      <c r="AN1043" s="9"/>
      <c r="AO1043" s="9"/>
      <c r="AP1043" s="9"/>
      <c r="AQ1043" s="9"/>
      <c r="AR1043" s="9"/>
      <c r="AS1043" s="9"/>
      <c r="AT1043" s="9"/>
      <c r="AU1043" s="9"/>
      <c r="AW1043" s="9"/>
      <c r="AX1043" s="9"/>
      <c r="AY1043" s="9"/>
      <c r="AZ1043" s="9"/>
      <c r="BA1043" s="9"/>
      <c r="BB1043" s="9"/>
      <c r="BC1043" s="9"/>
      <c r="BD1043" s="9"/>
      <c r="BE1043" s="9"/>
      <c r="BF1043" s="9"/>
      <c r="BG1043" s="9"/>
    </row>
    <row r="1044" spans="40:59" x14ac:dyDescent="0.3">
      <c r="AN1044" s="9"/>
      <c r="AO1044" s="9"/>
      <c r="AP1044" s="9"/>
      <c r="AQ1044" s="9"/>
      <c r="AR1044" s="9"/>
      <c r="AS1044" s="9"/>
      <c r="AT1044" s="9"/>
      <c r="AU1044" s="9"/>
      <c r="AW1044" s="9"/>
      <c r="AX1044" s="9"/>
      <c r="AY1044" s="9"/>
      <c r="AZ1044" s="9"/>
      <c r="BA1044" s="9"/>
      <c r="BB1044" s="9"/>
      <c r="BC1044" s="9"/>
      <c r="BD1044" s="9"/>
      <c r="BE1044" s="9"/>
      <c r="BF1044" s="9"/>
      <c r="BG1044" s="9"/>
    </row>
    <row r="1045" spans="40:59" x14ac:dyDescent="0.3">
      <c r="AN1045" s="9"/>
      <c r="AO1045" s="9"/>
      <c r="AP1045" s="9"/>
      <c r="AQ1045" s="9"/>
      <c r="AR1045" s="9"/>
      <c r="AS1045" s="9"/>
      <c r="AT1045" s="9"/>
      <c r="AU1045" s="9"/>
      <c r="AW1045" s="9"/>
      <c r="AX1045" s="9"/>
      <c r="AY1045" s="9"/>
      <c r="AZ1045" s="9"/>
      <c r="BA1045" s="9"/>
      <c r="BB1045" s="9"/>
      <c r="BC1045" s="9"/>
      <c r="BD1045" s="9"/>
      <c r="BE1045" s="9"/>
      <c r="BF1045" s="9"/>
      <c r="BG1045" s="9"/>
    </row>
    <row r="1046" spans="40:59" x14ac:dyDescent="0.3">
      <c r="AN1046" s="9"/>
      <c r="AO1046" s="9"/>
      <c r="AP1046" s="9"/>
      <c r="AQ1046" s="9"/>
      <c r="AR1046" s="9"/>
      <c r="AS1046" s="9"/>
      <c r="AT1046" s="9"/>
      <c r="AU1046" s="9"/>
      <c r="AW1046" s="9"/>
      <c r="AX1046" s="9"/>
      <c r="AY1046" s="9"/>
      <c r="AZ1046" s="9"/>
      <c r="BA1046" s="9"/>
      <c r="BB1046" s="9"/>
      <c r="BC1046" s="9"/>
      <c r="BD1046" s="9"/>
      <c r="BE1046" s="9"/>
      <c r="BF1046" s="9"/>
      <c r="BG1046" s="9"/>
    </row>
    <row r="1047" spans="40:59" x14ac:dyDescent="0.3">
      <c r="AN1047" s="9"/>
      <c r="AO1047" s="9"/>
      <c r="AP1047" s="9"/>
      <c r="AQ1047" s="9"/>
      <c r="AR1047" s="9"/>
      <c r="AS1047" s="9"/>
      <c r="AT1047" s="9"/>
      <c r="AU1047" s="9"/>
      <c r="AW1047" s="9"/>
      <c r="AX1047" s="9"/>
      <c r="AY1047" s="9"/>
      <c r="AZ1047" s="9"/>
      <c r="BA1047" s="9"/>
      <c r="BB1047" s="9"/>
      <c r="BC1047" s="9"/>
      <c r="BD1047" s="9"/>
      <c r="BE1047" s="9"/>
      <c r="BF1047" s="9"/>
      <c r="BG1047" s="9"/>
    </row>
    <row r="1048" spans="40:59" x14ac:dyDescent="0.3">
      <c r="AN1048" s="9"/>
      <c r="AO1048" s="9"/>
      <c r="AP1048" s="9"/>
      <c r="AQ1048" s="9"/>
      <c r="AR1048" s="9"/>
      <c r="AS1048" s="9"/>
      <c r="AT1048" s="9"/>
      <c r="AU1048" s="9"/>
      <c r="AW1048" s="9"/>
      <c r="AX1048" s="9"/>
      <c r="AY1048" s="9"/>
      <c r="AZ1048" s="9"/>
      <c r="BA1048" s="9"/>
      <c r="BB1048" s="9"/>
      <c r="BC1048" s="9"/>
      <c r="BD1048" s="9"/>
      <c r="BE1048" s="9"/>
      <c r="BF1048" s="9"/>
      <c r="BG1048" s="9"/>
    </row>
    <row r="1049" spans="40:59" x14ac:dyDescent="0.3">
      <c r="AN1049" s="9"/>
      <c r="AO1049" s="9"/>
      <c r="AP1049" s="9"/>
      <c r="AQ1049" s="9"/>
      <c r="AR1049" s="9"/>
      <c r="AS1049" s="9"/>
      <c r="AT1049" s="9"/>
      <c r="AU1049" s="9"/>
      <c r="AW1049" s="9"/>
      <c r="AX1049" s="9"/>
      <c r="AY1049" s="9"/>
      <c r="AZ1049" s="9"/>
      <c r="BA1049" s="9"/>
      <c r="BB1049" s="9"/>
      <c r="BC1049" s="9"/>
      <c r="BD1049" s="9"/>
      <c r="BE1049" s="9"/>
      <c r="BF1049" s="9"/>
      <c r="BG1049" s="9"/>
    </row>
    <row r="1050" spans="40:59" x14ac:dyDescent="0.3">
      <c r="AN1050" s="9"/>
      <c r="AO1050" s="9"/>
      <c r="AP1050" s="9"/>
      <c r="AQ1050" s="9"/>
      <c r="AR1050" s="9"/>
      <c r="AS1050" s="9"/>
      <c r="AT1050" s="9"/>
      <c r="AU1050" s="9"/>
      <c r="AW1050" s="9"/>
      <c r="AX1050" s="9"/>
      <c r="AY1050" s="9"/>
      <c r="AZ1050" s="9"/>
      <c r="BA1050" s="9"/>
      <c r="BB1050" s="9"/>
      <c r="BC1050" s="9"/>
      <c r="BD1050" s="9"/>
      <c r="BE1050" s="9"/>
      <c r="BF1050" s="9"/>
      <c r="BG1050" s="9"/>
    </row>
    <row r="1051" spans="40:59" x14ac:dyDescent="0.3">
      <c r="AN1051" s="9"/>
      <c r="AO1051" s="9"/>
      <c r="AP1051" s="9"/>
      <c r="AQ1051" s="9"/>
      <c r="AR1051" s="9"/>
      <c r="AS1051" s="9"/>
      <c r="AT1051" s="9"/>
      <c r="AU1051" s="9"/>
      <c r="AW1051" s="9"/>
      <c r="AX1051" s="9"/>
      <c r="AY1051" s="9"/>
      <c r="AZ1051" s="9"/>
      <c r="BA1051" s="9"/>
      <c r="BB1051" s="9"/>
      <c r="BC1051" s="9"/>
      <c r="BD1051" s="9"/>
      <c r="BE1051" s="9"/>
      <c r="BF1051" s="9"/>
      <c r="BG1051" s="9"/>
    </row>
    <row r="1052" spans="40:59" x14ac:dyDescent="0.3">
      <c r="AN1052" s="9"/>
      <c r="AO1052" s="9"/>
      <c r="AP1052" s="9"/>
      <c r="AQ1052" s="9"/>
      <c r="AR1052" s="9"/>
      <c r="AS1052" s="9"/>
      <c r="AT1052" s="9"/>
      <c r="AU1052" s="9"/>
      <c r="AW1052" s="9"/>
      <c r="AX1052" s="9"/>
      <c r="AY1052" s="9"/>
      <c r="AZ1052" s="9"/>
      <c r="BA1052" s="9"/>
      <c r="BB1052" s="9"/>
      <c r="BC1052" s="9"/>
      <c r="BD1052" s="9"/>
      <c r="BE1052" s="9"/>
      <c r="BF1052" s="9"/>
      <c r="BG1052" s="9"/>
    </row>
    <row r="1053" spans="40:59" x14ac:dyDescent="0.3">
      <c r="AN1053" s="9"/>
      <c r="AO1053" s="9"/>
      <c r="AP1053" s="9"/>
      <c r="AQ1053" s="9"/>
      <c r="AR1053" s="9"/>
      <c r="AS1053" s="9"/>
      <c r="AT1053" s="9"/>
      <c r="AU1053" s="9"/>
      <c r="AW1053" s="9"/>
      <c r="AX1053" s="9"/>
      <c r="AY1053" s="9"/>
      <c r="AZ1053" s="9"/>
      <c r="BA1053" s="9"/>
      <c r="BB1053" s="9"/>
      <c r="BC1053" s="9"/>
      <c r="BD1053" s="9"/>
      <c r="BE1053" s="9"/>
      <c r="BF1053" s="9"/>
      <c r="BG1053" s="9"/>
    </row>
    <row r="1054" spans="40:59" x14ac:dyDescent="0.3">
      <c r="AN1054" s="9"/>
      <c r="AO1054" s="9"/>
      <c r="AP1054" s="9"/>
      <c r="AQ1054" s="9"/>
      <c r="AR1054" s="9"/>
      <c r="AS1054" s="9"/>
      <c r="AT1054" s="9"/>
      <c r="AU1054" s="9"/>
      <c r="AW1054" s="9"/>
      <c r="AX1054" s="9"/>
      <c r="AY1054" s="9"/>
      <c r="AZ1054" s="9"/>
      <c r="BA1054" s="9"/>
      <c r="BB1054" s="9"/>
      <c r="BC1054" s="9"/>
      <c r="BD1054" s="9"/>
      <c r="BE1054" s="9"/>
      <c r="BF1054" s="9"/>
      <c r="BG1054" s="9"/>
    </row>
    <row r="1055" spans="40:59" x14ac:dyDescent="0.3">
      <c r="AN1055" s="9"/>
      <c r="AO1055" s="9"/>
      <c r="AP1055" s="9"/>
      <c r="AQ1055" s="9"/>
      <c r="AR1055" s="9"/>
      <c r="AS1055" s="9"/>
      <c r="AT1055" s="9"/>
      <c r="AU1055" s="9"/>
      <c r="AW1055" s="9"/>
      <c r="AX1055" s="9"/>
      <c r="AY1055" s="9"/>
      <c r="AZ1055" s="9"/>
      <c r="BA1055" s="9"/>
      <c r="BB1055" s="9"/>
      <c r="BC1055" s="9"/>
      <c r="BD1055" s="9"/>
      <c r="BE1055" s="9"/>
      <c r="BF1055" s="9"/>
      <c r="BG1055" s="9"/>
    </row>
    <row r="1056" spans="40:59" x14ac:dyDescent="0.3">
      <c r="AN1056" s="9"/>
      <c r="AO1056" s="9"/>
      <c r="AP1056" s="9"/>
      <c r="AQ1056" s="9"/>
      <c r="AR1056" s="9"/>
      <c r="AS1056" s="9"/>
      <c r="AT1056" s="9"/>
      <c r="AU1056" s="9"/>
      <c r="AW1056" s="9"/>
      <c r="AX1056" s="9"/>
      <c r="AY1056" s="9"/>
      <c r="AZ1056" s="9"/>
      <c r="BA1056" s="9"/>
      <c r="BB1056" s="9"/>
      <c r="BC1056" s="9"/>
      <c r="BD1056" s="9"/>
      <c r="BE1056" s="9"/>
      <c r="BF1056" s="9"/>
      <c r="BG1056" s="9"/>
    </row>
    <row r="1057" spans="40:59" x14ac:dyDescent="0.3">
      <c r="AN1057" s="9"/>
      <c r="AO1057" s="9"/>
      <c r="AP1057" s="9"/>
      <c r="AQ1057" s="9"/>
      <c r="AR1057" s="9"/>
      <c r="AS1057" s="9"/>
      <c r="AT1057" s="9"/>
      <c r="AU1057" s="9"/>
      <c r="AW1057" s="9"/>
      <c r="AX1057" s="9"/>
      <c r="AY1057" s="9"/>
      <c r="AZ1057" s="9"/>
      <c r="BA1057" s="9"/>
      <c r="BB1057" s="9"/>
      <c r="BC1057" s="9"/>
      <c r="BD1057" s="9"/>
      <c r="BE1057" s="9"/>
      <c r="BF1057" s="9"/>
      <c r="BG1057" s="9"/>
    </row>
    <row r="1058" spans="40:59" x14ac:dyDescent="0.3">
      <c r="AN1058" s="9"/>
      <c r="AO1058" s="9"/>
      <c r="AP1058" s="9"/>
      <c r="AQ1058" s="9"/>
      <c r="AR1058" s="9"/>
      <c r="AS1058" s="9"/>
      <c r="AT1058" s="9"/>
      <c r="AU1058" s="9"/>
      <c r="AW1058" s="9"/>
      <c r="AX1058" s="9"/>
      <c r="AY1058" s="9"/>
      <c r="AZ1058" s="9"/>
      <c r="BA1058" s="9"/>
      <c r="BB1058" s="9"/>
      <c r="BC1058" s="9"/>
      <c r="BD1058" s="9"/>
      <c r="BE1058" s="9"/>
      <c r="BF1058" s="9"/>
      <c r="BG1058" s="9"/>
    </row>
    <row r="1059" spans="40:59" x14ac:dyDescent="0.3">
      <c r="AN1059" s="9"/>
      <c r="AO1059" s="9"/>
      <c r="AP1059" s="9"/>
      <c r="AQ1059" s="9"/>
      <c r="AR1059" s="9"/>
      <c r="AS1059" s="9"/>
      <c r="AT1059" s="9"/>
      <c r="AU1059" s="9"/>
      <c r="AW1059" s="9"/>
      <c r="AX1059" s="9"/>
      <c r="AY1059" s="9"/>
      <c r="AZ1059" s="9"/>
      <c r="BA1059" s="9"/>
      <c r="BB1059" s="9"/>
      <c r="BC1059" s="9"/>
      <c r="BD1059" s="9"/>
      <c r="BE1059" s="9"/>
      <c r="BF1059" s="9"/>
      <c r="BG1059" s="9"/>
    </row>
    <row r="1060" spans="40:59" x14ac:dyDescent="0.3">
      <c r="AN1060" s="9"/>
      <c r="AO1060" s="9"/>
      <c r="AP1060" s="9"/>
      <c r="AQ1060" s="9"/>
      <c r="AR1060" s="9"/>
      <c r="AS1060" s="9"/>
      <c r="AT1060" s="9"/>
      <c r="AU1060" s="9"/>
      <c r="AW1060" s="9"/>
      <c r="AX1060" s="9"/>
      <c r="AY1060" s="9"/>
      <c r="AZ1060" s="9"/>
      <c r="BA1060" s="9"/>
      <c r="BB1060" s="9"/>
      <c r="BC1060" s="9"/>
      <c r="BD1060" s="9"/>
      <c r="BE1060" s="9"/>
      <c r="BF1060" s="9"/>
      <c r="BG1060" s="9"/>
    </row>
    <row r="1061" spans="40:59" x14ac:dyDescent="0.3">
      <c r="AN1061" s="9"/>
      <c r="AO1061" s="9"/>
      <c r="AP1061" s="9"/>
      <c r="AQ1061" s="9"/>
      <c r="AR1061" s="9"/>
      <c r="AS1061" s="9"/>
      <c r="AT1061" s="9"/>
      <c r="AU1061" s="9"/>
      <c r="AW1061" s="9"/>
      <c r="AX1061" s="9"/>
      <c r="AY1061" s="9"/>
      <c r="AZ1061" s="9"/>
      <c r="BA1061" s="9"/>
      <c r="BB1061" s="9"/>
      <c r="BC1061" s="9"/>
      <c r="BD1061" s="9"/>
      <c r="BE1061" s="9"/>
      <c r="BF1061" s="9"/>
      <c r="BG1061" s="9"/>
    </row>
    <row r="1062" spans="40:59" x14ac:dyDescent="0.3">
      <c r="AN1062" s="9"/>
      <c r="AO1062" s="9"/>
      <c r="AP1062" s="9"/>
      <c r="AQ1062" s="9"/>
      <c r="AR1062" s="9"/>
      <c r="AS1062" s="9"/>
      <c r="AT1062" s="9"/>
      <c r="AU1062" s="9"/>
      <c r="AW1062" s="9"/>
      <c r="AX1062" s="9"/>
      <c r="AY1062" s="9"/>
      <c r="AZ1062" s="9"/>
      <c r="BA1062" s="9"/>
      <c r="BB1062" s="9"/>
      <c r="BC1062" s="9"/>
      <c r="BD1062" s="9"/>
      <c r="BE1062" s="9"/>
      <c r="BF1062" s="9"/>
      <c r="BG1062" s="9"/>
    </row>
    <row r="1063" spans="40:59" x14ac:dyDescent="0.3">
      <c r="AN1063" s="9"/>
      <c r="AO1063" s="9"/>
      <c r="AP1063" s="9"/>
      <c r="AQ1063" s="9"/>
      <c r="AR1063" s="9"/>
      <c r="AS1063" s="9"/>
      <c r="AT1063" s="9"/>
      <c r="AU1063" s="9"/>
      <c r="AW1063" s="9"/>
      <c r="AX1063" s="9"/>
      <c r="AY1063" s="9"/>
      <c r="AZ1063" s="9"/>
      <c r="BA1063" s="9"/>
      <c r="BB1063" s="9"/>
      <c r="BC1063" s="9"/>
      <c r="BD1063" s="9"/>
      <c r="BE1063" s="9"/>
      <c r="BF1063" s="9"/>
      <c r="BG1063" s="9"/>
    </row>
    <row r="1064" spans="40:59" x14ac:dyDescent="0.3">
      <c r="AN1064" s="9"/>
      <c r="AO1064" s="9"/>
      <c r="AP1064" s="9"/>
      <c r="AQ1064" s="9"/>
      <c r="AR1064" s="9"/>
      <c r="AS1064" s="9"/>
      <c r="AT1064" s="9"/>
      <c r="AU1064" s="9"/>
      <c r="AW1064" s="9"/>
      <c r="AX1064" s="9"/>
      <c r="AY1064" s="9"/>
      <c r="AZ1064" s="9"/>
      <c r="BA1064" s="9"/>
      <c r="BB1064" s="9"/>
      <c r="BC1064" s="9"/>
      <c r="BD1064" s="9"/>
      <c r="BE1064" s="9"/>
      <c r="BF1064" s="9"/>
      <c r="BG1064" s="9"/>
    </row>
    <row r="1065" spans="40:59" x14ac:dyDescent="0.3">
      <c r="AN1065" s="9"/>
      <c r="AO1065" s="9"/>
      <c r="AP1065" s="9"/>
      <c r="AQ1065" s="9"/>
      <c r="AR1065" s="9"/>
      <c r="AS1065" s="9"/>
      <c r="AT1065" s="9"/>
      <c r="AU1065" s="9"/>
      <c r="AW1065" s="9"/>
      <c r="AX1065" s="9"/>
      <c r="AY1065" s="9"/>
      <c r="AZ1065" s="9"/>
      <c r="BA1065" s="9"/>
      <c r="BB1065" s="9"/>
      <c r="BC1065" s="9"/>
      <c r="BD1065" s="9"/>
      <c r="BE1065" s="9"/>
      <c r="BF1065" s="9"/>
      <c r="BG1065" s="9"/>
    </row>
    <row r="1066" spans="40:59" x14ac:dyDescent="0.3">
      <c r="AN1066" s="9"/>
      <c r="AO1066" s="9"/>
      <c r="AP1066" s="9"/>
      <c r="AQ1066" s="9"/>
      <c r="AR1066" s="9"/>
      <c r="AS1066" s="9"/>
      <c r="AT1066" s="9"/>
      <c r="AU1066" s="9"/>
      <c r="AW1066" s="9"/>
      <c r="AX1066" s="9"/>
      <c r="AY1066" s="9"/>
      <c r="AZ1066" s="9"/>
      <c r="BA1066" s="9"/>
      <c r="BB1066" s="9"/>
      <c r="BC1066" s="9"/>
      <c r="BD1066" s="9"/>
      <c r="BE1066" s="9"/>
      <c r="BF1066" s="9"/>
      <c r="BG1066" s="9"/>
    </row>
    <row r="1067" spans="40:59" x14ac:dyDescent="0.3">
      <c r="AN1067" s="9"/>
      <c r="AO1067" s="9"/>
      <c r="AP1067" s="9"/>
      <c r="AQ1067" s="9"/>
      <c r="AR1067" s="9"/>
      <c r="AS1067" s="9"/>
      <c r="AT1067" s="9"/>
      <c r="AU1067" s="9"/>
      <c r="AW1067" s="9"/>
      <c r="AX1067" s="9"/>
      <c r="AY1067" s="9"/>
      <c r="AZ1067" s="9"/>
      <c r="BA1067" s="9"/>
      <c r="BB1067" s="9"/>
      <c r="BC1067" s="9"/>
      <c r="BD1067" s="9"/>
      <c r="BE1067" s="9"/>
      <c r="BF1067" s="9"/>
      <c r="BG1067" s="9"/>
    </row>
    <row r="1068" spans="40:59" x14ac:dyDescent="0.3">
      <c r="AN1068" s="9"/>
      <c r="AO1068" s="9"/>
      <c r="AP1068" s="9"/>
      <c r="AQ1068" s="9"/>
      <c r="AR1068" s="9"/>
      <c r="AS1068" s="9"/>
      <c r="AT1068" s="9"/>
      <c r="AU1068" s="9"/>
      <c r="AW1068" s="9"/>
      <c r="AX1068" s="9"/>
      <c r="AY1068" s="9"/>
      <c r="AZ1068" s="9"/>
      <c r="BA1068" s="9"/>
      <c r="BB1068" s="9"/>
      <c r="BC1068" s="9"/>
      <c r="BD1068" s="9"/>
      <c r="BE1068" s="9"/>
      <c r="BF1068" s="9"/>
      <c r="BG1068" s="9"/>
    </row>
    <row r="1069" spans="40:59" x14ac:dyDescent="0.3">
      <c r="AN1069" s="9"/>
      <c r="AO1069" s="9"/>
      <c r="AP1069" s="9"/>
      <c r="AQ1069" s="9"/>
      <c r="AR1069" s="9"/>
      <c r="AS1069" s="9"/>
      <c r="AT1069" s="9"/>
      <c r="AU1069" s="9"/>
      <c r="AW1069" s="9"/>
      <c r="AX1069" s="9"/>
      <c r="AY1069" s="9"/>
      <c r="AZ1069" s="9"/>
      <c r="BA1069" s="9"/>
      <c r="BB1069" s="9"/>
      <c r="BC1069" s="9"/>
      <c r="BD1069" s="9"/>
      <c r="BE1069" s="9"/>
      <c r="BF1069" s="9"/>
      <c r="BG1069" s="9"/>
    </row>
    <row r="1070" spans="40:59" x14ac:dyDescent="0.3">
      <c r="AN1070" s="9"/>
      <c r="AO1070" s="9"/>
      <c r="AP1070" s="9"/>
      <c r="AQ1070" s="9"/>
      <c r="AR1070" s="9"/>
      <c r="AS1070" s="9"/>
      <c r="AT1070" s="9"/>
      <c r="AU1070" s="9"/>
      <c r="AW1070" s="9"/>
      <c r="AX1070" s="9"/>
      <c r="AY1070" s="9"/>
      <c r="AZ1070" s="9"/>
      <c r="BA1070" s="9"/>
      <c r="BB1070" s="9"/>
      <c r="BC1070" s="9"/>
      <c r="BD1070" s="9"/>
      <c r="BE1070" s="9"/>
      <c r="BF1070" s="9"/>
      <c r="BG1070" s="9"/>
    </row>
    <row r="1071" spans="40:59" x14ac:dyDescent="0.3">
      <c r="AN1071" s="9"/>
      <c r="AO1071" s="9"/>
      <c r="AP1071" s="9"/>
      <c r="AQ1071" s="9"/>
      <c r="AR1071" s="9"/>
      <c r="AS1071" s="9"/>
      <c r="AT1071" s="9"/>
      <c r="AU1071" s="9"/>
      <c r="AW1071" s="9"/>
      <c r="AX1071" s="9"/>
      <c r="AY1071" s="9"/>
      <c r="AZ1071" s="9"/>
      <c r="BA1071" s="9"/>
      <c r="BB1071" s="9"/>
      <c r="BC1071" s="9"/>
      <c r="BD1071" s="9"/>
      <c r="BE1071" s="9"/>
      <c r="BF1071" s="9"/>
      <c r="BG1071" s="9"/>
    </row>
    <row r="1072" spans="40:59" x14ac:dyDescent="0.3">
      <c r="AN1072" s="9"/>
      <c r="AO1072" s="9"/>
      <c r="AP1072" s="9"/>
      <c r="AQ1072" s="9"/>
      <c r="AR1072" s="9"/>
      <c r="AS1072" s="9"/>
      <c r="AT1072" s="9"/>
      <c r="AU1072" s="9"/>
      <c r="AW1072" s="9"/>
      <c r="AX1072" s="9"/>
      <c r="AY1072" s="9"/>
      <c r="AZ1072" s="9"/>
      <c r="BA1072" s="9"/>
      <c r="BB1072" s="9"/>
      <c r="BC1072" s="9"/>
      <c r="BD1072" s="9"/>
      <c r="BE1072" s="9"/>
      <c r="BF1072" s="9"/>
      <c r="BG1072" s="9"/>
    </row>
    <row r="1073" spans="40:59" x14ac:dyDescent="0.3">
      <c r="AN1073" s="9"/>
      <c r="AO1073" s="9"/>
      <c r="AP1073" s="9"/>
      <c r="AQ1073" s="9"/>
      <c r="AR1073" s="9"/>
      <c r="AS1073" s="9"/>
      <c r="AT1073" s="9"/>
      <c r="AU1073" s="9"/>
      <c r="AW1073" s="9"/>
      <c r="AX1073" s="9"/>
      <c r="AY1073" s="9"/>
      <c r="AZ1073" s="9"/>
      <c r="BA1073" s="9"/>
      <c r="BB1073" s="9"/>
      <c r="BC1073" s="9"/>
      <c r="BD1073" s="9"/>
      <c r="BE1073" s="9"/>
      <c r="BF1073" s="9"/>
      <c r="BG1073" s="9"/>
    </row>
    <row r="1074" spans="40:59" x14ac:dyDescent="0.3">
      <c r="AN1074" s="9"/>
      <c r="AO1074" s="9"/>
      <c r="AP1074" s="9"/>
      <c r="AQ1074" s="9"/>
      <c r="AR1074" s="9"/>
      <c r="AS1074" s="9"/>
      <c r="AT1074" s="9"/>
      <c r="AU1074" s="9"/>
      <c r="AW1074" s="9"/>
      <c r="AX1074" s="9"/>
      <c r="AY1074" s="9"/>
      <c r="AZ1074" s="9"/>
      <c r="BA1074" s="9"/>
      <c r="BB1074" s="9"/>
      <c r="BC1074" s="9"/>
      <c r="BD1074" s="9"/>
      <c r="BE1074" s="9"/>
      <c r="BF1074" s="9"/>
      <c r="BG1074" s="9"/>
    </row>
    <row r="1075" spans="40:59" x14ac:dyDescent="0.3">
      <c r="AN1075" s="9"/>
      <c r="AO1075" s="9"/>
      <c r="AP1075" s="9"/>
      <c r="AQ1075" s="9"/>
      <c r="AR1075" s="9"/>
      <c r="AS1075" s="9"/>
      <c r="AT1075" s="9"/>
      <c r="AU1075" s="9"/>
      <c r="AW1075" s="9"/>
      <c r="AX1075" s="9"/>
      <c r="AY1075" s="9"/>
      <c r="AZ1075" s="9"/>
      <c r="BA1075" s="9"/>
      <c r="BB1075" s="9"/>
      <c r="BC1075" s="9"/>
      <c r="BD1075" s="9"/>
      <c r="BE1075" s="9"/>
      <c r="BF1075" s="9"/>
      <c r="BG1075" s="9"/>
    </row>
    <row r="1076" spans="40:59" x14ac:dyDescent="0.3">
      <c r="AN1076" s="9"/>
      <c r="AO1076" s="9"/>
      <c r="AP1076" s="9"/>
      <c r="AQ1076" s="9"/>
      <c r="AR1076" s="9"/>
      <c r="AS1076" s="9"/>
      <c r="AT1076" s="9"/>
      <c r="AU1076" s="9"/>
      <c r="AW1076" s="9"/>
      <c r="AX1076" s="9"/>
      <c r="AY1076" s="9"/>
      <c r="AZ1076" s="9"/>
      <c r="BA1076" s="9"/>
      <c r="BB1076" s="9"/>
      <c r="BC1076" s="9"/>
      <c r="BD1076" s="9"/>
      <c r="BE1076" s="9"/>
      <c r="BF1076" s="9"/>
      <c r="BG1076" s="9"/>
    </row>
    <row r="1077" spans="40:59" x14ac:dyDescent="0.3">
      <c r="AN1077" s="9"/>
      <c r="AO1077" s="9"/>
      <c r="AP1077" s="9"/>
      <c r="AQ1077" s="9"/>
      <c r="AR1077" s="9"/>
      <c r="AS1077" s="9"/>
      <c r="AT1077" s="9"/>
      <c r="AU1077" s="9"/>
      <c r="AW1077" s="9"/>
      <c r="AX1077" s="9"/>
      <c r="AY1077" s="9"/>
      <c r="AZ1077" s="9"/>
      <c r="BA1077" s="9"/>
      <c r="BB1077" s="9"/>
      <c r="BC1077" s="9"/>
      <c r="BD1077" s="9"/>
      <c r="BE1077" s="9"/>
      <c r="BF1077" s="9"/>
      <c r="BG1077" s="9"/>
    </row>
    <row r="1078" spans="40:59" x14ac:dyDescent="0.3">
      <c r="AN1078" s="9"/>
      <c r="AO1078" s="9"/>
      <c r="AP1078" s="9"/>
      <c r="AQ1078" s="9"/>
      <c r="AR1078" s="9"/>
      <c r="AS1078" s="9"/>
      <c r="AT1078" s="9"/>
      <c r="AU1078" s="9"/>
      <c r="AW1078" s="9"/>
      <c r="AX1078" s="9"/>
      <c r="AY1078" s="9"/>
      <c r="AZ1078" s="9"/>
      <c r="BA1078" s="9"/>
      <c r="BB1078" s="9"/>
      <c r="BC1078" s="9"/>
      <c r="BD1078" s="9"/>
      <c r="BE1078" s="9"/>
      <c r="BF1078" s="9"/>
      <c r="BG1078" s="9"/>
    </row>
    <row r="1079" spans="40:59" x14ac:dyDescent="0.3">
      <c r="AN1079" s="9"/>
      <c r="AO1079" s="9"/>
      <c r="AP1079" s="9"/>
      <c r="AQ1079" s="9"/>
      <c r="AR1079" s="9"/>
      <c r="AS1079" s="9"/>
      <c r="AT1079" s="9"/>
      <c r="AU1079" s="9"/>
      <c r="AW1079" s="9"/>
      <c r="AX1079" s="9"/>
      <c r="AY1079" s="9"/>
      <c r="AZ1079" s="9"/>
      <c r="BA1079" s="9"/>
      <c r="BB1079" s="9"/>
      <c r="BC1079" s="9"/>
      <c r="BD1079" s="9"/>
      <c r="BE1079" s="9"/>
      <c r="BF1079" s="9"/>
      <c r="BG1079" s="9"/>
    </row>
  </sheetData>
  <sortState ref="A3:AW236">
    <sortCondition ref="M235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2026-04-06T09:26:31Z</dcterms:modified>
</cp:coreProperties>
</file>