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07970F0-F019-40CA-BF9E-DE65E7CCB5BE}" xr6:coauthVersionLast="47" xr6:coauthVersionMax="47" xr10:uidLastSave="{00000000-0000-0000-0000-000000000000}"/>
  <bookViews>
    <workbookView xWindow="-110" yWindow="-110" windowWidth="19420" windowHeight="10300" xr2:uid="{DC2CF5C3-2AFB-4931-A149-6C038CC2516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6" i="2" l="1"/>
  <c r="P15" i="2"/>
  <c r="Q16" i="1"/>
  <c r="Q15" i="1"/>
  <c r="O16" i="2"/>
  <c r="O15" i="2"/>
  <c r="N16" i="2"/>
  <c r="N15" i="2"/>
  <c r="M16" i="2"/>
  <c r="K16" i="2"/>
  <c r="L16" i="2"/>
  <c r="M15" i="2"/>
  <c r="L15" i="2"/>
  <c r="K15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P15" i="1"/>
  <c r="P16" i="1"/>
  <c r="O16" i="1"/>
  <c r="O15" i="1"/>
  <c r="N16" i="1"/>
  <c r="M16" i="1"/>
  <c r="L16" i="1"/>
  <c r="N15" i="1"/>
  <c r="M15" i="1"/>
  <c r="L15" i="1"/>
  <c r="K19" i="1"/>
  <c r="J19" i="1"/>
  <c r="I19" i="1"/>
  <c r="K18" i="1"/>
  <c r="J18" i="1"/>
  <c r="I18" i="1"/>
  <c r="K17" i="1"/>
  <c r="J17" i="1"/>
  <c r="I17" i="1"/>
  <c r="K16" i="1"/>
  <c r="J16" i="1"/>
  <c r="I16" i="1"/>
  <c r="I15" i="1"/>
  <c r="K15" i="1"/>
  <c r="J15" i="1"/>
  <c r="H16" i="1" l="1"/>
  <c r="H17" i="1"/>
  <c r="H18" i="1"/>
  <c r="H19" i="1"/>
  <c r="H15" i="1"/>
  <c r="G16" i="2"/>
  <c r="G17" i="2"/>
  <c r="G18" i="2"/>
  <c r="G19" i="2"/>
  <c r="G15" i="2"/>
  <c r="C19" i="2"/>
  <c r="C18" i="2"/>
  <c r="C17" i="2"/>
  <c r="C16" i="2"/>
  <c r="C15" i="2"/>
  <c r="G12" i="2"/>
  <c r="C12" i="2"/>
  <c r="G11" i="2"/>
  <c r="C11" i="2"/>
  <c r="G10" i="2"/>
  <c r="C10" i="2"/>
  <c r="G9" i="2"/>
  <c r="C9" i="2"/>
  <c r="G8" i="2"/>
  <c r="C8" i="2"/>
  <c r="G7" i="2"/>
  <c r="C7" i="2"/>
  <c r="G6" i="2"/>
  <c r="C6" i="2"/>
  <c r="G5" i="2"/>
  <c r="C5" i="2"/>
  <c r="G4" i="2"/>
  <c r="C4" i="2"/>
  <c r="G3" i="2"/>
  <c r="C3" i="2"/>
  <c r="D19" i="1"/>
  <c r="D18" i="1"/>
  <c r="D17" i="1"/>
  <c r="D16" i="1"/>
  <c r="D15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H5" i="1"/>
  <c r="D5" i="1"/>
  <c r="H4" i="1"/>
  <c r="D4" i="1"/>
  <c r="H3" i="1"/>
  <c r="D3" i="1"/>
</calcChain>
</file>

<file path=xl/sharedStrings.xml><?xml version="1.0" encoding="utf-8"?>
<sst xmlns="http://schemas.openxmlformats.org/spreadsheetml/2006/main" count="46" uniqueCount="26">
  <si>
    <t>initial conc(mg/ml)</t>
  </si>
  <si>
    <t>final conc (mg/ml)</t>
  </si>
  <si>
    <t>abs1</t>
  </si>
  <si>
    <t>abs2</t>
  </si>
  <si>
    <t>abs3</t>
  </si>
  <si>
    <t xml:space="preserve">mean </t>
  </si>
  <si>
    <t>Quercetin</t>
  </si>
  <si>
    <t>EXTRACT</t>
  </si>
  <si>
    <t>ABS 1</t>
  </si>
  <si>
    <t>ABS 2</t>
  </si>
  <si>
    <t>ABS 3</t>
  </si>
  <si>
    <t>mean</t>
  </si>
  <si>
    <t>MEAN</t>
  </si>
  <si>
    <t>slope</t>
  </si>
  <si>
    <t>intercept</t>
  </si>
  <si>
    <t>CON 1</t>
  </si>
  <si>
    <t>CON 2</t>
  </si>
  <si>
    <t>CON 3</t>
  </si>
  <si>
    <t>CONC 1</t>
  </si>
  <si>
    <t>CONC 2</t>
  </si>
  <si>
    <t>CONC 3</t>
  </si>
  <si>
    <t>SD</t>
  </si>
  <si>
    <t>SEM</t>
  </si>
  <si>
    <t>SLOPE</t>
  </si>
  <si>
    <t>INTERCEPT</t>
  </si>
  <si>
    <t>Gallic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</si>
</sst>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127455480620971E-2"/>
          <c:y val="0.2258143074581431"/>
          <c:w val="0.85119852170944998"/>
          <c:h val="0.6329481417562530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mean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096512599602182"/>
                  <c:y val="-3.09893455098934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Sheet1!$D$8:$D$12</c:f>
              <c:numCache>
                <c:formatCode>General</c:formatCode>
                <c:ptCount val="5"/>
                <c:pt idx="0">
                  <c:v>8.6781250000000001E-3</c:v>
                </c:pt>
                <c:pt idx="1">
                  <c:v>4.3390625E-3</c:v>
                </c:pt>
                <c:pt idx="2">
                  <c:v>2.16953125E-3</c:v>
                </c:pt>
                <c:pt idx="3">
                  <c:v>1.084765625E-3</c:v>
                </c:pt>
                <c:pt idx="4">
                  <c:v>5.423828125E-4</c:v>
                </c:pt>
              </c:numCache>
            </c:numRef>
          </c:xVal>
          <c:yVal>
            <c:numRef>
              <c:f>Sheet1!$H$8:$H$12</c:f>
              <c:numCache>
                <c:formatCode>General</c:formatCode>
                <c:ptCount val="5"/>
                <c:pt idx="0">
                  <c:v>0.11599999999999999</c:v>
                </c:pt>
                <c:pt idx="1">
                  <c:v>8.6333333333333331E-2</c:v>
                </c:pt>
                <c:pt idx="2">
                  <c:v>6.6666666666666666E-2</c:v>
                </c:pt>
                <c:pt idx="3">
                  <c:v>6.0999999999999999E-2</c:v>
                </c:pt>
                <c:pt idx="4">
                  <c:v>5.0999999999999997E-2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5-4105-A81E-87C02BD5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772143"/>
        <c:axId val="1732771727"/>
      </c:scatterChart>
      <c:valAx>
        <c:axId val="173277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771727"/>
        <c:crosses val="autoZero"/>
        <c:crossBetween val="midCat"/>
      </c:valAx>
      <c:valAx>
        <c:axId val="173277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772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66327003242242"/>
          <c:y val="0.26587798612706454"/>
          <c:w val="0.82268982553651382"/>
          <c:h val="0.5678262818128401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292450208429829"/>
                  <c:y val="-0.117094161513072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Sheet2!$C$5:$C$13</c:f>
              <c:numCache>
                <c:formatCode>General</c:formatCode>
                <c:ptCount val="9"/>
                <c:pt idx="0">
                  <c:v>6.2500000000000003E-3</c:v>
                </c:pt>
                <c:pt idx="1">
                  <c:v>3.1250000000000002E-3</c:v>
                </c:pt>
                <c:pt idx="2">
                  <c:v>1.5625000000000001E-3</c:v>
                </c:pt>
                <c:pt idx="3">
                  <c:v>7.8125000000000004E-4</c:v>
                </c:pt>
                <c:pt idx="4">
                  <c:v>3.9062500000000002E-4</c:v>
                </c:pt>
                <c:pt idx="5">
                  <c:v>1.9531250000000001E-4</c:v>
                </c:pt>
                <c:pt idx="6">
                  <c:v>9.7656250000000005E-5</c:v>
                </c:pt>
                <c:pt idx="7">
                  <c:v>4.8828125000000003E-5</c:v>
                </c:pt>
              </c:numCache>
            </c:numRef>
          </c:xVal>
          <c:yVal>
            <c:numRef>
              <c:f>Sheet2!$G$5:$G$13</c:f>
              <c:numCache>
                <c:formatCode>General</c:formatCode>
                <c:ptCount val="9"/>
                <c:pt idx="0">
                  <c:v>0.89900000000000002</c:v>
                </c:pt>
                <c:pt idx="1">
                  <c:v>0.51400000000000001</c:v>
                </c:pt>
                <c:pt idx="2">
                  <c:v>0.38700000000000001</c:v>
                </c:pt>
                <c:pt idx="3">
                  <c:v>0.23799999999999999</c:v>
                </c:pt>
                <c:pt idx="4">
                  <c:v>0.19200000000000003</c:v>
                </c:pt>
                <c:pt idx="5">
                  <c:v>0.156</c:v>
                </c:pt>
                <c:pt idx="6">
                  <c:v>0.14100000000000001</c:v>
                </c:pt>
                <c:pt idx="7">
                  <c:v>0.125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46-4678-8819-F1B9051B4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439055"/>
        <c:axId val="1928439471"/>
      </c:scatterChart>
      <c:valAx>
        <c:axId val="1928439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439471"/>
        <c:crosses val="autoZero"/>
        <c:crossBetween val="midCat"/>
      </c:valAx>
      <c:valAx>
        <c:axId val="192843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439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0</xdr:rowOff>
    </xdr:from>
    <xdr:to>
      <xdr:col>15</xdr:col>
      <xdr:colOff>247650</xdr:colOff>
      <xdr:row>10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9508AF-36D3-4E04-B640-B66345C31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0</xdr:row>
      <xdr:rowOff>123825</xdr:rowOff>
    </xdr:from>
    <xdr:to>
      <xdr:col>14</xdr:col>
      <xdr:colOff>19050</xdr:colOff>
      <xdr:row>12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19DAAC-BCD9-4500-BB46-6A811DF58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B3BF-83DF-4073-819A-6B20E907E3BA}">
  <dimension ref="B2:R19"/>
  <sheetViews>
    <sheetView tabSelected="1" workbookViewId="0">
      <selection activeCell="D22" sqref="D22"/>
    </sheetView>
  </sheetViews>
  <sheetFormatPr defaultRowHeight="14.5" x14ac:dyDescent="0.35"/>
  <sheetData>
    <row r="2" spans="2:18" x14ac:dyDescent="0.35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</row>
    <row r="3" spans="2:18" x14ac:dyDescent="0.35">
      <c r="B3" s="2" t="s">
        <v>6</v>
      </c>
      <c r="C3" s="1">
        <v>1</v>
      </c>
      <c r="D3" s="1">
        <f>C3*0.2777</f>
        <v>0.2777</v>
      </c>
      <c r="E3" s="1">
        <v>0.58199999999999996</v>
      </c>
      <c r="F3" s="1">
        <v>0.57399999999999995</v>
      </c>
      <c r="G3" s="1">
        <v>0.58899999999999997</v>
      </c>
      <c r="H3" s="1">
        <f>AVERAGE(E3:G3)</f>
        <v>0.58166666666666667</v>
      </c>
      <c r="Q3" t="s">
        <v>13</v>
      </c>
      <c r="R3">
        <v>7.7333999999999996</v>
      </c>
    </row>
    <row r="4" spans="2:18" x14ac:dyDescent="0.35">
      <c r="C4" s="1">
        <v>0.5</v>
      </c>
      <c r="D4" s="1">
        <f t="shared" ref="D4:D12" si="0">C4*0.2777</f>
        <v>0.13885</v>
      </c>
      <c r="E4" s="1">
        <v>0.56399999999999995</v>
      </c>
      <c r="F4" s="1">
        <v>0.55900000000000005</v>
      </c>
      <c r="G4" s="1">
        <v>0.57299999999999995</v>
      </c>
      <c r="H4" s="1">
        <f t="shared" ref="H4:H12" si="1">AVERAGE(E4:G4)</f>
        <v>0.56533333333333335</v>
      </c>
      <c r="Q4" t="s">
        <v>14</v>
      </c>
      <c r="R4">
        <v>5.0200000000000002E-2</v>
      </c>
    </row>
    <row r="5" spans="2:18" x14ac:dyDescent="0.35">
      <c r="C5" s="1">
        <v>0.25</v>
      </c>
      <c r="D5" s="1">
        <f t="shared" si="0"/>
        <v>6.9425000000000001E-2</v>
      </c>
      <c r="E5" s="1">
        <v>0.46300000000000002</v>
      </c>
      <c r="F5" s="1">
        <v>0.46500000000000002</v>
      </c>
      <c r="G5" s="1">
        <v>0.45400000000000001</v>
      </c>
      <c r="H5" s="1">
        <f t="shared" si="1"/>
        <v>0.46066666666666672</v>
      </c>
    </row>
    <row r="6" spans="2:18" x14ac:dyDescent="0.35">
      <c r="C6" s="1">
        <v>0.125</v>
      </c>
      <c r="D6" s="1">
        <f t="shared" si="0"/>
        <v>3.47125E-2</v>
      </c>
      <c r="E6" s="1">
        <v>0.29599999999999999</v>
      </c>
      <c r="F6" s="1">
        <v>0.29399999999999998</v>
      </c>
      <c r="G6" s="1">
        <v>0.29099999999999998</v>
      </c>
      <c r="H6" s="1">
        <f t="shared" si="1"/>
        <v>0.29366666666666669</v>
      </c>
    </row>
    <row r="7" spans="2:18" x14ac:dyDescent="0.35">
      <c r="C7" s="1">
        <v>6.25E-2</v>
      </c>
      <c r="D7" s="1">
        <f t="shared" si="0"/>
        <v>1.735625E-2</v>
      </c>
      <c r="E7" s="1">
        <v>0.182</v>
      </c>
      <c r="F7" s="1">
        <v>0.183</v>
      </c>
      <c r="G7" s="1">
        <v>0.188</v>
      </c>
      <c r="H7" s="1">
        <f t="shared" si="1"/>
        <v>0.18433333333333332</v>
      </c>
    </row>
    <row r="8" spans="2:18" x14ac:dyDescent="0.35">
      <c r="C8" s="1">
        <v>3.125E-2</v>
      </c>
      <c r="D8" s="1">
        <f t="shared" si="0"/>
        <v>8.6781250000000001E-3</v>
      </c>
      <c r="E8" s="1">
        <v>0.114</v>
      </c>
      <c r="F8" s="1">
        <v>0.121</v>
      </c>
      <c r="G8" s="1">
        <v>0.113</v>
      </c>
      <c r="H8" s="1">
        <f t="shared" si="1"/>
        <v>0.11599999999999999</v>
      </c>
    </row>
    <row r="9" spans="2:18" x14ac:dyDescent="0.35">
      <c r="C9" s="1">
        <v>1.5625E-2</v>
      </c>
      <c r="D9" s="1">
        <f t="shared" si="0"/>
        <v>4.3390625E-3</v>
      </c>
      <c r="E9" s="1">
        <v>8.3000000000000004E-2</v>
      </c>
      <c r="F9" s="1">
        <v>0.09</v>
      </c>
      <c r="G9" s="1">
        <v>8.5999999999999993E-2</v>
      </c>
      <c r="H9" s="1">
        <f t="shared" si="1"/>
        <v>8.6333333333333331E-2</v>
      </c>
    </row>
    <row r="10" spans="2:18" x14ac:dyDescent="0.35">
      <c r="C10" s="1">
        <v>7.8125E-3</v>
      </c>
      <c r="D10" s="1">
        <f t="shared" si="0"/>
        <v>2.16953125E-3</v>
      </c>
      <c r="E10" s="1">
        <v>6.4000000000000001E-2</v>
      </c>
      <c r="F10" s="1">
        <v>6.3E-2</v>
      </c>
      <c r="G10" s="1">
        <v>7.2999999999999995E-2</v>
      </c>
      <c r="H10" s="1">
        <f t="shared" si="1"/>
        <v>6.6666666666666666E-2</v>
      </c>
    </row>
    <row r="11" spans="2:18" x14ac:dyDescent="0.35">
      <c r="C11" s="1">
        <v>3.90625E-3</v>
      </c>
      <c r="D11" s="1">
        <f t="shared" si="0"/>
        <v>1.084765625E-3</v>
      </c>
      <c r="E11" s="1">
        <v>0.06</v>
      </c>
      <c r="F11" s="1">
        <v>6.0999999999999999E-2</v>
      </c>
      <c r="G11" s="1">
        <v>6.2E-2</v>
      </c>
      <c r="H11" s="1">
        <f t="shared" si="1"/>
        <v>6.0999999999999999E-2</v>
      </c>
    </row>
    <row r="12" spans="2:18" x14ac:dyDescent="0.35">
      <c r="C12" s="1">
        <v>1.953125E-3</v>
      </c>
      <c r="D12" s="1">
        <f t="shared" si="0"/>
        <v>5.423828125E-4</v>
      </c>
      <c r="E12" s="1">
        <v>5.1999999999999998E-2</v>
      </c>
      <c r="F12" s="1">
        <v>4.8000000000000001E-2</v>
      </c>
      <c r="G12" s="1">
        <v>5.2999999999999999E-2</v>
      </c>
      <c r="H12" s="1">
        <f t="shared" si="1"/>
        <v>5.0999999999999997E-2</v>
      </c>
    </row>
    <row r="14" spans="2:18" x14ac:dyDescent="0.35">
      <c r="E14" t="s">
        <v>8</v>
      </c>
      <c r="F14" t="s">
        <v>9</v>
      </c>
      <c r="G14" t="s">
        <v>10</v>
      </c>
      <c r="H14" t="s">
        <v>12</v>
      </c>
      <c r="I14" t="s">
        <v>15</v>
      </c>
      <c r="J14" t="s">
        <v>16</v>
      </c>
      <c r="K14" t="s">
        <v>17</v>
      </c>
      <c r="L14" t="s">
        <v>18</v>
      </c>
      <c r="M14" t="s">
        <v>19</v>
      </c>
      <c r="N14" t="s">
        <v>20</v>
      </c>
      <c r="O14" t="s">
        <v>12</v>
      </c>
      <c r="P14" t="s">
        <v>21</v>
      </c>
      <c r="Q14" t="s">
        <v>22</v>
      </c>
    </row>
    <row r="15" spans="2:18" x14ac:dyDescent="0.35">
      <c r="B15" t="s">
        <v>7</v>
      </c>
      <c r="C15" s="1">
        <v>0.25</v>
      </c>
      <c r="D15" s="1">
        <f t="shared" ref="D15:D19" si="2">C15*0.2777</f>
        <v>6.9425000000000001E-2</v>
      </c>
      <c r="E15" s="1">
        <v>0.1168</v>
      </c>
      <c r="F15" s="1">
        <v>0.1056</v>
      </c>
      <c r="G15" s="1">
        <v>0.10580000000000001</v>
      </c>
      <c r="H15">
        <f>AVERAGE(E15,F15,G15)</f>
        <v>0.1094</v>
      </c>
      <c r="I15">
        <f>($E$15-R4)/$R$3</f>
        <v>8.6119947241834124E-3</v>
      </c>
      <c r="J15">
        <f>(F15-R4)/R3</f>
        <v>7.1637313471435591E-3</v>
      </c>
      <c r="K15">
        <f>(G15-R4)/R3</f>
        <v>7.1895931931621289E-3</v>
      </c>
      <c r="L15">
        <f>(100/D15)*I15</f>
        <v>12.404745731628969</v>
      </c>
      <c r="M15">
        <f>(100/D15)*J15</f>
        <v>10.318662365349022</v>
      </c>
      <c r="N15">
        <f>(100/D15)*K15</f>
        <v>10.355913854032595</v>
      </c>
      <c r="O15" s="4">
        <f>AVERAGE(L15,M15,N15)</f>
        <v>11.026440650336861</v>
      </c>
      <c r="P15" s="4">
        <f>STDEVA(L15,M15,N15)</f>
        <v>1.1937925243479359</v>
      </c>
      <c r="Q15" s="4">
        <f>P15/SQRT(3)</f>
        <v>0.68923643528884371</v>
      </c>
      <c r="R15" s="4"/>
    </row>
    <row r="16" spans="2:18" x14ac:dyDescent="0.35">
      <c r="C16" s="1">
        <v>0.125</v>
      </c>
      <c r="D16" s="1">
        <f t="shared" si="2"/>
        <v>3.47125E-2</v>
      </c>
      <c r="E16" s="1">
        <v>5.6300000000000003E-2</v>
      </c>
      <c r="F16" s="1">
        <v>5.9700000000000003E-2</v>
      </c>
      <c r="G16" s="1">
        <v>5.7000000000000002E-2</v>
      </c>
      <c r="H16">
        <f t="shared" ref="H16:H19" si="3">AVERAGE(E16,F16,G16)</f>
        <v>5.7666666666666672E-2</v>
      </c>
      <c r="I16">
        <f>(E16-R4)/R3</f>
        <v>7.887863035663488E-4</v>
      </c>
      <c r="J16">
        <f>(F16-R4)/R3</f>
        <v>1.2284376858820185E-3</v>
      </c>
      <c r="K16">
        <f>(G16-R4)/R3</f>
        <v>8.7930276463133946E-4</v>
      </c>
      <c r="L16">
        <f>(100/E16)*I16</f>
        <v>1.4010413917697135</v>
      </c>
      <c r="M16">
        <f>(100/D16)*J16</f>
        <v>3.5388914249391963</v>
      </c>
      <c r="N16">
        <f>(100/D16)*K16</f>
        <v>2.5331012304827927</v>
      </c>
      <c r="O16" s="4">
        <f>AVERAGE(L16,M16,N16)</f>
        <v>2.4910113490639012</v>
      </c>
      <c r="P16" s="4">
        <f>STDEVA(L16,M16,N16)</f>
        <v>1.0695463335775035</v>
      </c>
      <c r="Q16" s="4">
        <f>P16/SQRT(3)</f>
        <v>0.617502863601749</v>
      </c>
      <c r="R16" s="4"/>
    </row>
    <row r="17" spans="3:11" x14ac:dyDescent="0.35">
      <c r="C17" s="1">
        <v>6.25E-2</v>
      </c>
      <c r="D17" s="1">
        <f t="shared" si="2"/>
        <v>1.735625E-2</v>
      </c>
      <c r="E17" s="1">
        <v>3.3099999999999997E-2</v>
      </c>
      <c r="F17" s="1">
        <v>3.5900000000000001E-2</v>
      </c>
      <c r="G17" s="1">
        <v>3.9399999999999998E-2</v>
      </c>
      <c r="H17">
        <f t="shared" si="3"/>
        <v>3.613333333333333E-2</v>
      </c>
      <c r="I17">
        <f>(E17-R4)/R3</f>
        <v>-2.2111878345876337E-3</v>
      </c>
      <c r="J17">
        <f>(F17-R4)/R3</f>
        <v>-1.8491219903276697E-3</v>
      </c>
      <c r="K17">
        <f>(G17-R4)/R3</f>
        <v>-1.396539685002716E-3</v>
      </c>
    </row>
    <row r="18" spans="3:11" x14ac:dyDescent="0.35">
      <c r="C18" s="1">
        <v>3.125E-2</v>
      </c>
      <c r="D18" s="1">
        <f t="shared" si="2"/>
        <v>8.6781250000000001E-3</v>
      </c>
      <c r="E18" s="1">
        <v>2.01E-2</v>
      </c>
      <c r="F18" s="1">
        <v>2.3099999999999999E-2</v>
      </c>
      <c r="G18" s="1">
        <v>2.7400000000000001E-2</v>
      </c>
      <c r="H18">
        <f t="shared" si="3"/>
        <v>2.3533333333333333E-2</v>
      </c>
      <c r="I18">
        <f>(E18-R4)/R3</f>
        <v>-3.8922078257946058E-3</v>
      </c>
      <c r="J18">
        <f>(E18-R4)/R3</f>
        <v>-3.8922078257946058E-3</v>
      </c>
      <c r="K18">
        <f>(G18-R4)/R3</f>
        <v>-2.9482504461168439E-3</v>
      </c>
    </row>
    <row r="19" spans="3:11" x14ac:dyDescent="0.35">
      <c r="C19" s="1">
        <v>1.5625E-2</v>
      </c>
      <c r="D19" s="1">
        <f t="shared" si="2"/>
        <v>4.3390625E-3</v>
      </c>
      <c r="E19" s="1">
        <v>9.1999999999999998E-3</v>
      </c>
      <c r="F19" s="1">
        <v>0.01</v>
      </c>
      <c r="G19" s="1">
        <v>1.1000000000000001E-3</v>
      </c>
      <c r="H19">
        <f t="shared" si="3"/>
        <v>6.7666666666666674E-3</v>
      </c>
      <c r="I19">
        <f>(E19-R4)/R3</f>
        <v>-5.3016784338066059E-3</v>
      </c>
      <c r="J19">
        <f>(F19-R4)/R3</f>
        <v>-5.1982310497323304E-3</v>
      </c>
      <c r="K19">
        <f>(G19-R4)/R3</f>
        <v>-6.3490831975586423E-3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5415-F16A-4D38-BD07-9CF27D54AEF4}">
  <dimension ref="A2:Q19"/>
  <sheetViews>
    <sheetView workbookViewId="0">
      <selection activeCell="D23" sqref="D23"/>
    </sheetView>
  </sheetViews>
  <sheetFormatPr defaultRowHeight="14.5" x14ac:dyDescent="0.35"/>
  <cols>
    <col min="1" max="1" width="10.453125" customWidth="1"/>
    <col min="15" max="16" width="12" bestFit="1" customWidth="1"/>
  </cols>
  <sheetData>
    <row r="2" spans="1:17" ht="15.5" x14ac:dyDescent="0.35">
      <c r="A2" s="1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11</v>
      </c>
    </row>
    <row r="3" spans="1:17" x14ac:dyDescent="0.35">
      <c r="A3" s="1" t="s">
        <v>25</v>
      </c>
      <c r="B3" s="1">
        <v>0.25</v>
      </c>
      <c r="C3" s="1">
        <f>B3*0.1</f>
        <v>2.5000000000000001E-2</v>
      </c>
      <c r="D3" s="1">
        <v>2.2480000000000002</v>
      </c>
      <c r="E3" s="1">
        <v>2.2549999999999999</v>
      </c>
      <c r="F3" s="1">
        <v>2.2530000000000001</v>
      </c>
      <c r="G3" s="1">
        <f>AVERAGE(D3:F3)</f>
        <v>2.2520000000000002</v>
      </c>
    </row>
    <row r="4" spans="1:17" x14ac:dyDescent="0.35">
      <c r="A4" s="1"/>
      <c r="B4" s="1">
        <v>0.125</v>
      </c>
      <c r="C4" s="1">
        <f t="shared" ref="C4:C12" si="0">B4*0.1</f>
        <v>1.2500000000000001E-2</v>
      </c>
      <c r="D4" s="1">
        <v>1.381</v>
      </c>
      <c r="E4" s="1">
        <v>1.383</v>
      </c>
      <c r="F4" s="1">
        <v>1.3819999999999999</v>
      </c>
      <c r="G4" s="1">
        <f t="shared" ref="G4:G12" si="1">AVERAGE(D4:F4)</f>
        <v>1.3819999999999999</v>
      </c>
    </row>
    <row r="5" spans="1:17" x14ac:dyDescent="0.35">
      <c r="A5" s="1"/>
      <c r="B5" s="1">
        <v>6.25E-2</v>
      </c>
      <c r="C5" s="1">
        <f t="shared" si="0"/>
        <v>6.2500000000000003E-3</v>
      </c>
      <c r="D5" s="1">
        <v>0.9</v>
      </c>
      <c r="E5" s="1">
        <v>0.89800000000000002</v>
      </c>
      <c r="F5" s="1">
        <v>0.89900000000000002</v>
      </c>
      <c r="G5" s="1">
        <f t="shared" si="1"/>
        <v>0.89900000000000002</v>
      </c>
      <c r="P5" t="s">
        <v>23</v>
      </c>
      <c r="Q5">
        <v>122.72</v>
      </c>
    </row>
    <row r="6" spans="1:17" x14ac:dyDescent="0.35">
      <c r="A6" s="1"/>
      <c r="B6" s="1">
        <v>3.125E-2</v>
      </c>
      <c r="C6" s="1">
        <f t="shared" si="0"/>
        <v>3.1250000000000002E-3</v>
      </c>
      <c r="D6" s="1">
        <v>0.51500000000000001</v>
      </c>
      <c r="E6" s="1">
        <v>0.51500000000000001</v>
      </c>
      <c r="F6" s="1">
        <v>0.51200000000000001</v>
      </c>
      <c r="G6" s="1">
        <f t="shared" si="1"/>
        <v>0.51400000000000001</v>
      </c>
      <c r="P6" t="s">
        <v>24</v>
      </c>
      <c r="Q6">
        <v>0.14050000000000001</v>
      </c>
    </row>
    <row r="7" spans="1:17" x14ac:dyDescent="0.35">
      <c r="A7" s="1"/>
      <c r="B7" s="1">
        <v>1.5625E-2</v>
      </c>
      <c r="C7" s="1">
        <f t="shared" si="0"/>
        <v>1.5625000000000001E-3</v>
      </c>
      <c r="D7" s="1">
        <v>0.38700000000000001</v>
      </c>
      <c r="E7" s="1">
        <v>0.38900000000000001</v>
      </c>
      <c r="F7" s="1">
        <v>0.38500000000000001</v>
      </c>
      <c r="G7" s="1">
        <f t="shared" si="1"/>
        <v>0.38700000000000001</v>
      </c>
    </row>
    <row r="8" spans="1:17" x14ac:dyDescent="0.35">
      <c r="A8" s="1"/>
      <c r="B8" s="1">
        <v>7.8125E-3</v>
      </c>
      <c r="C8" s="1">
        <f t="shared" si="0"/>
        <v>7.8125000000000004E-4</v>
      </c>
      <c r="D8" s="1">
        <v>0.24199999999999999</v>
      </c>
      <c r="E8" s="1">
        <v>0.23499999999999999</v>
      </c>
      <c r="F8" s="1">
        <v>0.23699999999999999</v>
      </c>
      <c r="G8" s="1">
        <f t="shared" si="1"/>
        <v>0.23799999999999999</v>
      </c>
    </row>
    <row r="9" spans="1:17" x14ac:dyDescent="0.35">
      <c r="A9" s="1"/>
      <c r="B9" s="1">
        <v>3.90625E-3</v>
      </c>
      <c r="C9" s="1">
        <f t="shared" si="0"/>
        <v>3.9062500000000002E-4</v>
      </c>
      <c r="D9" s="1">
        <v>0.192</v>
      </c>
      <c r="E9" s="1">
        <v>0.193</v>
      </c>
      <c r="F9" s="1">
        <v>0.191</v>
      </c>
      <c r="G9" s="1">
        <f t="shared" si="1"/>
        <v>0.19200000000000003</v>
      </c>
    </row>
    <row r="10" spans="1:17" x14ac:dyDescent="0.35">
      <c r="A10" s="1"/>
      <c r="B10" s="1">
        <v>1.953125E-3</v>
      </c>
      <c r="C10" s="1">
        <f t="shared" si="0"/>
        <v>1.9531250000000001E-4</v>
      </c>
      <c r="D10" s="1">
        <v>0.154</v>
      </c>
      <c r="E10" s="1">
        <v>0.157</v>
      </c>
      <c r="F10" s="1">
        <v>0.157</v>
      </c>
      <c r="G10" s="1">
        <f t="shared" si="1"/>
        <v>0.156</v>
      </c>
    </row>
    <row r="11" spans="1:17" x14ac:dyDescent="0.35">
      <c r="A11" s="1"/>
      <c r="B11" s="1">
        <v>9.765625E-4</v>
      </c>
      <c r="C11" s="1">
        <f t="shared" si="0"/>
        <v>9.7656250000000005E-5</v>
      </c>
      <c r="D11" s="1">
        <v>0.14000000000000001</v>
      </c>
      <c r="E11" s="1">
        <v>0.14399999999999999</v>
      </c>
      <c r="F11" s="1">
        <v>0.13900000000000001</v>
      </c>
      <c r="G11" s="1">
        <f t="shared" si="1"/>
        <v>0.14100000000000001</v>
      </c>
    </row>
    <row r="12" spans="1:17" x14ac:dyDescent="0.35">
      <c r="A12" s="1"/>
      <c r="B12" s="1">
        <v>4.8828125E-4</v>
      </c>
      <c r="C12" s="1">
        <f t="shared" si="0"/>
        <v>4.8828125000000003E-5</v>
      </c>
      <c r="D12" s="1">
        <v>0.125</v>
      </c>
      <c r="E12" s="1">
        <v>0.126</v>
      </c>
      <c r="F12" s="1">
        <v>0.124</v>
      </c>
      <c r="G12" s="1">
        <f t="shared" si="1"/>
        <v>0.125</v>
      </c>
    </row>
    <row r="14" spans="1:17" x14ac:dyDescent="0.35">
      <c r="D14" t="s">
        <v>8</v>
      </c>
      <c r="E14" t="s">
        <v>9</v>
      </c>
      <c r="F14" t="s">
        <v>10</v>
      </c>
      <c r="G14" t="s">
        <v>12</v>
      </c>
      <c r="H14" t="s">
        <v>15</v>
      </c>
      <c r="I14" t="s">
        <v>16</v>
      </c>
      <c r="J14" t="s">
        <v>17</v>
      </c>
      <c r="K14" t="s">
        <v>18</v>
      </c>
      <c r="L14" t="s">
        <v>19</v>
      </c>
      <c r="M14" t="s">
        <v>20</v>
      </c>
      <c r="N14" t="s">
        <v>12</v>
      </c>
      <c r="O14" t="s">
        <v>21</v>
      </c>
      <c r="P14" t="s">
        <v>22</v>
      </c>
    </row>
    <row r="15" spans="1:17" x14ac:dyDescent="0.35">
      <c r="A15" t="s">
        <v>7</v>
      </c>
      <c r="B15" s="1">
        <v>0.25</v>
      </c>
      <c r="C15" s="1">
        <f>B15*0.1</f>
        <v>2.5000000000000001E-2</v>
      </c>
      <c r="D15" s="1">
        <v>0.30780000000000002</v>
      </c>
      <c r="E15">
        <v>0.30740000000000001</v>
      </c>
      <c r="F15" s="1">
        <v>0.308</v>
      </c>
      <c r="G15">
        <f>AVERAGE(D15,E15,F15)</f>
        <v>0.30773333333333336</v>
      </c>
      <c r="H15">
        <f>(D15-Q6)/Q5</f>
        <v>1.3632659713168189E-3</v>
      </c>
      <c r="I15">
        <f>(E15-Q6)/Q5</f>
        <v>1.360006518904824E-3</v>
      </c>
      <c r="J15">
        <f>(F15-Q6)/Q5</f>
        <v>1.3648956975228161E-3</v>
      </c>
      <c r="K15">
        <f>(100/C15)*H15</f>
        <v>5.4530638852672757</v>
      </c>
      <c r="L15">
        <f>(100/C15)*I15</f>
        <v>5.4400260756192962</v>
      </c>
      <c r="M15">
        <f>(100/C16)*J15</f>
        <v>10.919165580182529</v>
      </c>
      <c r="N15" s="4">
        <f>AVERAGE(K15,L15,M15)</f>
        <v>7.2707518470230328</v>
      </c>
      <c r="O15" s="4">
        <f>STDEVA(K15,L15,M15)</f>
        <v>3.1596257013054907</v>
      </c>
      <c r="P15" s="4">
        <f>O15/SQRT(3)</f>
        <v>1.8242107491871853</v>
      </c>
      <c r="Q15" s="4"/>
    </row>
    <row r="16" spans="1:17" x14ac:dyDescent="0.35">
      <c r="B16" s="1">
        <v>0.125</v>
      </c>
      <c r="C16" s="1">
        <f t="shared" ref="C16:C19" si="2">B16*0.1</f>
        <v>1.2500000000000001E-2</v>
      </c>
      <c r="D16" s="1">
        <v>0.17030000000000001</v>
      </c>
      <c r="E16">
        <v>0.1701</v>
      </c>
      <c r="F16" s="1">
        <v>0.17030000000000001</v>
      </c>
      <c r="G16">
        <f t="shared" ref="G16:G19" si="3">AVERAGE(D16,E16,F16)</f>
        <v>0.17023333333333335</v>
      </c>
      <c r="H16">
        <f>(D16-Q6)/Q5</f>
        <v>2.4282920469361141E-4</v>
      </c>
      <c r="I16">
        <f>(E16-Q6)/Q5</f>
        <v>2.4119947848761397E-4</v>
      </c>
      <c r="J16">
        <f>(F16-Q6)/Q5</f>
        <v>2.4282920469361141E-4</v>
      </c>
      <c r="K16">
        <f>(100/C16)*H16</f>
        <v>1.9426336375488913</v>
      </c>
      <c r="L16">
        <f>(100/C16)*H16</f>
        <v>1.9426336375488913</v>
      </c>
      <c r="M16">
        <f>(100/C16)*J16</f>
        <v>1.9426336375488913</v>
      </c>
      <c r="N16">
        <f>AVERAGE(K16,L16,M16)</f>
        <v>1.9426336375488915</v>
      </c>
      <c r="O16">
        <f>STDEVA(K16,L16,M16)</f>
        <v>2.7194799110210365E-16</v>
      </c>
      <c r="P16">
        <f>O16/SQRT(3)</f>
        <v>1.5700924586837749E-16</v>
      </c>
    </row>
    <row r="17" spans="2:10" x14ac:dyDescent="0.35">
      <c r="B17" s="1">
        <v>6.25E-2</v>
      </c>
      <c r="C17" s="1">
        <f t="shared" si="2"/>
        <v>6.2500000000000003E-3</v>
      </c>
      <c r="D17" s="1">
        <v>9.9000000000000005E-2</v>
      </c>
      <c r="E17">
        <v>9.9000000000000005E-2</v>
      </c>
      <c r="F17" s="1">
        <v>9.8299999999999998E-2</v>
      </c>
      <c r="G17">
        <f t="shared" si="3"/>
        <v>9.8766666666666669E-2</v>
      </c>
      <c r="H17">
        <f>(D17-Q6)/Q5</f>
        <v>-3.38168187744459E-4</v>
      </c>
      <c r="I17">
        <f>(E17-Q6)/Q5</f>
        <v>-3.38168187744459E-4</v>
      </c>
      <c r="J17">
        <f>(D17-Q6)/Q5</f>
        <v>-3.38168187744459E-4</v>
      </c>
    </row>
    <row r="18" spans="2:10" x14ac:dyDescent="0.35">
      <c r="B18" s="1">
        <v>3.125E-2</v>
      </c>
      <c r="C18" s="1">
        <f t="shared" si="2"/>
        <v>3.1250000000000002E-3</v>
      </c>
      <c r="D18" s="1">
        <v>6.4100000000000004E-2</v>
      </c>
      <c r="E18">
        <v>6.4299999999999996E-2</v>
      </c>
      <c r="F18" s="1">
        <v>6.4299999999999996E-2</v>
      </c>
      <c r="G18">
        <f t="shared" si="3"/>
        <v>6.4233333333333337E-2</v>
      </c>
      <c r="H18">
        <f>(D18-Q6)/Q5</f>
        <v>-6.22555410691004E-4</v>
      </c>
      <c r="I18">
        <f>(D18-Q6)/Q5</f>
        <v>-6.22555410691004E-4</v>
      </c>
      <c r="J18">
        <f>(F18-Q6)/Q5</f>
        <v>-6.2092568448500669E-4</v>
      </c>
    </row>
    <row r="19" spans="2:10" x14ac:dyDescent="0.35">
      <c r="B19" s="1">
        <v>1.5625E-2</v>
      </c>
      <c r="C19" s="1">
        <f t="shared" si="2"/>
        <v>1.5625000000000001E-3</v>
      </c>
      <c r="D19" s="1">
        <v>7.0800000000000002E-2</v>
      </c>
      <c r="E19">
        <v>7.0499999999999993E-2</v>
      </c>
      <c r="F19" s="1">
        <v>7.0699999999999999E-2</v>
      </c>
      <c r="G19">
        <f t="shared" si="3"/>
        <v>7.0666666666666655E-2</v>
      </c>
      <c r="H19">
        <f>(D19-Q6)/Q5</f>
        <v>-5.679595827900914E-4</v>
      </c>
      <c r="I19">
        <f>(E19-Q6)/Q5</f>
        <v>-5.7040417209908753E-4</v>
      </c>
      <c r="J19">
        <f>(F19-Q6)/Q5</f>
        <v>-5.6877444589309011E-4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</dc:creator>
  <cp:lastModifiedBy>SARKODIE JOSEPH ADUSEI</cp:lastModifiedBy>
  <cp:lastPrinted>2026-04-21T12:09:08Z</cp:lastPrinted>
  <dcterms:created xsi:type="dcterms:W3CDTF">2025-09-25T14:51:31Z</dcterms:created>
  <dcterms:modified xsi:type="dcterms:W3CDTF">2026-04-21T15:34:58Z</dcterms:modified>
</cp:coreProperties>
</file>