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mmary" sheetId="1" r:id="rId3"/>
    <sheet state="visible" name="Gas Delivery" sheetId="2" r:id="rId4"/>
    <sheet state="visible" name="Humidification Train" sheetId="3" r:id="rId5"/>
    <sheet state="visible" name="LA Reservoir" sheetId="4" r:id="rId6"/>
    <sheet state="visible" name="Mc Reservoir" sheetId="5" r:id="rId7"/>
    <sheet state="visible" name="M Reservoir" sheetId="6" r:id="rId8"/>
    <sheet state="visible" name="V TIB vessel" sheetId="7" r:id="rId9"/>
    <sheet state="visible" name="H TIB vessel" sheetId="8" r:id="rId10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add this column as basis for verifiying the purchase utilizing the information that is provided etc.  +brielle.hohne@curtislab.org +andrew.sell@curtislab.org
	-Wayne Curtis
----
AH: +ben.geveke@curtislab.org +lucas.nugent@curtislab.org TIB reactor part sourcing list... lots of stuff from McMaster Carr, Cole Parmer, Grainger, &amp; US Plastics
	-Wayne Curtis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1">
      <text>
        <t xml:space="preserve">Update 11.7.18: 
$41.86 Each
	-Jishnu Bhatt
From $19.40, to $41.86, now $57.70--unreal!
	-April Hile</t>
      </text>
    </comment>
    <comment authorId="0" ref="J2">
      <text>
        <t xml:space="preserve">+wayne.curtis@curtislab.org numbers not quite final but... manual TIB pieces add up...
	-April Hile
+krishnan.sreenivas@curtislab.org
	-April Hile</t>
      </text>
    </comment>
  </commentList>
</comments>
</file>

<file path=xl/sharedStrings.xml><?xml version="1.0" encoding="utf-8"?>
<sst xmlns="http://schemas.openxmlformats.org/spreadsheetml/2006/main" count="645" uniqueCount="330">
  <si>
    <t xml:space="preserve">
(assuming 8 bioreactors in tandem operation)</t>
  </si>
  <si>
    <t xml:space="preserve">Capital Cost per Bioreactor 
</t>
  </si>
  <si>
    <t>Orientation of Vessel</t>
  </si>
  <si>
    <t>H*
Horizontal</t>
  </si>
  <si>
    <t>V**
Vertical</t>
  </si>
  <si>
    <t>Mode of Operation</t>
  </si>
  <si>
    <r>
      <rPr>
        <b/>
        <color rgb="FFFFFFFF"/>
        <u/>
      </rPr>
      <t>LA</t>
    </r>
    <r>
      <rPr>
        <b/>
        <color rgb="FFFFFFFF"/>
      </rPr>
      <t xml:space="preserve">
Labview-based Automatic
(Florez et. al. 2016)</t>
    </r>
  </si>
  <si>
    <t>N/A</t>
  </si>
  <si>
    <r>
      <rPr>
        <b/>
        <color rgb="FFFFFFFF"/>
        <u/>
      </rPr>
      <t>McA</t>
    </r>
    <r>
      <rPr>
        <b/>
        <color rgb="FFFFFFFF"/>
      </rPr>
      <t xml:space="preserve">
MicroController-based Automatic </t>
    </r>
  </si>
  <si>
    <r>
      <rPr>
        <b/>
        <color rgb="FFFFFFFF"/>
        <u/>
      </rPr>
      <t>M</t>
    </r>
    <r>
      <rPr>
        <b/>
        <color rgb="FFFFFFFF"/>
      </rPr>
      <t xml:space="preserve">
Manual </t>
    </r>
  </si>
  <si>
    <t>Single Hy-TIB Vessel</t>
  </si>
  <si>
    <t>Vertical</t>
  </si>
  <si>
    <t>Vertical w/ Syringe Port</t>
  </si>
  <si>
    <t>Horizontal</t>
  </si>
  <si>
    <t>Horizontal w/ Syringe Port</t>
  </si>
  <si>
    <t>Reactor Parts</t>
  </si>
  <si>
    <t>Reactor Consumables</t>
  </si>
  <si>
    <t>Total (Parts + Consumables)</t>
  </si>
  <si>
    <t>NOT accounted for</t>
  </si>
  <si>
    <t>Heat Sealer</t>
  </si>
  <si>
    <t>Heat Sealer, Epoxy</t>
  </si>
  <si>
    <t># REACTORS</t>
  </si>
  <si>
    <t>Mode of Operation Infrastructure</t>
  </si>
  <si>
    <t>FOR # REACTORS</t>
  </si>
  <si>
    <t>AVG. CAPITAL COSTS PER REACTOR</t>
  </si>
  <si>
    <t>Auto Vertical</t>
  </si>
  <si>
    <t>Computer (to operate LabView), Heat Sealer, Compressor</t>
  </si>
  <si>
    <t>Auto Vertical w/ Syringe Port</t>
  </si>
  <si>
    <t>Microcontroller Horizontal</t>
  </si>
  <si>
    <t>Computer (to program uController), Heat Sealer, Compressor</t>
  </si>
  <si>
    <t>Microcontroller with Syringe Port</t>
  </si>
  <si>
    <t>Manual Horizontal</t>
  </si>
  <si>
    <t>Heat Sealer, Epoxy, Compressor, Tiered shelf for Reservoir</t>
  </si>
  <si>
    <t>Manual Horizontal with Syringe Port</t>
  </si>
  <si>
    <t>Heat Sealer, Epoxy, Compressor, Tiered shelf for reservoir</t>
  </si>
  <si>
    <t>Consumables Costs</t>
  </si>
  <si>
    <t>$</t>
  </si>
  <si>
    <t>Auto</t>
  </si>
  <si>
    <t>Microcontroller</t>
  </si>
  <si>
    <t>Manual</t>
  </si>
  <si>
    <t>Vertical Hy-TIB Vessel</t>
  </si>
  <si>
    <t>Compressed Gas (Rental)</t>
  </si>
  <si>
    <t>Vertical Hy-TIB Vesselw/ Syringe Port</t>
  </si>
  <si>
    <t>Computer (to operate Labview)</t>
  </si>
  <si>
    <t>Computer (to program microcontroller)</t>
  </si>
  <si>
    <t>Scrap / found / common materials for shelving</t>
  </si>
  <si>
    <t>...</t>
  </si>
  <si>
    <t>Horizontal Hy-TIB Vessel</t>
  </si>
  <si>
    <t>(In) Common Infrastructure</t>
  </si>
  <si>
    <t>Horizontal Hy-TIB Vessel with Syringe Port</t>
  </si>
  <si>
    <t>Gas Delivery</t>
  </si>
  <si>
    <t>Compressed Gas Rental</t>
  </si>
  <si>
    <t>Humidification Train</t>
  </si>
  <si>
    <t>DI Water</t>
  </si>
  <si>
    <t>TOTAL</t>
  </si>
  <si>
    <t>Vendor</t>
  </si>
  <si>
    <t>Specifications</t>
  </si>
  <si>
    <t>Item #</t>
  </si>
  <si>
    <t>Link</t>
  </si>
  <si>
    <t>Unit Price ($)</t>
  </si>
  <si>
    <t xml:space="preserve">Unit </t>
  </si>
  <si>
    <t>Unit Metric</t>
  </si>
  <si>
    <t>Units/setup (8 reactors)</t>
  </si>
  <si>
    <t>GAS DELIVERY</t>
  </si>
  <si>
    <t>Mini needle valve</t>
  </si>
  <si>
    <t>McMaster-Carr</t>
  </si>
  <si>
    <t>1/8" NPT to 1/8" push-fit</t>
  </si>
  <si>
    <t>2273K31</t>
  </si>
  <si>
    <t>http://www.mcmaster.com/#air-flow-control-valves/=ikpnjp</t>
  </si>
  <si>
    <t>#</t>
  </si>
  <si>
    <t>In-line pressure regulator</t>
  </si>
  <si>
    <t>NPT Threads</t>
  </si>
  <si>
    <t>3823T312</t>
  </si>
  <si>
    <t>http://www.mcmaster.com/#pressure-regulating-valves/=ijq89u</t>
  </si>
  <si>
    <t>Tee fitting for manometer</t>
  </si>
  <si>
    <t>US Plastic</t>
  </si>
  <si>
    <t>PP Tee 1/8"</t>
  </si>
  <si>
    <t>http://www.usplastic.com/catalog/item.aspx?itemid=23015&amp;catid=603</t>
  </si>
  <si>
    <t>Gas manifold</t>
  </si>
  <si>
    <t>Aluminum standard</t>
  </si>
  <si>
    <t>5469K31</t>
  </si>
  <si>
    <t>http://www.mcmaster.com/#tube-fitting-manifolds/=ijqcvx</t>
  </si>
  <si>
    <t>Luer fittings</t>
  </si>
  <si>
    <t>Threaded, male 1/4"</t>
  </si>
  <si>
    <t>51465K155</t>
  </si>
  <si>
    <t>http://www.mcmaster.com/#quick-disconnect-luer-lock-tube-couplings/=ijqf3o</t>
  </si>
  <si>
    <t>Heating pad</t>
  </si>
  <si>
    <t>1"x2" adhesive backed</t>
  </si>
  <si>
    <t>7945T62</t>
  </si>
  <si>
    <t>http://www.mcmaster.com/#heat-blankets/=ijwez3</t>
  </si>
  <si>
    <t>Power supply - heating pad</t>
  </si>
  <si>
    <t>DigiKey</t>
  </si>
  <si>
    <t>15V, 0.4A (must be 15V or less)</t>
  </si>
  <si>
    <t>T985-P5P-ND</t>
  </si>
  <si>
    <t>http://www.digikey.com/scripts/DkSearch/dksus.dll?WT.z_header=search_go&amp;lang=en&amp;keywords=t985-p5p-nd&amp;x=0&amp;y=0&amp;cur=USD</t>
  </si>
  <si>
    <t>TOTAL (to support 8 reactors)</t>
  </si>
  <si>
    <t>HUMIDIFCATION TRAIN</t>
  </si>
  <si>
    <t>PP Sheeting</t>
  </si>
  <si>
    <t>0.25" x 24" x 48"; ea.: 0.25" x 3" x 15"</t>
  </si>
  <si>
    <t>http://www.usplastic.com/catalog/item.aspx?itemid=23308&amp;catid=711</t>
  </si>
  <si>
    <t>12" x 48" sheet</t>
  </si>
  <si>
    <t>Aluminum corner bar</t>
  </si>
  <si>
    <t>1/2" by 1", 1/8" thick</t>
  </si>
  <si>
    <t>8982K911</t>
  </si>
  <si>
    <t>http://www.mcmaster.com/#aluminum-angles/=ijr9zc</t>
  </si>
  <si>
    <t>inches</t>
  </si>
  <si>
    <t>Spargers</t>
  </si>
  <si>
    <t>Won brothers</t>
  </si>
  <si>
    <t>Model # DY105D; 1"</t>
  </si>
  <si>
    <t>http://wonbrothers.us/ball-type-ceramic-air-stone-2-1-6-1-3-1-0-6-ball-type-ceramic-air-stones.html</t>
  </si>
  <si>
    <t>Sidearm Tubing</t>
  </si>
  <si>
    <t>3/8" ID vinyl tubing</t>
  </si>
  <si>
    <t>http://www.usplastic.com/catalog/item.aspx?sku=57687</t>
  </si>
  <si>
    <t>ft.</t>
  </si>
  <si>
    <t>Aquarium tubing</t>
  </si>
  <si>
    <t>1/4" OD x 1/8" ID clear tygon</t>
  </si>
  <si>
    <t>6516T14</t>
  </si>
  <si>
    <t>http://www.mcmaster.com/#standard-vinyl-tubing/=12x3sls</t>
  </si>
  <si>
    <t>Stoppers</t>
  </si>
  <si>
    <t>Fisher Science</t>
  </si>
  <si>
    <t>#6 black rubber stopper with one 30 mm (0.096") hole</t>
  </si>
  <si>
    <t>7S50081H</t>
  </si>
  <si>
    <t>http://www.fishersci.com/itemdetail?catnum=S50081H</t>
  </si>
  <si>
    <t>Connectors</t>
  </si>
  <si>
    <t>3/8" to 1/8" ID nylon reduction coupler</t>
  </si>
  <si>
    <t>http://www.usplastic.com/catalog/item.aspx?itemid=117471&amp;catid=551</t>
  </si>
  <si>
    <t>Machine Screws &amp; Nuts</t>
  </si>
  <si>
    <t>Hillman</t>
  </si>
  <si>
    <t>#8 machine screws with nuts</t>
  </si>
  <si>
    <t>http://www.lowes.com/pd/The-Hillman-Group-50-Count-8-32-x-2-in-Round-Head-Standard-SAE-Machine-Screws/3037605</t>
  </si>
  <si>
    <t>Washers</t>
  </si>
  <si>
    <t>#8 zinc flat washers</t>
  </si>
  <si>
    <t>http://www.homedepot.com/p/Everbilt-8-Zinc-Plated-Flat-Washer-100-per-Pack-800432/204276376</t>
  </si>
  <si>
    <t>Sidearm Flask</t>
  </si>
  <si>
    <t>Pyrex</t>
  </si>
  <si>
    <t>Pyrex 250mL filtering narrow-mouth sidearm flask</t>
  </si>
  <si>
    <t>5340-250</t>
  </si>
  <si>
    <t>http://www.fishersci.com/itemdetail?catnum=10180D</t>
  </si>
  <si>
    <t>Aluminum U-Channel</t>
  </si>
  <si>
    <t>3/4" by 1.5", 1/16" thick</t>
  </si>
  <si>
    <t>1668T11</t>
  </si>
  <si>
    <t>http://www.mcmaster.com/#aluminum-t-bars/=ijracf</t>
  </si>
  <si>
    <t>Is humidification train 24" x 3"?</t>
  </si>
  <si>
    <t>Unit</t>
  </si>
  <si>
    <t>Date</t>
  </si>
  <si>
    <t>Quantity</t>
  </si>
  <si>
    <t>Stepper motor driver</t>
  </si>
  <si>
    <t>Hobby Engineering</t>
  </si>
  <si>
    <t>Unipolar stepper motor driver kit</t>
  </si>
  <si>
    <t>http://www.hobbyengineering.com/H1259.html</t>
  </si>
  <si>
    <t>ea.</t>
  </si>
  <si>
    <t>Stepper motor</t>
  </si>
  <si>
    <t>Anaheim Automation</t>
  </si>
  <si>
    <t>262 oz-in torque</t>
  </si>
  <si>
    <t>23Y204S-LW8</t>
  </si>
  <si>
    <t>http://www.anaheimautomation.com/products/stepper/stepper-motors.php?tID=75&amp;pt=t&amp;cID=19</t>
  </si>
  <si>
    <t>Power supply - driver</t>
  </si>
  <si>
    <t>Amazon.com</t>
  </si>
  <si>
    <t>9V, 1A (must be 9-12V)</t>
  </si>
  <si>
    <t>VCT VX-79NP</t>
  </si>
  <si>
    <t>http://www.amazon.com/VCT-VX-79NP-Multi-purpose-Universal-Converter/dp/B0014JUGTQ/ref=sr_1_2?s=electronics&amp;ie=UTF8&amp;qid=1343238573&amp;sr=1-2&amp;keywords=variable+voltage+power+supply+1000mA</t>
  </si>
  <si>
    <t>Power supply - motor</t>
  </si>
  <si>
    <t>3.3V, 2A (must be &gt;1.5A)</t>
  </si>
  <si>
    <t>62-1129-ND</t>
  </si>
  <si>
    <t>http://www.digikey.com/product-detail/en/KTPS10-03320WA/62-1129-ND/2506961</t>
  </si>
  <si>
    <t>U-bolt</t>
  </si>
  <si>
    <t>3/4" wide</t>
  </si>
  <si>
    <t>3043T11</t>
  </si>
  <si>
    <t>http://www.mcmaster.com/#u-bolts/=ijrclg</t>
  </si>
  <si>
    <t>per pack</t>
  </si>
  <si>
    <t>chain</t>
  </si>
  <si>
    <t>computer</t>
  </si>
  <si>
    <t>LabView subscription</t>
  </si>
  <si>
    <t>784503-35</t>
  </si>
  <si>
    <t>Media Reservoir</t>
  </si>
  <si>
    <t>1/4" thickness</t>
  </si>
  <si>
    <t>https://www.usplastic.com/catalog/item.aspx?itemid=31697</t>
  </si>
  <si>
    <t>24" x 48" sheet</t>
  </si>
  <si>
    <t>Aluminum corner / T-bar</t>
  </si>
  <si>
    <t>Media bottles (Pack of 10)</t>
  </si>
  <si>
    <t>VWR</t>
  </si>
  <si>
    <t>250 ml glass bottle</t>
  </si>
  <si>
    <t>89000-236</t>
  </si>
  <si>
    <t>https://us.vwr.com/store/catalog/product.jsp?catalog_number=89012-126</t>
  </si>
  <si>
    <t>Silicone stoppers</t>
  </si>
  <si>
    <t>#6 fits in media bottles</t>
  </si>
  <si>
    <t>59590-222</t>
  </si>
  <si>
    <t>https://us.vwr.com/store/catalog/product.jsp?catalog_number=59590-222</t>
  </si>
  <si>
    <t>SS tubing for media bottles</t>
  </si>
  <si>
    <t>Grainger</t>
  </si>
  <si>
    <t>3/16"OD, 0.118" ID</t>
  </si>
  <si>
    <t>3ACT3</t>
  </si>
  <si>
    <t>https://www.grainger.com/product/GRAINGER-APPROVED-6-ft-Seamless-304-Stainless-3ACT3?s_pp=false&amp;picUrl=//static.grainger.com/rp/s/is/image/Grainger/3ACR6_AS01?$smthumb$</t>
  </si>
  <si>
    <t>Reservoir tubing</t>
  </si>
  <si>
    <t>1/8" ID; 1/4" OD</t>
  </si>
  <si>
    <t>89068-474</t>
  </si>
  <si>
    <t>https://us.vwr.com/store/catalog/product.jsp?catalog_number=89068-474</t>
  </si>
  <si>
    <t>feet</t>
  </si>
  <si>
    <t>Arduino Uno</t>
  </si>
  <si>
    <t>Arduino</t>
  </si>
  <si>
    <t>Uno Rev2</t>
  </si>
  <si>
    <t>A000066</t>
  </si>
  <si>
    <t>https://store.arduino.cc/usa/arduino-uno-rev3</t>
  </si>
  <si>
    <t>Units/ reactor</t>
  </si>
  <si>
    <t>Scrap Wood (for Shelving)</t>
  </si>
  <si>
    <t>1 REACTOR PARTS COST</t>
  </si>
  <si>
    <t>1 REACTOR CONSUMABLES COST</t>
  </si>
  <si>
    <t>Glass beads</t>
  </si>
  <si>
    <t>1 lb. of 2-mm soda lime glass</t>
  </si>
  <si>
    <t>26396-506</t>
  </si>
  <si>
    <t>https://us.vwr.com/store/catalog/product.jsp?catalog_number=26396-508</t>
  </si>
  <si>
    <t>1b</t>
  </si>
  <si>
    <t>Push-fit fittings</t>
  </si>
  <si>
    <t>(OD x Thread MNPT) 3/16" x 1/8"</t>
  </si>
  <si>
    <t>http://www.usplastic.com/catalog/item.aspx?itemid=23186&amp;catid=832</t>
  </si>
  <si>
    <t>PP Sheeting (12" x 12")</t>
  </si>
  <si>
    <t>12 x 14 sheet</t>
  </si>
  <si>
    <t>PC / Lexan Sheeting  (12" x 48")</t>
  </si>
  <si>
    <t>http://www.usplastic.com/catalog/item.aspx?itemid=22929&amp;catid=704</t>
  </si>
  <si>
    <t>Inoculation port</t>
  </si>
  <si>
    <t>3/4" X 3/4" NPT</t>
  </si>
  <si>
    <t>http://www.usplastic.com/catalog/item.aspx?itemid=22921&amp;catid=454&amp;clickid=searchresults</t>
  </si>
  <si>
    <t>Inoculation port cap</t>
  </si>
  <si>
    <t>3/4" NPT</t>
  </si>
  <si>
    <t>http://www.usplastic.com/catalog/item.aspx?itemid=23052&amp;catid=669</t>
  </si>
  <si>
    <t>Silicone gasket (6" x 6")</t>
  </si>
  <si>
    <t>1/8" or 3/16" thickness works</t>
  </si>
  <si>
    <t xml:space="preserve">	1460N45	</t>
  </si>
  <si>
    <t>http://www.mcmaster.com/#silicone-rubber-sheets/=ijwgcq</t>
  </si>
  <si>
    <t>36" x 36" sheet</t>
  </si>
  <si>
    <t>Aluminium bar for c-clamp (8 ft.)</t>
  </si>
  <si>
    <t>1 1/4" base, 1/8" thickness</t>
  </si>
  <si>
    <t>9001K36</t>
  </si>
  <si>
    <t>http://www.mcmaster.com/#standard-aluminum-u-channels/=ims26g</t>
  </si>
  <si>
    <t xml:space="preserve">in. </t>
  </si>
  <si>
    <t>We no longer use these as for bag hanging from headplate</t>
  </si>
  <si>
    <t>Thumb screws for c-clamp (pack of 25)</t>
  </si>
  <si>
    <t>5/8" diameter, 1/2" long</t>
  </si>
  <si>
    <t>91185A332</t>
  </si>
  <si>
    <t>http://www.mcmaster.com/nav/enter.asp?partnum=91185A332</t>
  </si>
  <si>
    <t>Filters (Pack of 24)</t>
  </si>
  <si>
    <t>Pall, 1 um pore, 4.5 cm diameter</t>
  </si>
  <si>
    <t>28145-553</t>
  </si>
  <si>
    <t>https://us.vwr.com/store/catalog/product.jsp?catalog_number=28144-160</t>
  </si>
  <si>
    <t>NPT to Barb fittings (Pack of 10)</t>
  </si>
  <si>
    <t>1/8" NPT to 1/4" ID tubing</t>
  </si>
  <si>
    <t>2974K126 / 5463K442</t>
  </si>
  <si>
    <t>http://www.mcmaster.com/#standard-barbed-tube-fittings/=ijqfm6</t>
  </si>
  <si>
    <t>PVC fittings</t>
  </si>
  <si>
    <t>ACF greenhouse</t>
  </si>
  <si>
    <t>corners (3-way), tee, 4-way [1/2"]</t>
  </si>
  <si>
    <t>https://www.acfgreenhouses.com/pvc-fitting-3-way-elbow-connector.aspx</t>
  </si>
  <si>
    <t>3-way tee (not corner)</t>
  </si>
  <si>
    <t>https://www.acfgreenhouses.com/pvc-fitting-tee-connector.aspx</t>
  </si>
  <si>
    <t>Luer barb fitting (Pack of 25)</t>
  </si>
  <si>
    <t>Cole Parmer / Masterflex</t>
  </si>
  <si>
    <t>Male with lock ring to 1/8" barb</t>
  </si>
  <si>
    <t>EW-45503-04 / EW-30800-24</t>
  </si>
  <si>
    <t>http://www.coleparmer.com/Product/Male_luer_with_lock_ring_x_1_8_hose_barb_PP_25_pk/EW-45503-04</t>
  </si>
  <si>
    <t>Plastic bags A [Choose one]</t>
  </si>
  <si>
    <t>8x10" polypropylene bag</t>
  </si>
  <si>
    <t>95042-564</t>
  </si>
  <si>
    <t>https://us.vwr.com/store/catalog/product.jsp?catalog_number=95042-548</t>
  </si>
  <si>
    <t>Syringe port (ea.)</t>
  </si>
  <si>
    <t>MediDose</t>
  </si>
  <si>
    <t>Injection port 4, sterile</t>
  </si>
  <si>
    <t>IV2004</t>
  </si>
  <si>
    <t>http://www.medidose.com/injection-port4.aspx</t>
  </si>
  <si>
    <t>Luer tee fitting (Pack of 25)</t>
  </si>
  <si>
    <t>Female luer tee</t>
  </si>
  <si>
    <t>EW-45500-56 / EW-45508-56</t>
  </si>
  <si>
    <t>http://www.coleparmer.com/Product/Female_luer_tee_PP_25_pk/EW-45500-56</t>
  </si>
  <si>
    <t>REACTOR PARTS</t>
  </si>
  <si>
    <t>REACTOR CONSUMABLES</t>
  </si>
  <si>
    <t>TOTAL W/ SYRINGE PORT</t>
  </si>
  <si>
    <t>Headplate</t>
  </si>
  <si>
    <t>Bacterial air vents (exhaust outlet)</t>
  </si>
  <si>
    <t>Barbed Reducing Coupler</t>
  </si>
  <si>
    <t>1/8" ID to 1/4" ID tubing</t>
  </si>
  <si>
    <t xml:space="preserve">5463K628	</t>
  </si>
  <si>
    <t>http://www.mcmaster.com/#standard-barbed-tube-couplings/=12y8vez</t>
  </si>
  <si>
    <t>SS tubing for gas connections</t>
  </si>
  <si>
    <t>SS tubing for media inserts (media inlet / outlet)</t>
  </si>
  <si>
    <t>1/8"OD, 3/40" ID</t>
  </si>
  <si>
    <t>3ADK5</t>
  </si>
  <si>
    <t>https://www.grainger.com/product/GRAINGER-APPROVED-6-ft-Welded-316-Stainless-3ADK5?s_pp=false&amp;picUrl=//static.grainger.com/rp/s/is/image/Grainger/3ACR6_AS01?$smthumb$</t>
  </si>
  <si>
    <t>Sheet Metal</t>
  </si>
  <si>
    <t>Home Depot</t>
  </si>
  <si>
    <t>26 gauge zinc-plated SS sheet metal, 12" x 24" (inserts are 6" x 8" for 6" sq. w/1" overhangs)</t>
  </si>
  <si>
    <t>http://www.homedepot.com/p/Everbilt-12-in-x-24-in-26-Gauge-Zinc-Plated-Sheet-Metal-801537/204225706</t>
  </si>
  <si>
    <t>sq. in.</t>
  </si>
  <si>
    <t>8x10" polypropylene</t>
  </si>
  <si>
    <t>Plastic bags B [Choose one]</t>
  </si>
  <si>
    <t>FisherScientific</t>
  </si>
  <si>
    <t>10 x 10 in. (25 x 25cm) polypropylene X SAME TRANSPARENCY as A</t>
  </si>
  <si>
    <t>01-826-2</t>
  </si>
  <si>
    <t>https://www.fishersci.com/shop/products/fisherbrand-polypropylene-biohazard-autoclave-bags-22/018262</t>
  </si>
  <si>
    <t>fisherscientific</t>
  </si>
  <si>
    <t>Luer barb fitting</t>
  </si>
  <si>
    <t>Cole Parmer</t>
  </si>
  <si>
    <t>EW-30800-24</t>
  </si>
  <si>
    <t>http://www.coleparmer.com/Product/Cole_Parmer_ADCF_Male_Luer_to_1_8_L_Barb_Adapter_PP_25_pk/EW-30800-24</t>
  </si>
  <si>
    <t>Insert tubing</t>
  </si>
  <si>
    <t>3/32" ID x 3/16" OD</t>
  </si>
  <si>
    <t>5236K821</t>
  </si>
  <si>
    <t>http://www.mcmaster.com/#standard-plastic-and-rubber-tubing/=12y7f0h</t>
  </si>
  <si>
    <t>Outlet filter tubing</t>
  </si>
  <si>
    <t>1/4" ID; 3/8" OD</t>
  </si>
  <si>
    <t>89068-482</t>
  </si>
  <si>
    <t>https://us.vwr.com/store/catalog/product.jsp?catalog_number=89068-482</t>
  </si>
  <si>
    <t>Filter Paper</t>
  </si>
  <si>
    <t>Whatman</t>
  </si>
  <si>
    <t>Grade 1, 150 mm</t>
  </si>
  <si>
    <t>WHA1001150</t>
  </si>
  <si>
    <t>http://www.sigmaaldrich.com/catalog/product/aldrich/wha1001150?lang=en&amp;region=US</t>
  </si>
  <si>
    <t>Whtman</t>
  </si>
  <si>
    <t>Polyvent 4 (gas inlet)</t>
  </si>
  <si>
    <t>0.2 um PTFE, 28 mm</t>
  </si>
  <si>
    <t>6713-0425</t>
  </si>
  <si>
    <t>http://www.sigmaaldrich.com/catalog/product/aldrich/wha67130425?lang=en&amp;region=US</t>
  </si>
  <si>
    <t>White rimmed filter (gas inlet)</t>
  </si>
  <si>
    <t>Restek</t>
  </si>
  <si>
    <t>13mm cellulose acetate 0.22 um syringe filter, white</t>
  </si>
  <si>
    <t>http://www.restek.com/catalog/view/6583/26142</t>
  </si>
  <si>
    <t>SYRINGE PORT</t>
  </si>
  <si>
    <t>Luer tee fitting</t>
  </si>
  <si>
    <t>Female Luer Lug Style Tee</t>
  </si>
  <si>
    <t>EW-45500-56</t>
  </si>
  <si>
    <t>https://www.coleparmer.com/i/masterflex-fitting-polypropylene-tee-female-luer-to-female-luer-to-female-luer-adapter-25-pk/4550856</t>
  </si>
  <si>
    <t>Syringe port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</si>
</sst>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$&quot;#,##0.00"/>
    <numFmt numFmtId="165" formatCode="m/d/yyyy"/>
    <numFmt numFmtId="166" formatCode="#,##0.000"/>
  </numFmts>
  <fonts count="42">
    <font>
      <sz val="10.0"/>
      <color rgb="FF000000"/>
      <name val="Arial"/>
    </font>
    <font>
      <b/>
    </font>
    <font>
      <b/>
      <color rgb="FFFFFFFF"/>
    </font>
    <font/>
    <font>
      <color rgb="FF000000"/>
    </font>
    <font>
      <b/>
      <sz val="8.0"/>
      <color rgb="FFFFFFFF"/>
    </font>
    <font>
      <b/>
      <i/>
      <sz val="8.0"/>
      <color rgb="FFFFFFFF"/>
    </font>
    <font>
      <sz val="9.0"/>
      <color rgb="FFFFFFFF"/>
    </font>
    <font>
      <sz val="8.0"/>
      <color rgb="FFFFFFFF"/>
    </font>
    <font>
      <b/>
      <sz val="9.0"/>
    </font>
    <font>
      <b/>
      <sz val="8.0"/>
    </font>
    <font>
      <sz val="8.0"/>
    </font>
    <font>
      <u/>
      <sz val="8.0"/>
      <color rgb="FF0000FF"/>
    </font>
    <font>
      <u/>
      <sz val="8.0"/>
      <color rgb="FF0000FF"/>
    </font>
    <font>
      <u/>
      <sz val="8.0"/>
      <color rgb="FF0000FF"/>
      <name val="Arial"/>
    </font>
    <font>
      <u/>
      <sz val="8.0"/>
      <color rgb="FF0000FF"/>
      <name val="Arial"/>
    </font>
    <font>
      <u/>
      <sz val="8.0"/>
      <color rgb="FF0000FF"/>
      <name val="Arial"/>
    </font>
    <font>
      <sz val="8.0"/>
      <color rgb="FF2B2B2B"/>
      <name val="Interface"/>
    </font>
    <font>
      <u/>
      <sz val="8.0"/>
      <color rgb="FF0000FF"/>
    </font>
    <font>
      <i/>
      <sz val="8.0"/>
      <color rgb="FFFFFFFF"/>
    </font>
    <font>
      <u/>
      <sz val="8.0"/>
      <color rgb="FF0000FF"/>
    </font>
    <font>
      <sz val="8.0"/>
      <name val="Arial"/>
    </font>
    <font>
      <u/>
      <sz val="8.0"/>
      <color rgb="FF0000FF"/>
    </font>
    <font>
      <u/>
      <sz val="8.0"/>
      <color rgb="FF0000FF"/>
    </font>
    <font>
      <u/>
      <sz val="8.0"/>
      <color rgb="FF0000FF"/>
    </font>
    <font>
      <u/>
      <sz val="8.0"/>
      <color rgb="FF0000FF"/>
    </font>
    <font>
      <u/>
      <sz val="8.0"/>
      <color rgb="FF0000FF"/>
    </font>
    <font>
      <sz val="8.0"/>
      <color rgb="FF0000FF"/>
    </font>
    <font>
      <u/>
      <sz val="8.0"/>
      <color rgb="FF0000FF"/>
    </font>
    <font>
      <sz val="9.0"/>
    </font>
    <font>
      <sz val="8.0"/>
      <color rgb="FF333333"/>
      <name val="Arial"/>
    </font>
    <font>
      <u/>
      <sz val="8.0"/>
      <color rgb="FF0000FF"/>
    </font>
    <font>
      <u/>
      <sz val="8.0"/>
      <color rgb="FF0000FF"/>
    </font>
    <font>
      <sz val="8.0"/>
      <color rgb="FF000000"/>
    </font>
    <font>
      <sz val="8.0"/>
      <color rgb="FF000000"/>
      <name val="Arial"/>
    </font>
    <font>
      <u/>
      <sz val="8.0"/>
      <color rgb="FF000000"/>
    </font>
    <font>
      <u/>
      <sz val="9.0"/>
      <color rgb="FF0000FF"/>
    </font>
    <font>
      <u/>
      <sz val="8.0"/>
      <color rgb="FF0000FF"/>
    </font>
    <font>
      <b/>
      <sz val="8.0"/>
      <color rgb="FF000000"/>
    </font>
    <font>
      <b/>
      <sz val="8.0"/>
      <color rgb="FFFF0000"/>
    </font>
    <font>
      <u/>
      <color rgb="FF000000"/>
    </font>
    <font>
      <u/>
      <sz val="8.0"/>
      <color rgb="FF000000"/>
    </font>
  </fonts>
  <fills count="12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F3F3F3"/>
        <bgColor rgb="FFF3F3F3"/>
      </patternFill>
    </fill>
    <fill>
      <patternFill patternType="solid">
        <fgColor rgb="FFD9EAD3"/>
        <bgColor rgb="FFD9EAD3"/>
      </patternFill>
    </fill>
    <fill>
      <patternFill patternType="solid">
        <fgColor rgb="FFCCCCCC"/>
        <bgColor rgb="FFCCCCCC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FF"/>
        <bgColor rgb="FF0000FF"/>
      </patternFill>
    </fill>
    <fill>
      <patternFill patternType="solid">
        <fgColor rgb="FFFFFF00"/>
        <bgColor rgb="FFFFFF00"/>
      </patternFill>
    </fill>
    <fill>
      <patternFill patternType="solid">
        <fgColor rgb="FFD9D2E9"/>
        <bgColor rgb="FFD9D2E9"/>
      </patternFill>
    </fill>
    <fill>
      <patternFill patternType="solid">
        <fgColor rgb="FFEFEFEF"/>
        <bgColor rgb="FFEFEFEF"/>
      </patternFill>
    </fill>
  </fills>
  <borders count="14">
    <border/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</border>
    <border>
      <left style="thin">
        <color rgb="FF000000"/>
      </left>
    </border>
    <border>
      <top style="thin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208">
    <xf borderId="0" fillId="0" fontId="0" numFmtId="0" xfId="0" applyAlignment="1" applyFont="1">
      <alignment readingOrder="0" shrinkToFit="0" vertical="bottom" wrapText="1"/>
    </xf>
    <xf borderId="0" fillId="0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readingOrder="0" shrinkToFit="0" wrapText="1"/>
    </xf>
    <xf borderId="1" fillId="2" fontId="2" numFmtId="0" xfId="0" applyAlignment="1" applyBorder="1" applyFill="1" applyFont="1">
      <alignment readingOrder="0" shrinkToFit="0" wrapText="1"/>
    </xf>
    <xf borderId="1" fillId="2" fontId="2" numFmtId="0" xfId="0" applyAlignment="1" applyBorder="1" applyFont="1">
      <alignment horizontal="center" readingOrder="0" shrinkToFit="0" wrapText="1"/>
    </xf>
    <xf borderId="0" fillId="0" fontId="3" numFmtId="0" xfId="0" applyAlignment="1" applyFont="1">
      <alignment readingOrder="0" shrinkToFit="0" textRotation="90" vertical="center" wrapText="1"/>
    </xf>
    <xf borderId="2" fillId="0" fontId="3" numFmtId="0" xfId="0" applyAlignment="1" applyBorder="1" applyFont="1">
      <alignment shrinkToFit="0" wrapText="1"/>
    </xf>
    <xf borderId="0" fillId="0" fontId="1" numFmtId="0" xfId="0" applyAlignment="1" applyFont="1">
      <alignment readingOrder="0" shrinkToFit="0" textRotation="90" vertical="center" wrapText="1"/>
    </xf>
    <xf borderId="3" fillId="2" fontId="2" numFmtId="0" xfId="0" applyAlignment="1" applyBorder="1" applyFont="1">
      <alignment horizontal="center" readingOrder="0" shrinkToFit="0" wrapText="1"/>
    </xf>
    <xf borderId="4" fillId="0" fontId="4" numFmtId="0" xfId="0" applyAlignment="1" applyBorder="1" applyFont="1">
      <alignment horizontal="center" readingOrder="0" shrinkToFit="0" wrapText="1"/>
    </xf>
    <xf borderId="5" fillId="0" fontId="4" numFmtId="164" xfId="0" applyAlignment="1" applyBorder="1" applyFont="1" applyNumberFormat="1">
      <alignment horizontal="center" shrinkToFit="0" wrapText="1"/>
    </xf>
    <xf borderId="6" fillId="3" fontId="4" numFmtId="164" xfId="0" applyAlignment="1" applyBorder="1" applyFill="1" applyFont="1" applyNumberFormat="1">
      <alignment horizontal="center" shrinkToFit="0" wrapText="1"/>
    </xf>
    <xf borderId="7" fillId="3" fontId="4" numFmtId="0" xfId="0" applyAlignment="1" applyBorder="1" applyFont="1">
      <alignment horizontal="center" readingOrder="0" shrinkToFit="0" wrapText="1"/>
    </xf>
    <xf borderId="6" fillId="0" fontId="4" numFmtId="164" xfId="0" applyAlignment="1" applyBorder="1" applyFont="1" applyNumberFormat="1">
      <alignment horizontal="center" shrinkToFit="0" wrapText="1"/>
    </xf>
    <xf borderId="7" fillId="0" fontId="4" numFmtId="0" xfId="0" applyAlignment="1" applyBorder="1" applyFont="1">
      <alignment horizontal="center" readingOrder="0" shrinkToFit="0" wrapText="1"/>
    </xf>
    <xf borderId="0" fillId="3" fontId="1" numFmtId="0" xfId="0" applyAlignment="1" applyFont="1">
      <alignment readingOrder="0" shrinkToFit="0" wrapText="1"/>
    </xf>
    <xf borderId="7" fillId="0" fontId="3" numFmtId="164" xfId="0" applyAlignment="1" applyBorder="1" applyFont="1" applyNumberFormat="1">
      <alignment shrinkToFit="0" wrapText="1"/>
    </xf>
    <xf borderId="7" fillId="4" fontId="3" numFmtId="164" xfId="0" applyAlignment="1" applyBorder="1" applyFill="1" applyFont="1" applyNumberFormat="1">
      <alignment readingOrder="0" shrinkToFit="0" wrapText="1"/>
    </xf>
    <xf borderId="7" fillId="0" fontId="3" numFmtId="0" xfId="0" applyAlignment="1" applyBorder="1" applyFont="1">
      <alignment readingOrder="0" shrinkToFit="0" wrapText="1"/>
    </xf>
    <xf borderId="8" fillId="0" fontId="1" numFmtId="0" xfId="0" applyAlignment="1" applyBorder="1" applyFont="1">
      <alignment horizontal="center" readingOrder="0" shrinkToFit="0" wrapText="1"/>
    </xf>
    <xf borderId="9" fillId="0" fontId="3" numFmtId="0" xfId="0" applyAlignment="1" applyBorder="1" applyFont="1">
      <alignment shrinkToFit="0" wrapText="1"/>
    </xf>
    <xf borderId="6" fillId="0" fontId="3" numFmtId="0" xfId="0" applyAlignment="1" applyBorder="1" applyFont="1">
      <alignment shrinkToFit="0" wrapText="1"/>
    </xf>
    <xf borderId="7" fillId="0" fontId="1" numFmtId="0" xfId="0" applyAlignment="1" applyBorder="1" applyFont="1">
      <alignment horizontal="center" readingOrder="0" shrinkToFit="0" wrapText="1"/>
    </xf>
    <xf borderId="7" fillId="3" fontId="3" numFmtId="164" xfId="0" applyAlignment="1" applyBorder="1" applyFont="1" applyNumberFormat="1">
      <alignment shrinkToFit="0" wrapText="1"/>
    </xf>
    <xf borderId="10" fillId="2" fontId="2" numFmtId="0" xfId="0" applyAlignment="1" applyBorder="1" applyFont="1">
      <alignment readingOrder="0" shrinkToFit="0" wrapText="1"/>
    </xf>
    <xf borderId="6" fillId="2" fontId="2" numFmtId="0" xfId="0" applyAlignment="1" applyBorder="1" applyFont="1">
      <alignment horizontal="center" readingOrder="0" shrinkToFit="0" wrapText="1"/>
    </xf>
    <xf borderId="7" fillId="2" fontId="2" numFmtId="0" xfId="0" applyAlignment="1" applyBorder="1" applyFont="1">
      <alignment horizontal="center" readingOrder="0" shrinkToFit="0" wrapText="1"/>
    </xf>
    <xf borderId="7" fillId="2" fontId="2" numFmtId="0" xfId="0" applyAlignment="1" applyBorder="1" applyFont="1">
      <alignment horizontal="center" readingOrder="0" shrinkToFit="0" wrapText="1"/>
    </xf>
    <xf borderId="0" fillId="2" fontId="2" numFmtId="0" xfId="0" applyAlignment="1" applyFont="1">
      <alignment readingOrder="0" shrinkToFit="0" wrapText="1"/>
    </xf>
    <xf borderId="8" fillId="2" fontId="2" numFmtId="0" xfId="0" applyAlignment="1" applyBorder="1" applyFont="1">
      <alignment horizontal="center" readingOrder="0" shrinkToFit="0" wrapText="1"/>
    </xf>
    <xf borderId="11" fillId="0" fontId="2" numFmtId="0" xfId="0" applyAlignment="1" applyBorder="1" applyFont="1">
      <alignment horizontal="center" readingOrder="0" shrinkToFit="0" wrapText="1"/>
    </xf>
    <xf borderId="0" fillId="3" fontId="1" numFmtId="0" xfId="0" applyAlignment="1" applyFont="1">
      <alignment shrinkToFit="0" wrapText="1"/>
    </xf>
    <xf borderId="0" fillId="0" fontId="2" numFmtId="0" xfId="0" applyAlignment="1" applyFont="1">
      <alignment horizontal="center" readingOrder="0" shrinkToFit="0" wrapText="1"/>
    </xf>
    <xf borderId="8" fillId="0" fontId="3" numFmtId="0" xfId="0" applyAlignment="1" applyBorder="1" applyFont="1">
      <alignment readingOrder="0" shrinkToFit="0" wrapText="1"/>
    </xf>
    <xf borderId="11" fillId="0" fontId="3" numFmtId="0" xfId="0" applyAlignment="1" applyBorder="1" applyFont="1">
      <alignment shrinkToFit="0" wrapText="1"/>
    </xf>
    <xf borderId="7" fillId="4" fontId="1" numFmtId="164" xfId="0" applyAlignment="1" applyBorder="1" applyFont="1" applyNumberFormat="1">
      <alignment shrinkToFit="0" wrapText="1"/>
    </xf>
    <xf borderId="0" fillId="0" fontId="3" numFmtId="0" xfId="0" applyAlignment="1" applyFont="1">
      <alignment readingOrder="0" shrinkToFit="0" wrapText="1"/>
    </xf>
    <xf borderId="0" fillId="2" fontId="5" numFmtId="0" xfId="0" applyAlignment="1" applyFont="1">
      <alignment readingOrder="0" shrinkToFit="0" wrapText="1"/>
    </xf>
    <xf borderId="0" fillId="2" fontId="6" numFmtId="0" xfId="0" applyAlignment="1" applyFont="1">
      <alignment readingOrder="0" shrinkToFit="0" wrapText="1"/>
    </xf>
    <xf borderId="0" fillId="2" fontId="6" numFmtId="0" xfId="0" applyAlignment="1" applyFont="1">
      <alignment horizontal="left" readingOrder="0" shrinkToFit="0" vertical="bottom" wrapText="1"/>
    </xf>
    <xf borderId="0" fillId="2" fontId="6" numFmtId="0" xfId="0" applyAlignment="1" applyFont="1">
      <alignment readingOrder="0" shrinkToFit="0" vertical="bottom" wrapText="0"/>
    </xf>
    <xf borderId="0" fillId="2" fontId="7" numFmtId="164" xfId="0" applyAlignment="1" applyFont="1" applyNumberFormat="1">
      <alignment readingOrder="0" shrinkToFit="0" wrapText="1"/>
    </xf>
    <xf borderId="0" fillId="2" fontId="8" numFmtId="0" xfId="0" applyAlignment="1" applyFont="1">
      <alignment readingOrder="0" shrinkToFit="0" wrapText="1"/>
    </xf>
    <xf borderId="0" fillId="2" fontId="8" numFmtId="0" xfId="0" applyAlignment="1" applyFont="1">
      <alignment shrinkToFit="0" wrapText="1"/>
    </xf>
    <xf borderId="0" fillId="5" fontId="9" numFmtId="0" xfId="0" applyAlignment="1" applyFill="1" applyFont="1">
      <alignment horizontal="center" readingOrder="0" shrinkToFit="0" wrapText="1"/>
    </xf>
    <xf borderId="0" fillId="5" fontId="10" numFmtId="0" xfId="0" applyAlignment="1" applyFont="1">
      <alignment shrinkToFit="0" wrapText="1"/>
    </xf>
    <xf borderId="0" fillId="0" fontId="11" numFmtId="0" xfId="0" applyAlignment="1" applyFont="1">
      <alignment readingOrder="0" shrinkToFit="0" wrapText="1"/>
    </xf>
    <xf borderId="0" fillId="0" fontId="11" numFmtId="0" xfId="0" applyAlignment="1" applyFont="1">
      <alignment readingOrder="0" shrinkToFit="0" vertical="bottom" wrapText="0"/>
    </xf>
    <xf borderId="0" fillId="0" fontId="12" numFmtId="0" xfId="0" applyAlignment="1" applyFont="1">
      <alignment readingOrder="0" shrinkToFit="0" vertical="bottom" wrapText="0"/>
    </xf>
    <xf borderId="0" fillId="0" fontId="11" numFmtId="164" xfId="0" applyAlignment="1" applyFont="1" applyNumberFormat="1">
      <alignment readingOrder="0" shrinkToFit="0" wrapText="1"/>
    </xf>
    <xf borderId="0" fillId="0" fontId="11" numFmtId="0" xfId="0" applyAlignment="1" applyFont="1">
      <alignment readingOrder="0" shrinkToFit="0" wrapText="1"/>
    </xf>
    <xf borderId="0" fillId="0" fontId="11" numFmtId="164" xfId="0" applyAlignment="1" applyFont="1" applyNumberFormat="1">
      <alignment shrinkToFit="0" wrapText="1"/>
    </xf>
    <xf borderId="0" fillId="0" fontId="11" numFmtId="0" xfId="0" applyAlignment="1" applyFont="1">
      <alignment shrinkToFit="0" wrapText="1"/>
    </xf>
    <xf borderId="0" fillId="0" fontId="11" numFmtId="0" xfId="0" applyAlignment="1" applyFont="1">
      <alignment horizontal="left" readingOrder="0" shrinkToFit="0" vertical="bottom" wrapText="1"/>
    </xf>
    <xf borderId="0" fillId="6" fontId="11" numFmtId="164" xfId="0" applyAlignment="1" applyFill="1" applyFont="1" applyNumberFormat="1">
      <alignment shrinkToFit="0" wrapText="1"/>
    </xf>
    <xf borderId="0" fillId="7" fontId="11" numFmtId="0" xfId="0" applyAlignment="1" applyFill="1" applyFont="1">
      <alignment readingOrder="0" shrinkToFit="0" wrapText="1"/>
    </xf>
    <xf borderId="0" fillId="7" fontId="11" numFmtId="0" xfId="0" applyAlignment="1" applyFont="1">
      <alignment horizontal="left" readingOrder="0" shrinkToFit="0" vertical="bottom" wrapText="1"/>
    </xf>
    <xf borderId="0" fillId="7" fontId="13" numFmtId="0" xfId="0" applyAlignment="1" applyFont="1">
      <alignment readingOrder="0" shrinkToFit="0" vertical="bottom" wrapText="0"/>
    </xf>
    <xf borderId="0" fillId="7" fontId="11" numFmtId="164" xfId="0" applyAlignment="1" applyFont="1" applyNumberFormat="1">
      <alignment readingOrder="0" shrinkToFit="0" wrapText="1"/>
    </xf>
    <xf borderId="0" fillId="7" fontId="11" numFmtId="0" xfId="0" applyAlignment="1" applyFont="1">
      <alignment readingOrder="0" shrinkToFit="0" wrapText="1"/>
    </xf>
    <xf borderId="0" fillId="7" fontId="11" numFmtId="0" xfId="0" applyAlignment="1" applyFont="1">
      <alignment shrinkToFit="0" wrapText="1"/>
    </xf>
    <xf borderId="12" fillId="0" fontId="11" numFmtId="0" xfId="0" applyAlignment="1" applyBorder="1" applyFont="1">
      <alignment shrinkToFit="0" wrapText="1"/>
    </xf>
    <xf borderId="12" fillId="0" fontId="11" numFmtId="0" xfId="0" applyAlignment="1" applyBorder="1" applyFont="1">
      <alignment horizontal="left" shrinkToFit="0" vertical="bottom" wrapText="1"/>
    </xf>
    <xf borderId="12" fillId="0" fontId="11" numFmtId="0" xfId="0" applyAlignment="1" applyBorder="1" applyFont="1">
      <alignment shrinkToFit="0" vertical="bottom" wrapText="0"/>
    </xf>
    <xf borderId="12" fillId="0" fontId="11" numFmtId="164" xfId="0" applyAlignment="1" applyBorder="1" applyFont="1" applyNumberFormat="1">
      <alignment shrinkToFit="0" wrapText="1"/>
    </xf>
    <xf borderId="12" fillId="8" fontId="5" numFmtId="0" xfId="0" applyAlignment="1" applyBorder="1" applyFill="1" applyFont="1">
      <alignment shrinkToFit="0" wrapText="1"/>
    </xf>
    <xf borderId="12" fillId="8" fontId="5" numFmtId="0" xfId="0" applyAlignment="1" applyBorder="1" applyFont="1">
      <alignment horizontal="right" readingOrder="0" shrinkToFit="0" wrapText="0"/>
    </xf>
    <xf borderId="12" fillId="8" fontId="5" numFmtId="164" xfId="0" applyAlignment="1" applyBorder="1" applyFont="1" applyNumberFormat="1">
      <alignment shrinkToFit="0" wrapText="1"/>
    </xf>
    <xf borderId="0" fillId="0" fontId="11" numFmtId="0" xfId="0" applyAlignment="1" applyFont="1">
      <alignment horizontal="left" shrinkToFit="0" vertical="bottom" wrapText="1"/>
    </xf>
    <xf borderId="0" fillId="0" fontId="11" numFmtId="0" xfId="0" applyAlignment="1" applyFont="1">
      <alignment shrinkToFit="0" vertical="bottom" wrapText="0"/>
    </xf>
    <xf borderId="0" fillId="5" fontId="11" numFmtId="164" xfId="0" applyAlignment="1" applyFont="1" applyNumberFormat="1">
      <alignment shrinkToFit="0" wrapText="1"/>
    </xf>
    <xf borderId="0" fillId="0" fontId="11" numFmtId="10" xfId="0" applyAlignment="1" applyFont="1" applyNumberFormat="1">
      <alignment shrinkToFit="0" wrapText="1"/>
    </xf>
    <xf borderId="0" fillId="0" fontId="14" numFmtId="0" xfId="0" applyAlignment="1" applyFont="1">
      <alignment readingOrder="0" shrinkToFit="0" vertical="bottom" wrapText="0"/>
    </xf>
    <xf borderId="0" fillId="9" fontId="11" numFmtId="0" xfId="0" applyAlignment="1" applyFill="1" applyFont="1">
      <alignment readingOrder="0" shrinkToFit="0" wrapText="1"/>
    </xf>
    <xf borderId="0" fillId="0" fontId="15" numFmtId="0" xfId="0" applyAlignment="1" applyFont="1">
      <alignment readingOrder="0" shrinkToFit="0" vertical="bottom" wrapText="0"/>
    </xf>
    <xf borderId="0" fillId="0" fontId="11" numFmtId="0" xfId="0" applyAlignment="1" applyFont="1">
      <alignment horizontal="left" readingOrder="0" shrinkToFit="0" vertical="bottom" wrapText="1"/>
    </xf>
    <xf borderId="0" fillId="0" fontId="11" numFmtId="0" xfId="0" applyAlignment="1" applyFont="1">
      <alignment horizontal="left" readingOrder="0" shrinkToFit="0" vertical="bottom" wrapText="0"/>
    </xf>
    <xf borderId="0" fillId="0" fontId="16" numFmtId="0" xfId="0" applyAlignment="1" applyFont="1">
      <alignment readingOrder="0" shrinkToFit="0" wrapText="1"/>
    </xf>
    <xf borderId="0" fillId="7" fontId="17" numFmtId="0" xfId="0" applyAlignment="1" applyFont="1">
      <alignment horizontal="left" readingOrder="0" shrinkToFit="0" wrapText="1"/>
    </xf>
    <xf borderId="0" fillId="9" fontId="11" numFmtId="0" xfId="0" applyAlignment="1" applyFont="1">
      <alignment readingOrder="0" shrinkToFit="0" wrapText="0"/>
    </xf>
    <xf borderId="0" fillId="0" fontId="11" numFmtId="0" xfId="0" applyAlignment="1" applyFont="1">
      <alignment readingOrder="0" shrinkToFit="0" wrapText="0"/>
    </xf>
    <xf borderId="0" fillId="0" fontId="11" numFmtId="0" xfId="0" applyAlignment="1" applyFont="1">
      <alignment horizontal="left" readingOrder="0" shrinkToFit="0" vertical="bottom" wrapText="0"/>
    </xf>
    <xf borderId="0" fillId="0" fontId="18" numFmtId="0" xfId="0" applyAlignment="1" applyFont="1">
      <alignment readingOrder="0" shrinkToFit="0" vertical="bottom" wrapText="0"/>
    </xf>
    <xf borderId="0" fillId="0" fontId="11" numFmtId="164" xfId="0" applyAlignment="1" applyFont="1" applyNumberFormat="1">
      <alignment readingOrder="0" shrinkToFit="0" wrapText="0"/>
    </xf>
    <xf borderId="0" fillId="0" fontId="11" numFmtId="0" xfId="0" applyAlignment="1" applyFont="1">
      <alignment readingOrder="0" shrinkToFit="0" wrapText="0"/>
    </xf>
    <xf borderId="0" fillId="0" fontId="11" numFmtId="165" xfId="0" applyAlignment="1" applyFont="1" applyNumberFormat="1">
      <alignment readingOrder="0" shrinkToFit="0" wrapText="0"/>
    </xf>
    <xf borderId="0" fillId="9" fontId="11" numFmtId="164" xfId="0" applyAlignment="1" applyFont="1" applyNumberFormat="1">
      <alignment shrinkToFit="0" wrapText="0"/>
    </xf>
    <xf borderId="0" fillId="0" fontId="11" numFmtId="0" xfId="0" applyAlignment="1" applyFont="1">
      <alignment shrinkToFit="0" wrapText="0"/>
    </xf>
    <xf borderId="12" fillId="8" fontId="5" numFmtId="0" xfId="0" applyAlignment="1" applyBorder="1" applyFont="1">
      <alignment readingOrder="0" shrinkToFit="0" wrapText="1"/>
    </xf>
    <xf borderId="0" fillId="2" fontId="6" numFmtId="0" xfId="0" applyAlignment="1" applyFont="1">
      <alignment shrinkToFit="0" wrapText="1"/>
    </xf>
    <xf borderId="0" fillId="2" fontId="6" numFmtId="164" xfId="0" applyAlignment="1" applyFont="1" applyNumberFormat="1">
      <alignment shrinkToFit="0" wrapText="1"/>
    </xf>
    <xf borderId="0" fillId="2" fontId="6" numFmtId="0" xfId="0" applyAlignment="1" applyFont="1">
      <alignment shrinkToFit="0" wrapText="1"/>
    </xf>
    <xf borderId="0" fillId="2" fontId="19" numFmtId="0" xfId="0" applyAlignment="1" applyFont="1">
      <alignment readingOrder="0" shrinkToFit="0" wrapText="0"/>
    </xf>
    <xf borderId="0" fillId="2" fontId="8" numFmtId="0" xfId="0" applyAlignment="1" applyFont="1">
      <alignment readingOrder="0" shrinkToFit="0" wrapText="0"/>
    </xf>
    <xf borderId="0" fillId="2" fontId="8" numFmtId="0" xfId="0" applyAlignment="1" applyFont="1">
      <alignment shrinkToFit="0" wrapText="0"/>
    </xf>
    <xf borderId="0" fillId="5" fontId="11" numFmtId="0" xfId="0" applyAlignment="1" applyFont="1">
      <alignment shrinkToFit="0" wrapText="0"/>
    </xf>
    <xf borderId="0" fillId="9" fontId="11" numFmtId="164" xfId="0" applyAlignment="1" applyFont="1" applyNumberFormat="1">
      <alignment readingOrder="0" shrinkToFit="0" wrapText="1"/>
    </xf>
    <xf borderId="0" fillId="0" fontId="11" numFmtId="164" xfId="0" applyAlignment="1" applyFont="1" applyNumberFormat="1">
      <alignment shrinkToFit="0" wrapText="0"/>
    </xf>
    <xf borderId="0" fillId="0" fontId="11" numFmtId="0" xfId="0" applyAlignment="1" applyFont="1">
      <alignment readingOrder="0" shrinkToFit="0" wrapText="0"/>
    </xf>
    <xf borderId="0" fillId="0" fontId="11" numFmtId="0" xfId="0" applyAlignment="1" applyFont="1">
      <alignment readingOrder="0" shrinkToFit="0" vertical="bottom" wrapText="0"/>
    </xf>
    <xf borderId="0" fillId="9" fontId="10" numFmtId="0" xfId="0" applyAlignment="1" applyFont="1">
      <alignment readingOrder="0" shrinkToFit="0" wrapText="0"/>
    </xf>
    <xf borderId="0" fillId="9" fontId="3" numFmtId="0" xfId="0" applyAlignment="1" applyFont="1">
      <alignment readingOrder="0" shrinkToFit="0" wrapText="1"/>
    </xf>
    <xf borderId="0" fillId="9" fontId="11" numFmtId="0" xfId="0" applyAlignment="1" applyFont="1">
      <alignment shrinkToFit="0" wrapText="0"/>
    </xf>
    <xf borderId="0" fillId="9" fontId="11" numFmtId="164" xfId="0" applyAlignment="1" applyFont="1" applyNumberFormat="1">
      <alignment readingOrder="0" shrinkToFit="0" wrapText="0"/>
    </xf>
    <xf borderId="0" fillId="5" fontId="10" numFmtId="0" xfId="0" applyAlignment="1" applyFont="1">
      <alignment readingOrder="0" shrinkToFit="0" wrapText="0"/>
    </xf>
    <xf borderId="0" fillId="5" fontId="11" numFmtId="164" xfId="0" applyAlignment="1" applyFont="1" applyNumberFormat="1">
      <alignment readingOrder="0" shrinkToFit="0" wrapText="0"/>
    </xf>
    <xf borderId="0" fillId="5" fontId="11" numFmtId="0" xfId="0" applyAlignment="1" applyFont="1">
      <alignment readingOrder="0" shrinkToFit="0" wrapText="0"/>
    </xf>
    <xf borderId="0" fillId="0" fontId="20" numFmtId="0" xfId="0" applyAlignment="1" applyFont="1">
      <alignment readingOrder="0" shrinkToFit="0" wrapText="1"/>
    </xf>
    <xf borderId="0" fillId="0" fontId="21" numFmtId="0" xfId="0" applyAlignment="1" applyFont="1">
      <alignment horizontal="left" readingOrder="0" shrinkToFit="0" vertical="bottom" wrapText="0"/>
    </xf>
    <xf borderId="0" fillId="0" fontId="22" numFmtId="0" xfId="0" applyAlignment="1" applyFont="1">
      <alignment readingOrder="0" shrinkToFit="0" vertical="bottom" wrapText="0"/>
    </xf>
    <xf borderId="0" fillId="0" fontId="11" numFmtId="0" xfId="0" applyAlignment="1" applyFont="1">
      <alignment horizontal="right" readingOrder="0" shrinkToFit="0" wrapText="0"/>
    </xf>
    <xf borderId="0" fillId="0" fontId="21" numFmtId="0" xfId="0" applyAlignment="1" applyFont="1">
      <alignment horizontal="left" readingOrder="0" shrinkToFit="0" vertical="bottom" wrapText="0"/>
    </xf>
    <xf borderId="0" fillId="0" fontId="21" numFmtId="0" xfId="0" applyAlignment="1" applyFont="1">
      <alignment horizontal="left" readingOrder="0" shrinkToFit="0" wrapText="0"/>
    </xf>
    <xf borderId="0" fillId="0" fontId="23" numFmtId="0" xfId="0" applyAlignment="1" applyFont="1">
      <alignment readingOrder="0" shrinkToFit="0" wrapText="0"/>
    </xf>
    <xf borderId="12" fillId="0" fontId="11" numFmtId="0" xfId="0" applyAlignment="1" applyBorder="1" applyFont="1">
      <alignment shrinkToFit="0" wrapText="0"/>
    </xf>
    <xf borderId="12" fillId="0" fontId="11" numFmtId="0" xfId="0" applyAlignment="1" applyBorder="1" applyFont="1">
      <alignment horizontal="left" shrinkToFit="0" vertical="bottom" wrapText="0"/>
    </xf>
    <xf borderId="12" fillId="0" fontId="11" numFmtId="0" xfId="0" applyAlignment="1" applyBorder="1" applyFont="1">
      <alignment shrinkToFit="0" vertical="bottom" wrapText="0"/>
    </xf>
    <xf borderId="12" fillId="8" fontId="5" numFmtId="0" xfId="0" applyAlignment="1" applyBorder="1" applyFont="1">
      <alignment readingOrder="0" shrinkToFit="0" wrapText="0"/>
    </xf>
    <xf borderId="12" fillId="8" fontId="5" numFmtId="164" xfId="0" applyAlignment="1" applyBorder="1" applyFont="1" applyNumberFormat="1">
      <alignment shrinkToFit="0" wrapText="0"/>
    </xf>
    <xf borderId="0" fillId="0" fontId="11" numFmtId="0" xfId="0" applyAlignment="1" applyFont="1">
      <alignment horizontal="left" shrinkToFit="0" vertical="bottom" wrapText="0"/>
    </xf>
    <xf borderId="0" fillId="0" fontId="11" numFmtId="0" xfId="0" applyAlignment="1" applyFont="1">
      <alignment shrinkToFit="0" vertical="bottom" wrapText="0"/>
    </xf>
    <xf borderId="0" fillId="0" fontId="21" numFmtId="0" xfId="0" applyAlignment="1" applyFont="1">
      <alignment horizontal="left" readingOrder="0" shrinkToFit="0" vertical="bottom" wrapText="1"/>
    </xf>
    <xf borderId="0" fillId="0" fontId="24" numFmtId="0" xfId="0" applyAlignment="1" applyFont="1">
      <alignment readingOrder="0" shrinkToFit="0" vertical="bottom" wrapText="0"/>
    </xf>
    <xf borderId="0" fillId="0" fontId="11" numFmtId="0" xfId="0" applyAlignment="1" applyFont="1">
      <alignment horizontal="right" readingOrder="0" shrinkToFit="0" wrapText="1"/>
    </xf>
    <xf borderId="0" fillId="0" fontId="21" numFmtId="0" xfId="0" applyAlignment="1" applyFont="1">
      <alignment horizontal="left" readingOrder="0" shrinkToFit="0" vertical="bottom" wrapText="1"/>
    </xf>
    <xf borderId="0" fillId="0" fontId="21" numFmtId="0" xfId="0" applyAlignment="1" applyFont="1">
      <alignment horizontal="left" readingOrder="0" shrinkToFit="0" wrapText="1"/>
    </xf>
    <xf borderId="0" fillId="2" fontId="6" numFmtId="0" xfId="0" applyAlignment="1" applyFont="1">
      <alignment readingOrder="0" shrinkToFit="0" wrapText="1"/>
    </xf>
    <xf borderId="0" fillId="0" fontId="11" numFmtId="165" xfId="0" applyAlignment="1" applyFont="1" applyNumberFormat="1">
      <alignment readingOrder="0" shrinkToFit="0" wrapText="1"/>
    </xf>
    <xf borderId="0" fillId="9" fontId="11" numFmtId="166" xfId="0" applyAlignment="1" applyFont="1" applyNumberFormat="1">
      <alignment readingOrder="0" shrinkToFit="0" wrapText="1"/>
    </xf>
    <xf borderId="0" fillId="0" fontId="11" numFmtId="166" xfId="0" applyAlignment="1" applyFont="1" applyNumberFormat="1">
      <alignment readingOrder="0" shrinkToFit="0" wrapText="1"/>
    </xf>
    <xf borderId="0" fillId="10" fontId="11" numFmtId="164" xfId="0" applyAlignment="1" applyFill="1" applyFont="1" applyNumberFormat="1">
      <alignment shrinkToFit="0" wrapText="0"/>
    </xf>
    <xf borderId="0" fillId="0" fontId="11" numFmtId="0" xfId="0" applyAlignment="1" applyFont="1">
      <alignment readingOrder="0" shrinkToFit="0" wrapText="1"/>
    </xf>
    <xf borderId="0" fillId="0" fontId="11" numFmtId="0" xfId="0" applyAlignment="1" applyFont="1">
      <alignment shrinkToFit="0" wrapText="1"/>
    </xf>
    <xf borderId="0" fillId="0" fontId="11" numFmtId="164" xfId="0" applyAlignment="1" applyFont="1" applyNumberFormat="1">
      <alignment readingOrder="0" shrinkToFit="0" wrapText="1"/>
    </xf>
    <xf borderId="0" fillId="0" fontId="11" numFmtId="0" xfId="0" applyAlignment="1" applyFont="1">
      <alignment readingOrder="0" shrinkToFit="0" vertical="bottom" wrapText="0"/>
    </xf>
    <xf borderId="0" fillId="11" fontId="11" numFmtId="0" xfId="0" applyAlignment="1" applyFill="1" applyFont="1">
      <alignment readingOrder="0" shrinkToFit="0" wrapText="1"/>
    </xf>
    <xf borderId="0" fillId="11" fontId="11" numFmtId="0" xfId="0" applyAlignment="1" applyFont="1">
      <alignment readingOrder="0" shrinkToFit="0" wrapText="1"/>
    </xf>
    <xf borderId="0" fillId="11" fontId="21" numFmtId="0" xfId="0" applyAlignment="1" applyFont="1">
      <alignment horizontal="left" readingOrder="0" shrinkToFit="0" vertical="bottom" wrapText="1"/>
    </xf>
    <xf borderId="0" fillId="11" fontId="25" numFmtId="0" xfId="0" applyAlignment="1" applyFont="1">
      <alignment readingOrder="0" shrinkToFit="0" vertical="bottom" wrapText="0"/>
    </xf>
    <xf borderId="0" fillId="11" fontId="11" numFmtId="164" xfId="0" applyAlignment="1" applyFont="1" applyNumberFormat="1">
      <alignment readingOrder="0" shrinkToFit="0" wrapText="1"/>
    </xf>
    <xf borderId="0" fillId="11" fontId="11" numFmtId="0" xfId="0" applyAlignment="1" applyFont="1">
      <alignment horizontal="right" readingOrder="0" shrinkToFit="0" wrapText="1"/>
    </xf>
    <xf borderId="0" fillId="11" fontId="11" numFmtId="165" xfId="0" applyAlignment="1" applyFont="1" applyNumberFormat="1">
      <alignment readingOrder="0" shrinkToFit="0" wrapText="1"/>
    </xf>
    <xf borderId="0" fillId="11" fontId="11" numFmtId="166" xfId="0" applyAlignment="1" applyFont="1" applyNumberFormat="1">
      <alignment readingOrder="0" shrinkToFit="0" wrapText="1"/>
    </xf>
    <xf borderId="0" fillId="11" fontId="3" numFmtId="0" xfId="0" applyAlignment="1" applyFont="1">
      <alignment shrinkToFit="0" wrapText="1"/>
    </xf>
    <xf borderId="0" fillId="9" fontId="11" numFmtId="164" xfId="0" applyAlignment="1" applyFont="1" applyNumberFormat="1">
      <alignment shrinkToFit="0" wrapText="1"/>
    </xf>
    <xf borderId="0" fillId="11" fontId="11" numFmtId="0" xfId="0" applyAlignment="1" applyFont="1">
      <alignment shrinkToFit="0" wrapText="1"/>
    </xf>
    <xf borderId="12" fillId="0" fontId="11" numFmtId="0" xfId="0" applyAlignment="1" applyBorder="1" applyFont="1">
      <alignment readingOrder="0" shrinkToFit="0" wrapText="1"/>
    </xf>
    <xf borderId="12" fillId="0" fontId="11" numFmtId="0" xfId="0" applyAlignment="1" applyBorder="1" applyFont="1">
      <alignment readingOrder="0" shrinkToFit="0" wrapText="1"/>
    </xf>
    <xf borderId="12" fillId="0" fontId="11" numFmtId="0" xfId="0" applyAlignment="1" applyBorder="1" applyFont="1">
      <alignment horizontal="left" readingOrder="0" shrinkToFit="0" vertical="bottom" wrapText="1"/>
    </xf>
    <xf borderId="12" fillId="0" fontId="26" numFmtId="0" xfId="0" applyAlignment="1" applyBorder="1" applyFont="1">
      <alignment readingOrder="0" shrinkToFit="0" vertical="bottom" wrapText="0"/>
    </xf>
    <xf borderId="12" fillId="0" fontId="11" numFmtId="164" xfId="0" applyAlignment="1" applyBorder="1" applyFont="1" applyNumberFormat="1">
      <alignment readingOrder="0" shrinkToFit="0" wrapText="1"/>
    </xf>
    <xf borderId="12" fillId="0" fontId="11" numFmtId="165" xfId="0" applyAlignment="1" applyBorder="1" applyFont="1" applyNumberFormat="1">
      <alignment readingOrder="0" shrinkToFit="0" wrapText="1"/>
    </xf>
    <xf borderId="12" fillId="0" fontId="11" numFmtId="166" xfId="0" applyAlignment="1" applyBorder="1" applyFont="1" applyNumberFormat="1">
      <alignment readingOrder="0" shrinkToFit="0" wrapText="1"/>
    </xf>
    <xf borderId="12" fillId="0" fontId="3" numFmtId="0" xfId="0" applyAlignment="1" applyBorder="1" applyFont="1">
      <alignment shrinkToFit="0" wrapText="1"/>
    </xf>
    <xf borderId="12" fillId="0" fontId="11" numFmtId="164" xfId="0" applyAlignment="1" applyBorder="1" applyFont="1" applyNumberFormat="1">
      <alignment shrinkToFit="0" wrapText="0"/>
    </xf>
    <xf borderId="12" fillId="7" fontId="10" numFmtId="0" xfId="0" applyAlignment="1" applyBorder="1" applyFont="1">
      <alignment readingOrder="0" shrinkToFit="0" wrapText="1"/>
    </xf>
    <xf borderId="12" fillId="0" fontId="11" numFmtId="0" xfId="0" applyAlignment="1" applyBorder="1" applyFont="1">
      <alignment horizontal="right" readingOrder="0" shrinkToFit="0" wrapText="0"/>
    </xf>
    <xf borderId="0" fillId="8" fontId="5" numFmtId="0" xfId="0" applyAlignment="1" applyFont="1">
      <alignment shrinkToFit="0" wrapText="1"/>
    </xf>
    <xf borderId="0" fillId="8" fontId="5" numFmtId="0" xfId="0" applyAlignment="1" applyFont="1">
      <alignment readingOrder="0" shrinkToFit="0" wrapText="1"/>
    </xf>
    <xf borderId="0" fillId="8" fontId="5" numFmtId="0" xfId="0" applyAlignment="1" applyFont="1">
      <alignment horizontal="right" readingOrder="0" shrinkToFit="0" wrapText="0"/>
    </xf>
    <xf borderId="0" fillId="8" fontId="8" numFmtId="164" xfId="0" applyAlignment="1" applyFont="1" applyNumberFormat="1">
      <alignment shrinkToFit="0" wrapText="1"/>
    </xf>
    <xf borderId="0" fillId="10" fontId="11" numFmtId="164" xfId="0" applyAlignment="1" applyFont="1" applyNumberFormat="1">
      <alignment shrinkToFit="0" wrapText="1"/>
    </xf>
    <xf borderId="0" fillId="7" fontId="21" numFmtId="0" xfId="0" applyAlignment="1" applyFont="1">
      <alignment horizontal="left" readingOrder="0" shrinkToFit="0" vertical="bottom" wrapText="1"/>
    </xf>
    <xf borderId="0" fillId="0" fontId="27" numFmtId="0" xfId="0" applyAlignment="1" applyFont="1">
      <alignment readingOrder="0" shrinkToFit="0" vertical="bottom" wrapText="0"/>
    </xf>
    <xf borderId="0" fillId="7" fontId="21" numFmtId="0" xfId="0" applyAlignment="1" applyFont="1">
      <alignment horizontal="left" readingOrder="0" shrinkToFit="0" vertical="bottom" wrapText="1"/>
    </xf>
    <xf borderId="0" fillId="7" fontId="28" numFmtId="0" xfId="0" applyAlignment="1" applyFont="1">
      <alignment readingOrder="0" shrinkToFit="0" vertical="bottom" wrapText="0"/>
    </xf>
    <xf borderId="0" fillId="7" fontId="11" numFmtId="0" xfId="0" applyAlignment="1" applyFont="1">
      <alignment horizontal="right" readingOrder="0" shrinkToFit="0" wrapText="1"/>
    </xf>
    <xf borderId="0" fillId="7" fontId="29" numFmtId="0" xfId="0" applyAlignment="1" applyFont="1">
      <alignment readingOrder="0" shrinkToFit="0" wrapText="1"/>
    </xf>
    <xf borderId="0" fillId="7" fontId="30" numFmtId="0" xfId="0" applyAlignment="1" applyFont="1">
      <alignment horizontal="left" readingOrder="0" shrinkToFit="0" vertical="top" wrapText="1"/>
    </xf>
    <xf borderId="0" fillId="7" fontId="31" numFmtId="0" xfId="0" applyAlignment="1" applyFont="1">
      <alignment readingOrder="0" shrinkToFit="0" wrapText="1"/>
    </xf>
    <xf borderId="0" fillId="7" fontId="11" numFmtId="0" xfId="0" applyAlignment="1" applyFont="1">
      <alignment shrinkToFit="0" wrapText="1"/>
    </xf>
    <xf borderId="0" fillId="7" fontId="21" numFmtId="0" xfId="0" applyAlignment="1" applyFont="1">
      <alignment horizontal="left" readingOrder="0" shrinkToFit="0" wrapText="1"/>
    </xf>
    <xf borderId="0" fillId="11" fontId="32" numFmtId="0" xfId="0" applyAlignment="1" applyFont="1">
      <alignment readingOrder="0" shrinkToFit="0" vertical="bottom" wrapText="0"/>
    </xf>
    <xf borderId="0" fillId="11" fontId="10" numFmtId="164" xfId="0" applyAlignment="1" applyFont="1" applyNumberFormat="1">
      <alignment readingOrder="0" shrinkToFit="0" wrapText="1"/>
    </xf>
    <xf borderId="0" fillId="0" fontId="33" numFmtId="0" xfId="0" applyAlignment="1" applyFont="1">
      <alignment readingOrder="0" shrinkToFit="0" wrapText="1"/>
    </xf>
    <xf borderId="0" fillId="0" fontId="34" numFmtId="0" xfId="0" applyAlignment="1" applyFont="1">
      <alignment horizontal="left" readingOrder="0" shrinkToFit="0" wrapText="1"/>
    </xf>
    <xf borderId="0" fillId="0" fontId="35" numFmtId="0" xfId="0" applyAlignment="1" applyFont="1">
      <alignment readingOrder="0" shrinkToFit="0" vertical="bottom" wrapText="0"/>
    </xf>
    <xf borderId="0" fillId="0" fontId="33" numFmtId="164" xfId="0" applyAlignment="1" applyFont="1" applyNumberFormat="1">
      <alignment readingOrder="0" shrinkToFit="0" wrapText="1"/>
    </xf>
    <xf borderId="0" fillId="0" fontId="33" numFmtId="0" xfId="0" applyAlignment="1" applyFont="1">
      <alignment horizontal="right" readingOrder="0" shrinkToFit="0" wrapText="1"/>
    </xf>
    <xf borderId="0" fillId="0" fontId="33" numFmtId="0" xfId="0" applyAlignment="1" applyFont="1">
      <alignment readingOrder="0" shrinkToFit="0" wrapText="1"/>
    </xf>
    <xf borderId="0" fillId="0" fontId="33" numFmtId="164" xfId="0" applyAlignment="1" applyFont="1" applyNumberFormat="1">
      <alignment shrinkToFit="0" wrapText="1"/>
    </xf>
    <xf borderId="0" fillId="0" fontId="33" numFmtId="0" xfId="0" applyAlignment="1" applyFont="1">
      <alignment shrinkToFit="0" wrapText="1"/>
    </xf>
    <xf borderId="0" fillId="7" fontId="36" numFmtId="0" xfId="0" applyAlignment="1" applyFont="1">
      <alignment readingOrder="0" shrinkToFit="0" wrapText="1"/>
    </xf>
    <xf borderId="0" fillId="11" fontId="34" numFmtId="0" xfId="0" applyAlignment="1" applyFont="1">
      <alignment horizontal="left" readingOrder="0" shrinkToFit="0" wrapText="1"/>
    </xf>
    <xf borderId="0" fillId="11" fontId="37" numFmtId="0" xfId="0" applyAlignment="1" applyFont="1">
      <alignment readingOrder="0" shrinkToFit="0" wrapText="1"/>
    </xf>
    <xf borderId="0" fillId="11" fontId="11" numFmtId="164" xfId="0" applyAlignment="1" applyFont="1" applyNumberFormat="1">
      <alignment shrinkToFit="0" wrapText="1"/>
    </xf>
    <xf borderId="0" fillId="5" fontId="38" numFmtId="0" xfId="0" applyAlignment="1" applyFont="1">
      <alignment readingOrder="0" shrinkToFit="0" wrapText="1"/>
    </xf>
    <xf borderId="0" fillId="5" fontId="33" numFmtId="0" xfId="0" applyAlignment="1" applyFont="1">
      <alignment readingOrder="0" shrinkToFit="0" wrapText="1"/>
    </xf>
    <xf borderId="0" fillId="5" fontId="33" numFmtId="0" xfId="0" applyAlignment="1" applyFont="1">
      <alignment readingOrder="0" shrinkToFit="0" wrapText="1"/>
    </xf>
    <xf borderId="0" fillId="5" fontId="34" numFmtId="0" xfId="0" applyAlignment="1" applyFont="1">
      <alignment horizontal="left" readingOrder="0" shrinkToFit="0" vertical="bottom" wrapText="1"/>
    </xf>
    <xf borderId="0" fillId="5" fontId="4" numFmtId="0" xfId="0" applyAlignment="1" applyFont="1">
      <alignment readingOrder="0" shrinkToFit="0" wrapText="1"/>
    </xf>
    <xf borderId="0" fillId="5" fontId="33" numFmtId="0" xfId="0" applyAlignment="1" applyFont="1">
      <alignment readingOrder="0" shrinkToFit="0" vertical="bottom" wrapText="0"/>
    </xf>
    <xf borderId="0" fillId="5" fontId="33" numFmtId="0" xfId="0" applyAlignment="1" applyFont="1">
      <alignment horizontal="right" readingOrder="0" shrinkToFit="0" wrapText="1"/>
    </xf>
    <xf borderId="0" fillId="5" fontId="33" numFmtId="164" xfId="0" applyAlignment="1" applyFont="1" applyNumberFormat="1">
      <alignment shrinkToFit="0" wrapText="1"/>
    </xf>
    <xf borderId="0" fillId="5" fontId="33" numFmtId="0" xfId="0" applyAlignment="1" applyFont="1">
      <alignment shrinkToFit="0" wrapText="1"/>
    </xf>
    <xf borderId="0" fillId="5" fontId="39" numFmtId="0" xfId="0" applyAlignment="1" applyFont="1">
      <alignment shrinkToFit="0" wrapText="1"/>
    </xf>
    <xf borderId="12" fillId="0" fontId="33" numFmtId="0" xfId="0" applyAlignment="1" applyBorder="1" applyFont="1">
      <alignment readingOrder="0" shrinkToFit="0" wrapText="1"/>
    </xf>
    <xf borderId="12" fillId="0" fontId="33" numFmtId="0" xfId="0" applyAlignment="1" applyBorder="1" applyFont="1">
      <alignment readingOrder="0" shrinkToFit="0" wrapText="1"/>
    </xf>
    <xf borderId="12" fillId="0" fontId="34" numFmtId="0" xfId="0" applyAlignment="1" applyBorder="1" applyFont="1">
      <alignment horizontal="left" readingOrder="0" shrinkToFit="0" vertical="bottom" wrapText="1"/>
    </xf>
    <xf borderId="12" fillId="0" fontId="40" numFmtId="0" xfId="0" applyAlignment="1" applyBorder="1" applyFont="1">
      <alignment readingOrder="0" shrinkToFit="0" wrapText="1"/>
    </xf>
    <xf borderId="12" fillId="0" fontId="33" numFmtId="0" xfId="0" applyAlignment="1" applyBorder="1" applyFont="1">
      <alignment readingOrder="0" shrinkToFit="0" vertical="bottom" wrapText="0"/>
    </xf>
    <xf borderId="12" fillId="0" fontId="33" numFmtId="0" xfId="0" applyAlignment="1" applyBorder="1" applyFont="1">
      <alignment horizontal="right" readingOrder="0" shrinkToFit="0" wrapText="1"/>
    </xf>
    <xf borderId="12" fillId="0" fontId="33" numFmtId="164" xfId="0" applyAlignment="1" applyBorder="1" applyFont="1" applyNumberFormat="1">
      <alignment shrinkToFit="0" wrapText="1"/>
    </xf>
    <xf borderId="12" fillId="0" fontId="33" numFmtId="0" xfId="0" applyAlignment="1" applyBorder="1" applyFont="1">
      <alignment shrinkToFit="0" wrapText="1"/>
    </xf>
    <xf borderId="12" fillId="0" fontId="39" numFmtId="0" xfId="0" applyAlignment="1" applyBorder="1" applyFont="1">
      <alignment shrinkToFit="0" wrapText="1"/>
    </xf>
    <xf borderId="0" fillId="0" fontId="34" numFmtId="0" xfId="0" applyAlignment="1" applyFont="1">
      <alignment horizontal="left" readingOrder="0" shrinkToFit="0" vertical="bottom" wrapText="1"/>
    </xf>
    <xf borderId="0" fillId="0" fontId="41" numFmtId="0" xfId="0" applyAlignment="1" applyFont="1">
      <alignment readingOrder="0" shrinkToFit="0" vertical="bottom" wrapText="0"/>
    </xf>
    <xf borderId="13" fillId="0" fontId="33" numFmtId="164" xfId="0" applyAlignment="1" applyBorder="1" applyFont="1" applyNumberFormat="1">
      <alignment shrinkToFit="0" wrapText="1"/>
    </xf>
  </cellXfs>
  <cellStyles count="1">
    <cellStyle xfId="0" name="Normal" builtinId="0"/>
  </cellStyles>
  <dxfs count="1">
    <dxf>
      <font/>
      <fill>
        <patternFill patternType="solid">
          <fgColor rgb="FFE06666"/>
          <bgColor rgb="FFE06666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0" Type="http://schemas.openxmlformats.org/officeDocument/2006/relationships/worksheet" Target="worksheets/sheet8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://www.mcmaster.com/" TargetMode="External"/><Relationship Id="rId2" Type="http://schemas.openxmlformats.org/officeDocument/2006/relationships/hyperlink" Target="http://www.mcmaster.com/" TargetMode="External"/><Relationship Id="rId3" Type="http://schemas.openxmlformats.org/officeDocument/2006/relationships/hyperlink" Target="http://www.usplastic.com/catalog/item.aspx?itemid=23015&amp;catid=603" TargetMode="External"/><Relationship Id="rId4" Type="http://schemas.openxmlformats.org/officeDocument/2006/relationships/hyperlink" Target="http://www.mcmaster.com/" TargetMode="External"/><Relationship Id="rId5" Type="http://schemas.openxmlformats.org/officeDocument/2006/relationships/hyperlink" Target="http://www.mcmaster.com/" TargetMode="External"/><Relationship Id="rId6" Type="http://schemas.openxmlformats.org/officeDocument/2006/relationships/hyperlink" Target="http://www.mcmaster.com/" TargetMode="External"/><Relationship Id="rId7" Type="http://schemas.openxmlformats.org/officeDocument/2006/relationships/hyperlink" Target="http://www.digikey.com/scripts/DkSearch/dksus.dll?WT.z_header=search_go&amp;lang=en&amp;keywords=t985-p5p-nd&amp;x=0&amp;y=0&amp;cur=USD" TargetMode="External"/><Relationship Id="rId8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://www.usplastic.com/catalog/item.aspx?itemid=23308&amp;catid=711" TargetMode="External"/><Relationship Id="rId2" Type="http://schemas.openxmlformats.org/officeDocument/2006/relationships/hyperlink" Target="http://www.mcmaster.com/" TargetMode="External"/><Relationship Id="rId3" Type="http://schemas.openxmlformats.org/officeDocument/2006/relationships/hyperlink" Target="http://wonbrothers.us/ball-type-ceramic-air-stone-2-1-6-1-3-1-0-6-ball-type-ceramic-air-stones.html" TargetMode="External"/><Relationship Id="rId4" Type="http://schemas.openxmlformats.org/officeDocument/2006/relationships/hyperlink" Target="http://www.usplastic.com/catalog/item.aspx?sku=57687" TargetMode="External"/><Relationship Id="rId11" Type="http://schemas.openxmlformats.org/officeDocument/2006/relationships/hyperlink" Target="http://www.mcmaster.com/" TargetMode="External"/><Relationship Id="rId10" Type="http://schemas.openxmlformats.org/officeDocument/2006/relationships/hyperlink" Target="http://www.fishersci.com/itemdetail?catnum=10180D" TargetMode="External"/><Relationship Id="rId12" Type="http://schemas.openxmlformats.org/officeDocument/2006/relationships/drawing" Target="../drawings/drawing3.xml"/><Relationship Id="rId9" Type="http://schemas.openxmlformats.org/officeDocument/2006/relationships/hyperlink" Target="http://www.homedepot.com/p/Everbilt-8-Zinc-Plated-Flat-Washer-100-per-Pack-800432/204276376" TargetMode="External"/><Relationship Id="rId5" Type="http://schemas.openxmlformats.org/officeDocument/2006/relationships/hyperlink" Target="http://www.mcmaster.com/" TargetMode="External"/><Relationship Id="rId6" Type="http://schemas.openxmlformats.org/officeDocument/2006/relationships/hyperlink" Target="http://www.fishersci.com/itemdetail?catnum=S50081H" TargetMode="External"/><Relationship Id="rId7" Type="http://schemas.openxmlformats.org/officeDocument/2006/relationships/hyperlink" Target="http://www.usplastic.com/catalog/item.aspx?itemid=117471&amp;catid=551" TargetMode="External"/><Relationship Id="rId8" Type="http://schemas.openxmlformats.org/officeDocument/2006/relationships/hyperlink" Target="http://www.lowes.com/pd/The-Hillman-Group-50-Count-8-32-x-2-in-Round-Head-Standard-SAE-Machine-Screws/3037605" TargetMode="External"/></Relationships>
</file>

<file path=xl/worksheets/_rels/sheet4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grainger.com/product/GRAINGER-APPROVED-6-ft-Seamless-304-Stainless-3ACT3?s_pp=false&amp;picUrl=//static.grainger.com/rp/s/is/image/Grainger/3ACR6_AS01?$smthumb$" TargetMode="External"/><Relationship Id="rId10" Type="http://schemas.openxmlformats.org/officeDocument/2006/relationships/hyperlink" Target="https://us.vwr.com/store/catalog/product.jsp?catalog_number=59590-222" TargetMode="External"/><Relationship Id="rId13" Type="http://schemas.openxmlformats.org/officeDocument/2006/relationships/drawing" Target="../drawings/drawing4.xml"/><Relationship Id="rId12" Type="http://schemas.openxmlformats.org/officeDocument/2006/relationships/hyperlink" Target="https://us.vwr.com/store/catalog/product.jsp?catalog_number=89068-474" TargetMode="External"/><Relationship Id="rId1" Type="http://schemas.openxmlformats.org/officeDocument/2006/relationships/hyperlink" Target="http://www.hobbyengineering.com/H1259.html" TargetMode="External"/><Relationship Id="rId2" Type="http://schemas.openxmlformats.org/officeDocument/2006/relationships/hyperlink" Target="http://www.anaheimautomation.com/products/stepper/stepper-motors.php?tID=75&amp;pt=t&amp;cID=19" TargetMode="External"/><Relationship Id="rId3" Type="http://schemas.openxmlformats.org/officeDocument/2006/relationships/hyperlink" Target="http://amazon.com" TargetMode="External"/><Relationship Id="rId4" Type="http://schemas.openxmlformats.org/officeDocument/2006/relationships/hyperlink" Target="http://www.amazon.com/VCT-VX-79NP-Multi-purpose-Universal-Converter/dp/B0014JUGTQ/ref=sr_1_2?s=electronics&amp;ie=UTF8&amp;qid=1343238573&amp;sr=1-2&amp;keywords=variable+voltage+power+supply+1000mA" TargetMode="External"/><Relationship Id="rId9" Type="http://schemas.openxmlformats.org/officeDocument/2006/relationships/hyperlink" Target="https://us.vwr.com/store/catalog/product.jsp?catalog_number=89012-126" TargetMode="External"/><Relationship Id="rId5" Type="http://schemas.openxmlformats.org/officeDocument/2006/relationships/hyperlink" Target="http://www.digikey.com/product-detail/en/KTPS10-03320WA/62-1129-ND/2506961" TargetMode="External"/><Relationship Id="rId6" Type="http://schemas.openxmlformats.org/officeDocument/2006/relationships/hyperlink" Target="http://www.mcmaster.com/" TargetMode="External"/><Relationship Id="rId7" Type="http://schemas.openxmlformats.org/officeDocument/2006/relationships/hyperlink" Target="https://www.usplastic.com/catalog/item.aspx?itemid=31697" TargetMode="External"/><Relationship Id="rId8" Type="http://schemas.openxmlformats.org/officeDocument/2006/relationships/hyperlink" Target="http://www.mcmaster.com/" TargetMode="External"/></Relationships>
</file>

<file path=xl/worksheets/_rels/sheet5.xml.rels><?xml version="1.0" encoding="UTF-8" standalone="yes"?><Relationships xmlns="http://schemas.openxmlformats.org/package/2006/relationships"><Relationship Id="rId11" Type="http://schemas.openxmlformats.org/officeDocument/2006/relationships/hyperlink" Target="https://us.vwr.com/store/catalog/product.jsp?catalog_number=59590-222" TargetMode="External"/><Relationship Id="rId10" Type="http://schemas.openxmlformats.org/officeDocument/2006/relationships/hyperlink" Target="https://us.vwr.com/store/catalog/product.jsp?catalog_number=89012-126" TargetMode="External"/><Relationship Id="rId13" Type="http://schemas.openxmlformats.org/officeDocument/2006/relationships/hyperlink" Target="https://us.vwr.com/store/catalog/product.jsp?catalog_number=89068-474" TargetMode="External"/><Relationship Id="rId12" Type="http://schemas.openxmlformats.org/officeDocument/2006/relationships/hyperlink" Target="https://www.grainger.com/product/GRAINGER-APPROVED-6-ft-Seamless-304-Stainless-3ACT3?s_pp=false&amp;picUrl=//static.grainger.com/rp/s/is/image/Grainger/3ACR6_AS01?$smthumb$" TargetMode="External"/><Relationship Id="rId1" Type="http://schemas.openxmlformats.org/officeDocument/2006/relationships/hyperlink" Target="http://www.hobbyengineering.com/H1259.html" TargetMode="External"/><Relationship Id="rId2" Type="http://schemas.openxmlformats.org/officeDocument/2006/relationships/hyperlink" Target="http://www.anaheimautomation.com/products/stepper/stepper-motors.php?tID=75&amp;pt=t&amp;cID=19" TargetMode="External"/><Relationship Id="rId3" Type="http://schemas.openxmlformats.org/officeDocument/2006/relationships/hyperlink" Target="http://amazon.com" TargetMode="External"/><Relationship Id="rId4" Type="http://schemas.openxmlformats.org/officeDocument/2006/relationships/hyperlink" Target="http://www.amazon.com/VCT-VX-79NP-Multi-purpose-Universal-Converter/dp/B0014JUGTQ/ref=sr_1_2?s=electronics&amp;ie=UTF8&amp;qid=1343238573&amp;sr=1-2&amp;keywords=variable+voltage+power+supply+1000mA" TargetMode="External"/><Relationship Id="rId9" Type="http://schemas.openxmlformats.org/officeDocument/2006/relationships/hyperlink" Target="http://www.mcmaster.com/" TargetMode="External"/><Relationship Id="rId14" Type="http://schemas.openxmlformats.org/officeDocument/2006/relationships/drawing" Target="../drawings/drawing5.xml"/><Relationship Id="rId5" Type="http://schemas.openxmlformats.org/officeDocument/2006/relationships/hyperlink" Target="http://www.digikey.com/product-detail/en/KTPS10-03320WA/62-1129-ND/2506961" TargetMode="External"/><Relationship Id="rId6" Type="http://schemas.openxmlformats.org/officeDocument/2006/relationships/hyperlink" Target="http://www.mcmaster.com/" TargetMode="External"/><Relationship Id="rId7" Type="http://schemas.openxmlformats.org/officeDocument/2006/relationships/hyperlink" Target="https://store.arduino.cc/usa/arduino-uno-rev3" TargetMode="External"/><Relationship Id="rId8" Type="http://schemas.openxmlformats.org/officeDocument/2006/relationships/hyperlink" Target="https://www.usplastic.com/catalog/item.aspx?itemid=31697" TargetMode="Externa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us.vwr.com/store/catalog/product.jsp?catalog_number=59590-222" TargetMode="External"/><Relationship Id="rId2" Type="http://schemas.openxmlformats.org/officeDocument/2006/relationships/hyperlink" Target="https://www.grainger.com/product/GRAINGER-APPROVED-6-ft-Seamless-304-Stainless-3ACT3?s_pp=false&amp;picUrl=//static.grainger.com/rp/s/is/image/Grainger/3ACR6_AS01?$smthumb$" TargetMode="External"/><Relationship Id="rId3" Type="http://schemas.openxmlformats.org/officeDocument/2006/relationships/hyperlink" Target="https://us.vwr.com/store/catalog/product.jsp?catalog_number=89068-474" TargetMode="External"/><Relationship Id="rId4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1" Type="http://schemas.openxmlformats.org/officeDocument/2006/relationships/hyperlink" Target="http://www.mcmaster.com/" TargetMode="External"/><Relationship Id="rId10" Type="http://schemas.openxmlformats.org/officeDocument/2006/relationships/hyperlink" Target="https://us.vwr.com/store/catalog/product.jsp?catalog_number=28144-160" TargetMode="External"/><Relationship Id="rId13" Type="http://schemas.openxmlformats.org/officeDocument/2006/relationships/hyperlink" Target="https://www.acfgreenhouses.com/pvc-fitting-tee-connector.aspx" TargetMode="External"/><Relationship Id="rId12" Type="http://schemas.openxmlformats.org/officeDocument/2006/relationships/hyperlink" Target="https://www.acfgreenhouses.com/pvc-fitting-3-way-elbow-connector.aspx" TargetMode="External"/><Relationship Id="rId1" Type="http://schemas.openxmlformats.org/officeDocument/2006/relationships/hyperlink" Target="https://us.vwr.com/store/catalog/product.jsp?catalog_number=26396-508" TargetMode="External"/><Relationship Id="rId2" Type="http://schemas.openxmlformats.org/officeDocument/2006/relationships/hyperlink" Target="http://www.usplastic.com/catalog/item.aspx?itemid=23186&amp;catid=832" TargetMode="External"/><Relationship Id="rId3" Type="http://schemas.openxmlformats.org/officeDocument/2006/relationships/hyperlink" Target="http://www.usplastic.com/catalog/item.aspx?itemid=23308&amp;catid=711" TargetMode="External"/><Relationship Id="rId4" Type="http://schemas.openxmlformats.org/officeDocument/2006/relationships/hyperlink" Target="http://www.usplastic.com/catalog/item.aspx?itemid=22929&amp;catid=704" TargetMode="External"/><Relationship Id="rId9" Type="http://schemas.openxmlformats.org/officeDocument/2006/relationships/hyperlink" Target="http://www.mcmaster.com/nav/enter.asp?partnum=91185A332" TargetMode="External"/><Relationship Id="rId15" Type="http://schemas.openxmlformats.org/officeDocument/2006/relationships/hyperlink" Target="https://us.vwr.com/store/catalog/product.jsp?catalog_number=95042-548" TargetMode="External"/><Relationship Id="rId14" Type="http://schemas.openxmlformats.org/officeDocument/2006/relationships/hyperlink" Target="http://www.coleparmer.com/Product/Male_luer_with_lock_ring_x_1_8_hose_barb_PP_25_pk/EW-45503-04" TargetMode="External"/><Relationship Id="rId17" Type="http://schemas.openxmlformats.org/officeDocument/2006/relationships/hyperlink" Target="http://www.coleparmer.com/Product/Female_luer_tee_PP_25_pk/EW-45500-56" TargetMode="External"/><Relationship Id="rId16" Type="http://schemas.openxmlformats.org/officeDocument/2006/relationships/hyperlink" Target="http://www.medidose.com/injection-port4.aspx" TargetMode="External"/><Relationship Id="rId5" Type="http://schemas.openxmlformats.org/officeDocument/2006/relationships/hyperlink" Target="http://www.usplastic.com/catalog/item.aspx?itemid=22921&amp;catid=454&amp;clickid=searchresults" TargetMode="External"/><Relationship Id="rId6" Type="http://schemas.openxmlformats.org/officeDocument/2006/relationships/hyperlink" Target="http://www.usplastic.com/catalog/item.aspx?itemid=23052&amp;catid=669" TargetMode="External"/><Relationship Id="rId18" Type="http://schemas.openxmlformats.org/officeDocument/2006/relationships/drawing" Target="../drawings/drawing7.xml"/><Relationship Id="rId7" Type="http://schemas.openxmlformats.org/officeDocument/2006/relationships/hyperlink" Target="http://www.mcmaster.com/" TargetMode="External"/><Relationship Id="rId8" Type="http://schemas.openxmlformats.org/officeDocument/2006/relationships/hyperlink" Target="http://www.mcmaster.com/" TargetMode="External"/></Relationships>
</file>

<file path=xl/worksheets/_rels/sheet8.xml.rels><?xml version="1.0" encoding="UTF-8" standalone="yes"?><Relationships xmlns="http://schemas.openxmlformats.org/package/2006/relationships"><Relationship Id="rId11" Type="http://schemas.openxmlformats.org/officeDocument/2006/relationships/hyperlink" Target="https://us.vwr.com/store/catalog/product.jsp?catalog_number=89068-482" TargetMode="External"/><Relationship Id="rId10" Type="http://schemas.openxmlformats.org/officeDocument/2006/relationships/hyperlink" Target="http://www.mcmaster.com/" TargetMode="External"/><Relationship Id="rId13" Type="http://schemas.openxmlformats.org/officeDocument/2006/relationships/hyperlink" Target="http://www.sigmaaldrich.com/catalog/product/aldrich/wha67130425?lang=en&amp;region=US" TargetMode="External"/><Relationship Id="rId12" Type="http://schemas.openxmlformats.org/officeDocument/2006/relationships/hyperlink" Target="http://www.sigmaaldrich.com/catalog/product/aldrich/wha1001150?lang=en&amp;region=US" TargetMode="External"/><Relationship Id="rId1" Type="http://schemas.openxmlformats.org/officeDocument/2006/relationships/comments" Target="../comments2.xml"/><Relationship Id="rId2" Type="http://schemas.openxmlformats.org/officeDocument/2006/relationships/hyperlink" Target="https://us.vwr.com/store/catalog/product.jsp?catalog_number=28144-160" TargetMode="External"/><Relationship Id="rId3" Type="http://schemas.openxmlformats.org/officeDocument/2006/relationships/hyperlink" Target="http://www.mcmaster.com/" TargetMode="External"/><Relationship Id="rId4" Type="http://schemas.openxmlformats.org/officeDocument/2006/relationships/hyperlink" Target="https://www.grainger.com/product/GRAINGER-APPROVED-6-ft-Seamless-304-Stainless-3ACT3?s_pp=false&amp;picUrl=//static.grainger.com/rp/s/is/image/Grainger/3ACR6_AS01?$smthumb$" TargetMode="External"/><Relationship Id="rId9" Type="http://schemas.openxmlformats.org/officeDocument/2006/relationships/hyperlink" Target="http://www.coleparmer.com/Product/Cole_Parmer_ADCF_Male_Luer_to_1_8_L_Barb_Adapter_PP_25_pk/EW-30800-24" TargetMode="External"/><Relationship Id="rId15" Type="http://schemas.openxmlformats.org/officeDocument/2006/relationships/hyperlink" Target="https://www.coleparmer.com/i/masterflex-fitting-polypropylene-tee-female-luer-to-female-luer-to-female-luer-adapter-25-pk/4550856" TargetMode="External"/><Relationship Id="rId14" Type="http://schemas.openxmlformats.org/officeDocument/2006/relationships/hyperlink" Target="http://www.restek.com/catalog/view/6583/26142" TargetMode="External"/><Relationship Id="rId17" Type="http://schemas.openxmlformats.org/officeDocument/2006/relationships/drawing" Target="../drawings/drawing8.xml"/><Relationship Id="rId16" Type="http://schemas.openxmlformats.org/officeDocument/2006/relationships/hyperlink" Target="http://www.medidose.com/injection-port4.aspx" TargetMode="External"/><Relationship Id="rId5" Type="http://schemas.openxmlformats.org/officeDocument/2006/relationships/hyperlink" Target="https://www.grainger.com/product/GRAINGER-APPROVED-6-ft-Welded-316-Stainless-3ADK5?s_pp=false&amp;picUrl=//static.grainger.com/rp/s/is/image/Grainger/3ACR6_AS01?$smthumb$" TargetMode="External"/><Relationship Id="rId6" Type="http://schemas.openxmlformats.org/officeDocument/2006/relationships/hyperlink" Target="http://www.homedepot.com/p/Everbilt-12-in-x-24-in-26-Gauge-Zinc-Plated-Sheet-Metal-801537/204225706" TargetMode="External"/><Relationship Id="rId18" Type="http://schemas.openxmlformats.org/officeDocument/2006/relationships/vmlDrawing" Target="../drawings/vmlDrawing2.vml"/><Relationship Id="rId7" Type="http://schemas.openxmlformats.org/officeDocument/2006/relationships/hyperlink" Target="https://us.vwr.com/store/catalog/product.jsp?catalog_number=95042-548" TargetMode="External"/><Relationship Id="rId8" Type="http://schemas.openxmlformats.org/officeDocument/2006/relationships/hyperlink" Target="https://www.fishersci.com/shop/products/fisherbrand-polypropylene-biohazard-autoclave-bags-22/0182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2.75"/>
  <cols>
    <col customWidth="1" min="1" max="1" width="17.29"/>
    <col customWidth="1" min="2" max="2" width="15.86"/>
    <col customWidth="1" min="3" max="4" width="13.43"/>
    <col customWidth="1" min="5" max="5" width="14.71"/>
    <col customWidth="1" min="6" max="9" width="13.43"/>
    <col customWidth="1" min="10" max="10" width="31.14"/>
    <col customWidth="1" min="11" max="11" width="17.29"/>
    <col customWidth="1" min="12" max="12" width="4.0"/>
    <col customWidth="1" min="13" max="13" width="22.0"/>
    <col customWidth="1" min="14" max="16" width="17.29"/>
  </cols>
  <sheetData>
    <row r="1">
      <c r="B1" s="1" t="s">
        <v>0</v>
      </c>
    </row>
    <row r="2">
      <c r="B2" s="2" t="s">
        <v>1</v>
      </c>
      <c r="C2" s="1" t="s">
        <v>2</v>
      </c>
    </row>
    <row r="3">
      <c r="B3" s="3"/>
      <c r="C3" s="4" t="s">
        <v>3</v>
      </c>
      <c r="D3" s="4" t="s">
        <v>4</v>
      </c>
    </row>
    <row r="4">
      <c r="A4" s="5"/>
      <c r="B4" s="6"/>
      <c r="C4" s="6"/>
      <c r="D4" s="6"/>
    </row>
    <row r="5">
      <c r="A5" s="7" t="s">
        <v>5</v>
      </c>
      <c r="B5" s="8" t="s">
        <v>6</v>
      </c>
      <c r="C5" s="9" t="s">
        <v>7</v>
      </c>
      <c r="D5" s="10">
        <f>I25</f>
        <v>117.976091</v>
      </c>
    </row>
    <row r="6">
      <c r="B6" s="8" t="s">
        <v>8</v>
      </c>
      <c r="C6" s="11">
        <f>I27</f>
        <v>53.02623264</v>
      </c>
      <c r="D6" s="12" t="s">
        <v>7</v>
      </c>
    </row>
    <row r="7">
      <c r="B7" s="8" t="s">
        <v>9</v>
      </c>
      <c r="C7" s="13">
        <f>I29</f>
        <v>27.801375</v>
      </c>
      <c r="D7" s="14" t="s">
        <v>7</v>
      </c>
    </row>
    <row r="9">
      <c r="A9" s="15" t="s">
        <v>10</v>
      </c>
      <c r="B9" s="15" t="s">
        <v>11</v>
      </c>
      <c r="C9" s="15" t="s">
        <v>12</v>
      </c>
      <c r="D9" s="15" t="s">
        <v>13</v>
      </c>
      <c r="E9" s="15" t="s">
        <v>14</v>
      </c>
    </row>
    <row r="10">
      <c r="A10" s="15" t="s">
        <v>15</v>
      </c>
      <c r="B10" s="16">
        <f>'V TIB vessel'!K22</f>
        <v>41.91484167</v>
      </c>
      <c r="C10" s="16">
        <f>'V TIB vessel'!K23</f>
        <v>43.17484167</v>
      </c>
      <c r="D10" s="16">
        <f>'H TIB vessel'!K21</f>
        <v>24.96498333</v>
      </c>
      <c r="E10" s="16">
        <f>'H TIB vessel'!K22</f>
        <v>26.22498333</v>
      </c>
    </row>
    <row r="11">
      <c r="A11" s="15" t="s">
        <v>16</v>
      </c>
      <c r="B11" s="16">
        <f>'V TIB vessel'!L22</f>
        <v>0.7261</v>
      </c>
      <c r="C11" s="16">
        <f>'V TIB vessel'!L23</f>
        <v>1.3886</v>
      </c>
      <c r="D11" s="16">
        <f>'H TIB vessel'!L21</f>
        <v>1.0291</v>
      </c>
      <c r="E11" s="16">
        <f>'H TIB vessel'!L22</f>
        <v>1.6916</v>
      </c>
    </row>
    <row r="12">
      <c r="A12" s="15" t="s">
        <v>17</v>
      </c>
      <c r="B12" s="17">
        <f t="shared" ref="B12:E12" si="1">sum(B10:B11)</f>
        <v>42.64094167</v>
      </c>
      <c r="C12" s="17">
        <f t="shared" si="1"/>
        <v>44.56344167</v>
      </c>
      <c r="D12" s="17">
        <f t="shared" si="1"/>
        <v>25.99408333</v>
      </c>
      <c r="E12" s="17">
        <f t="shared" si="1"/>
        <v>27.91658333</v>
      </c>
    </row>
    <row r="13">
      <c r="A13" s="15" t="s">
        <v>18</v>
      </c>
      <c r="B13" s="18" t="s">
        <v>19</v>
      </c>
      <c r="C13" s="18" t="s">
        <v>19</v>
      </c>
      <c r="D13" s="18" t="s">
        <v>20</v>
      </c>
      <c r="E13" s="18" t="s">
        <v>20</v>
      </c>
    </row>
    <row r="14">
      <c r="B14" s="19" t="s">
        <v>21</v>
      </c>
      <c r="C14" s="20"/>
      <c r="D14" s="20"/>
      <c r="E14" s="20"/>
      <c r="F14" s="20"/>
      <c r="G14" s="20"/>
      <c r="H14" s="20"/>
      <c r="I14" s="21"/>
    </row>
    <row r="15" ht="30.75" customHeight="1">
      <c r="A15" s="2" t="s">
        <v>22</v>
      </c>
      <c r="B15" s="22">
        <v>1.0</v>
      </c>
      <c r="C15" s="22">
        <v>2.0</v>
      </c>
      <c r="D15" s="22">
        <v>3.0</v>
      </c>
      <c r="E15" s="22">
        <v>4.0</v>
      </c>
      <c r="F15" s="22">
        <v>5.0</v>
      </c>
      <c r="G15" s="22">
        <v>6.0</v>
      </c>
      <c r="H15" s="22">
        <v>7.0</v>
      </c>
      <c r="I15" s="22">
        <v>8.0</v>
      </c>
    </row>
    <row r="16" ht="30.75" customHeight="1">
      <c r="A16" s="16">
        <f>F33</f>
        <v>608.4899944</v>
      </c>
      <c r="B16" s="16">
        <f t="shared" ref="B16:I16" si="2">$B$10*B$15</f>
        <v>41.91484167</v>
      </c>
      <c r="C16" s="16">
        <f t="shared" si="2"/>
        <v>83.82968333</v>
      </c>
      <c r="D16" s="16">
        <f t="shared" si="2"/>
        <v>125.744525</v>
      </c>
      <c r="E16" s="16">
        <f t="shared" si="2"/>
        <v>167.6593667</v>
      </c>
      <c r="F16" s="16">
        <f t="shared" si="2"/>
        <v>209.5742083</v>
      </c>
      <c r="G16" s="16">
        <f t="shared" si="2"/>
        <v>251.48905</v>
      </c>
      <c r="H16" s="16">
        <f t="shared" si="2"/>
        <v>293.4038917</v>
      </c>
      <c r="I16" s="16">
        <f t="shared" si="2"/>
        <v>335.3187333</v>
      </c>
    </row>
    <row r="17" ht="30.75" customHeight="1">
      <c r="A17" s="23">
        <f>F33</f>
        <v>608.4899944</v>
      </c>
      <c r="B17" s="23">
        <f t="shared" ref="B17:I17" si="3">$C$10*B$15</f>
        <v>43.17484167</v>
      </c>
      <c r="C17" s="23">
        <f t="shared" si="3"/>
        <v>86.34968333</v>
      </c>
      <c r="D17" s="23">
        <f t="shared" si="3"/>
        <v>129.524525</v>
      </c>
      <c r="E17" s="23">
        <f t="shared" si="3"/>
        <v>172.6993667</v>
      </c>
      <c r="F17" s="23">
        <f t="shared" si="3"/>
        <v>215.8742083</v>
      </c>
      <c r="G17" s="23">
        <f t="shared" si="3"/>
        <v>259.04905</v>
      </c>
      <c r="H17" s="23">
        <f t="shared" si="3"/>
        <v>302.2238917</v>
      </c>
      <c r="I17" s="23">
        <f t="shared" si="3"/>
        <v>345.3987333</v>
      </c>
    </row>
    <row r="18" ht="30.75" customHeight="1">
      <c r="A18" s="16">
        <f>G33</f>
        <v>224.4899944</v>
      </c>
      <c r="B18" s="16">
        <f t="shared" ref="B18:I18" si="4">$D$10*B$15</f>
        <v>24.96498333</v>
      </c>
      <c r="C18" s="16">
        <f t="shared" si="4"/>
        <v>49.92996667</v>
      </c>
      <c r="D18" s="16">
        <f t="shared" si="4"/>
        <v>74.89495</v>
      </c>
      <c r="E18" s="16">
        <f t="shared" si="4"/>
        <v>99.85993333</v>
      </c>
      <c r="F18" s="16">
        <f t="shared" si="4"/>
        <v>124.8249167</v>
      </c>
      <c r="G18" s="16">
        <f t="shared" si="4"/>
        <v>149.7899</v>
      </c>
      <c r="H18" s="16">
        <f t="shared" si="4"/>
        <v>174.7548833</v>
      </c>
      <c r="I18" s="16">
        <f t="shared" si="4"/>
        <v>199.7198667</v>
      </c>
    </row>
    <row r="19" ht="30.75" customHeight="1">
      <c r="A19" s="23">
        <f>G33</f>
        <v>224.4899944</v>
      </c>
      <c r="B19" s="23">
        <f t="shared" ref="B19:I19" si="5">$E$10*B$15</f>
        <v>26.22498333</v>
      </c>
      <c r="C19" s="23">
        <f t="shared" si="5"/>
        <v>52.44996667</v>
      </c>
      <c r="D19" s="23">
        <f t="shared" si="5"/>
        <v>78.67495</v>
      </c>
      <c r="E19" s="23">
        <f t="shared" si="5"/>
        <v>104.8999333</v>
      </c>
      <c r="F19" s="23">
        <f t="shared" si="5"/>
        <v>131.1249167</v>
      </c>
      <c r="G19" s="23">
        <f t="shared" si="5"/>
        <v>157.3499</v>
      </c>
      <c r="H19" s="23">
        <f t="shared" si="5"/>
        <v>183.5748833</v>
      </c>
      <c r="I19" s="23">
        <f t="shared" si="5"/>
        <v>209.7998667</v>
      </c>
    </row>
    <row r="20" ht="30.75" customHeight="1">
      <c r="A20" s="16">
        <f>H33</f>
        <v>22.69113333</v>
      </c>
      <c r="B20" s="16">
        <f t="shared" ref="B20:I20" si="6">$D$10*B$15</f>
        <v>24.96498333</v>
      </c>
      <c r="C20" s="16">
        <f t="shared" si="6"/>
        <v>49.92996667</v>
      </c>
      <c r="D20" s="16">
        <f t="shared" si="6"/>
        <v>74.89495</v>
      </c>
      <c r="E20" s="16">
        <f t="shared" si="6"/>
        <v>99.85993333</v>
      </c>
      <c r="F20" s="16">
        <f t="shared" si="6"/>
        <v>124.8249167</v>
      </c>
      <c r="G20" s="16">
        <f t="shared" si="6"/>
        <v>149.7899</v>
      </c>
      <c r="H20" s="16">
        <f t="shared" si="6"/>
        <v>174.7548833</v>
      </c>
      <c r="I20" s="16">
        <f t="shared" si="6"/>
        <v>199.7198667</v>
      </c>
    </row>
    <row r="21" ht="30.75" customHeight="1">
      <c r="A21" s="23">
        <f>H33</f>
        <v>22.69113333</v>
      </c>
      <c r="B21" s="23">
        <f t="shared" ref="B21:I21" si="7">$E$10*B$15</f>
        <v>26.22498333</v>
      </c>
      <c r="C21" s="23">
        <f t="shared" si="7"/>
        <v>52.44996667</v>
      </c>
      <c r="D21" s="23">
        <f t="shared" si="7"/>
        <v>78.67495</v>
      </c>
      <c r="E21" s="23">
        <f t="shared" si="7"/>
        <v>104.8999333</v>
      </c>
      <c r="F21" s="23">
        <f t="shared" si="7"/>
        <v>131.1249167</v>
      </c>
      <c r="G21" s="23">
        <f t="shared" si="7"/>
        <v>157.3499</v>
      </c>
      <c r="H21" s="23">
        <f t="shared" si="7"/>
        <v>183.5748833</v>
      </c>
      <c r="I21" s="23">
        <f t="shared" si="7"/>
        <v>209.7998667</v>
      </c>
    </row>
    <row r="23">
      <c r="B23" s="19" t="s">
        <v>23</v>
      </c>
      <c r="C23" s="20"/>
      <c r="D23" s="20"/>
      <c r="E23" s="20"/>
      <c r="F23" s="20"/>
      <c r="G23" s="20"/>
      <c r="H23" s="20"/>
      <c r="I23" s="21"/>
    </row>
    <row r="24" ht="51.75" customHeight="1">
      <c r="A24" s="24" t="s">
        <v>24</v>
      </c>
      <c r="B24" s="25">
        <v>1.0</v>
      </c>
      <c r="C24" s="26">
        <v>2.0</v>
      </c>
      <c r="D24" s="26">
        <v>3.0</v>
      </c>
      <c r="E24" s="26">
        <v>4.0</v>
      </c>
      <c r="F24" s="26">
        <v>5.0</v>
      </c>
      <c r="G24" s="26">
        <v>6.0</v>
      </c>
      <c r="H24" s="26">
        <v>7.0</v>
      </c>
      <c r="I24" s="26">
        <v>8.0</v>
      </c>
      <c r="J24" s="27" t="s">
        <v>18</v>
      </c>
    </row>
    <row r="25" ht="41.25" customHeight="1">
      <c r="A25" s="28" t="s">
        <v>25</v>
      </c>
      <c r="B25" s="16">
        <f t="shared" ref="B25:I25" si="8">(sum($A$16)+B16)/B$15</f>
        <v>650.4048361</v>
      </c>
      <c r="C25" s="16">
        <f t="shared" si="8"/>
        <v>346.1598389</v>
      </c>
      <c r="D25" s="16">
        <f t="shared" si="8"/>
        <v>244.7448398</v>
      </c>
      <c r="E25" s="16">
        <f t="shared" si="8"/>
        <v>194.0373403</v>
      </c>
      <c r="F25" s="16">
        <f t="shared" si="8"/>
        <v>163.6128406</v>
      </c>
      <c r="G25" s="16">
        <f t="shared" si="8"/>
        <v>143.3298407</v>
      </c>
      <c r="H25" s="16">
        <f t="shared" si="8"/>
        <v>128.8419837</v>
      </c>
      <c r="I25" s="16">
        <f t="shared" si="8"/>
        <v>117.976091</v>
      </c>
      <c r="J25" s="18" t="s">
        <v>26</v>
      </c>
    </row>
    <row r="26" ht="31.5" customHeight="1">
      <c r="A26" s="28" t="s">
        <v>27</v>
      </c>
      <c r="B26" s="23">
        <f t="shared" ref="B26:I26" si="9">(sum($A$17)+B17)/B$15</f>
        <v>651.6648361</v>
      </c>
      <c r="C26" s="23">
        <f t="shared" si="9"/>
        <v>347.4198389</v>
      </c>
      <c r="D26" s="23">
        <f t="shared" si="9"/>
        <v>246.0048398</v>
      </c>
      <c r="E26" s="23">
        <f t="shared" si="9"/>
        <v>195.2973403</v>
      </c>
      <c r="F26" s="23">
        <f t="shared" si="9"/>
        <v>164.8728406</v>
      </c>
      <c r="G26" s="23">
        <f t="shared" si="9"/>
        <v>144.5898407</v>
      </c>
      <c r="H26" s="23">
        <f t="shared" si="9"/>
        <v>130.1019837</v>
      </c>
      <c r="I26" s="23">
        <f t="shared" si="9"/>
        <v>119.236091</v>
      </c>
      <c r="J26" s="18" t="s">
        <v>26</v>
      </c>
    </row>
    <row r="27" ht="31.5" customHeight="1">
      <c r="A27" s="28" t="s">
        <v>28</v>
      </c>
      <c r="B27" s="16">
        <f t="shared" ref="B27:I27" si="10">(sum($A$18)+B18)/B$15</f>
        <v>249.4549778</v>
      </c>
      <c r="C27" s="16">
        <f t="shared" si="10"/>
        <v>137.2099806</v>
      </c>
      <c r="D27" s="16">
        <f t="shared" si="10"/>
        <v>99.79498148</v>
      </c>
      <c r="E27" s="16">
        <f t="shared" si="10"/>
        <v>81.08748194</v>
      </c>
      <c r="F27" s="16">
        <f t="shared" si="10"/>
        <v>69.86298222</v>
      </c>
      <c r="G27" s="16">
        <f t="shared" si="10"/>
        <v>62.37998241</v>
      </c>
      <c r="H27" s="16">
        <f t="shared" si="10"/>
        <v>57.03498254</v>
      </c>
      <c r="I27" s="16">
        <f t="shared" si="10"/>
        <v>53.02623264</v>
      </c>
      <c r="J27" s="18" t="s">
        <v>29</v>
      </c>
    </row>
    <row r="28" ht="31.5" customHeight="1">
      <c r="A28" s="28" t="s">
        <v>30</v>
      </c>
      <c r="B28" s="23">
        <f t="shared" ref="B28:I28" si="11">(sum($A$19)+B19)/B$15</f>
        <v>250.7149778</v>
      </c>
      <c r="C28" s="23">
        <f t="shared" si="11"/>
        <v>138.4699806</v>
      </c>
      <c r="D28" s="23">
        <f t="shared" si="11"/>
        <v>101.0549815</v>
      </c>
      <c r="E28" s="23">
        <f t="shared" si="11"/>
        <v>82.34748194</v>
      </c>
      <c r="F28" s="23">
        <f t="shared" si="11"/>
        <v>71.12298222</v>
      </c>
      <c r="G28" s="23">
        <f t="shared" si="11"/>
        <v>63.63998241</v>
      </c>
      <c r="H28" s="23">
        <f t="shared" si="11"/>
        <v>58.29498254</v>
      </c>
      <c r="I28" s="23">
        <f t="shared" si="11"/>
        <v>54.28623264</v>
      </c>
      <c r="J28" s="18" t="s">
        <v>29</v>
      </c>
    </row>
    <row r="29" ht="31.5" customHeight="1">
      <c r="A29" s="28" t="s">
        <v>31</v>
      </c>
      <c r="B29" s="16">
        <f t="shared" ref="B29:I29" si="12">(sum($A$20)+B20)/B$15</f>
        <v>47.65611667</v>
      </c>
      <c r="C29" s="16">
        <f t="shared" si="12"/>
        <v>36.31055</v>
      </c>
      <c r="D29" s="16">
        <f t="shared" si="12"/>
        <v>32.52869444</v>
      </c>
      <c r="E29" s="16">
        <f t="shared" si="12"/>
        <v>30.63776667</v>
      </c>
      <c r="F29" s="16">
        <f t="shared" si="12"/>
        <v>29.50321</v>
      </c>
      <c r="G29" s="16">
        <f t="shared" si="12"/>
        <v>28.74683889</v>
      </c>
      <c r="H29" s="16">
        <f t="shared" si="12"/>
        <v>28.20657381</v>
      </c>
      <c r="I29" s="16">
        <f t="shared" si="12"/>
        <v>27.801375</v>
      </c>
      <c r="J29" s="18" t="s">
        <v>32</v>
      </c>
    </row>
    <row r="30" ht="57.0" customHeight="1">
      <c r="A30" s="28" t="s">
        <v>33</v>
      </c>
      <c r="B30" s="23">
        <f t="shared" ref="B30:I30" si="13">(sum($A$21)+B21)/B$15</f>
        <v>48.91611667</v>
      </c>
      <c r="C30" s="23">
        <f t="shared" si="13"/>
        <v>37.57055</v>
      </c>
      <c r="D30" s="23">
        <f t="shared" si="13"/>
        <v>33.78869444</v>
      </c>
      <c r="E30" s="23">
        <f t="shared" si="13"/>
        <v>31.89776667</v>
      </c>
      <c r="F30" s="23">
        <f t="shared" si="13"/>
        <v>30.76321</v>
      </c>
      <c r="G30" s="23">
        <f t="shared" si="13"/>
        <v>30.00683889</v>
      </c>
      <c r="H30" s="23">
        <f t="shared" si="13"/>
        <v>29.46657381</v>
      </c>
      <c r="I30" s="23">
        <f t="shared" si="13"/>
        <v>29.061375</v>
      </c>
      <c r="J30" s="18" t="s">
        <v>34</v>
      </c>
    </row>
    <row r="32" ht="39.0" customHeight="1">
      <c r="A32" s="26" t="s">
        <v>35</v>
      </c>
      <c r="B32" s="26" t="s">
        <v>36</v>
      </c>
      <c r="C32" s="29" t="s">
        <v>18</v>
      </c>
      <c r="D32" s="30"/>
      <c r="E32" s="31"/>
      <c r="F32" s="15" t="s">
        <v>37</v>
      </c>
      <c r="G32" s="15" t="s">
        <v>38</v>
      </c>
      <c r="H32" s="15" t="s">
        <v>39</v>
      </c>
      <c r="I32" s="32"/>
    </row>
    <row r="33" ht="36.75" customHeight="1">
      <c r="A33" s="28" t="s">
        <v>40</v>
      </c>
      <c r="B33" s="16">
        <f>$B$11</f>
        <v>0.7261</v>
      </c>
      <c r="C33" s="33" t="s">
        <v>41</v>
      </c>
      <c r="D33" s="34"/>
      <c r="E33" s="15" t="s">
        <v>5</v>
      </c>
      <c r="F33" s="35">
        <f>'LA Reservoir'!K18</f>
        <v>608.4899944</v>
      </c>
      <c r="G33" s="35">
        <f>'Mc Reservoir'!K17</f>
        <v>224.4899944</v>
      </c>
      <c r="H33" s="35">
        <f>'M Reservoir'!L6</f>
        <v>22.69113333</v>
      </c>
    </row>
    <row r="34" ht="36.75" customHeight="1">
      <c r="A34" s="28" t="s">
        <v>42</v>
      </c>
      <c r="B34" s="23">
        <f>$C$11</f>
        <v>1.3886</v>
      </c>
      <c r="C34" s="33" t="s">
        <v>41</v>
      </c>
      <c r="D34" s="34"/>
      <c r="E34" s="15" t="s">
        <v>18</v>
      </c>
      <c r="F34" s="18" t="s">
        <v>43</v>
      </c>
      <c r="G34" s="18" t="s">
        <v>44</v>
      </c>
      <c r="H34" s="18" t="s">
        <v>45</v>
      </c>
      <c r="J34" s="36" t="s">
        <v>46</v>
      </c>
    </row>
    <row r="35" ht="36.75" customHeight="1">
      <c r="A35" s="28" t="s">
        <v>47</v>
      </c>
      <c r="B35" s="16">
        <f>$D$11</f>
        <v>1.0291</v>
      </c>
      <c r="C35" s="33" t="s">
        <v>41</v>
      </c>
      <c r="D35" s="34"/>
      <c r="E35" s="31"/>
      <c r="F35" s="15" t="s">
        <v>48</v>
      </c>
      <c r="G35" s="15" t="s">
        <v>18</v>
      </c>
    </row>
    <row r="36" ht="36.75" customHeight="1">
      <c r="A36" s="28" t="s">
        <v>49</v>
      </c>
      <c r="B36" s="23">
        <f>$E$11</f>
        <v>1.6916</v>
      </c>
      <c r="C36" s="33" t="s">
        <v>41</v>
      </c>
      <c r="D36" s="34"/>
      <c r="E36" s="15" t="s">
        <v>50</v>
      </c>
      <c r="F36" s="16">
        <f>'Gas Delivery'!L10</f>
        <v>210.522</v>
      </c>
      <c r="G36" s="18" t="s">
        <v>51</v>
      </c>
    </row>
    <row r="37">
      <c r="E37" s="15" t="s">
        <v>52</v>
      </c>
      <c r="F37" s="16">
        <f>'Humidification Train'!K14</f>
        <v>145.7158611</v>
      </c>
      <c r="G37" s="18" t="s">
        <v>53</v>
      </c>
    </row>
    <row r="38">
      <c r="E38" s="15" t="s">
        <v>54</v>
      </c>
      <c r="F38" s="35">
        <f>sum(F36:F37)</f>
        <v>356.2378611</v>
      </c>
    </row>
  </sheetData>
  <mergeCells count="8">
    <mergeCell ref="B1:D1"/>
    <mergeCell ref="C2:D2"/>
    <mergeCell ref="B3:B4"/>
    <mergeCell ref="C3:C4"/>
    <mergeCell ref="D3:D4"/>
    <mergeCell ref="A5:A7"/>
    <mergeCell ref="B14:I14"/>
    <mergeCell ref="B23:I23"/>
  </mergeCells>
  <printOptions gridLines="1" horizontalCentered="1"/>
  <pageMargins bottom="0.75" footer="0.0" header="0.0" left="0.7" right="0.7" top="0.75"/>
  <pageSetup cellComments="atEnd" orientation="portrait" pageOrder="overThenDown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2.75"/>
  <cols>
    <col customWidth="1" min="1" max="1" width="24.14"/>
    <col customWidth="1" min="2" max="2" width="18.14"/>
    <col customWidth="1" min="3" max="3" width="41.71"/>
    <col customWidth="1" min="4" max="4" width="13.14"/>
    <col customWidth="1" min="5" max="5" width="17.29"/>
    <col customWidth="1" min="6" max="6" width="10.14"/>
    <col customWidth="1" min="7" max="7" width="5.0"/>
    <col customWidth="1" min="8" max="8" width="6.0"/>
    <col customWidth="1" min="9" max="9" width="9.71"/>
    <col customWidth="1" min="10" max="10" width="9.57"/>
    <col customWidth="1" min="11" max="13" width="17.29"/>
    <col customWidth="1" min="14" max="21" width="7.86"/>
  </cols>
  <sheetData>
    <row r="1">
      <c r="A1" s="37"/>
      <c r="B1" s="38" t="s">
        <v>55</v>
      </c>
      <c r="C1" s="38" t="s">
        <v>56</v>
      </c>
      <c r="D1" s="39" t="s">
        <v>57</v>
      </c>
      <c r="E1" s="40" t="s">
        <v>58</v>
      </c>
      <c r="F1" s="41" t="s">
        <v>59</v>
      </c>
      <c r="G1" s="42" t="s">
        <v>60</v>
      </c>
      <c r="H1" s="42" t="s">
        <v>61</v>
      </c>
      <c r="I1" s="42" t="s">
        <v>62</v>
      </c>
      <c r="J1" s="37"/>
      <c r="K1" s="38" t="s">
        <v>55</v>
      </c>
      <c r="L1" s="43"/>
      <c r="M1" s="43"/>
      <c r="N1" s="43"/>
      <c r="O1" s="43"/>
      <c r="P1" s="43"/>
      <c r="Q1" s="43"/>
      <c r="R1" s="43"/>
      <c r="S1" s="43"/>
      <c r="T1" s="43"/>
      <c r="U1" s="43"/>
    </row>
    <row r="2">
      <c r="A2" s="44" t="s">
        <v>63</v>
      </c>
      <c r="J2" s="44" t="s">
        <v>63</v>
      </c>
      <c r="S2" s="45"/>
      <c r="T2" s="45"/>
      <c r="U2" s="45"/>
    </row>
    <row r="3">
      <c r="A3" s="46" t="s">
        <v>64</v>
      </c>
      <c r="B3" s="46" t="s">
        <v>65</v>
      </c>
      <c r="C3" s="46" t="s">
        <v>66</v>
      </c>
      <c r="D3" s="47" t="s">
        <v>67</v>
      </c>
      <c r="E3" s="48" t="s">
        <v>68</v>
      </c>
      <c r="F3" s="49">
        <v>17.18</v>
      </c>
      <c r="G3" s="50">
        <v>1.0</v>
      </c>
      <c r="H3" s="50" t="s">
        <v>69</v>
      </c>
      <c r="I3" s="50">
        <v>1.0</v>
      </c>
      <c r="J3" s="46" t="s">
        <v>64</v>
      </c>
      <c r="K3" s="46" t="s">
        <v>65</v>
      </c>
      <c r="L3" s="51">
        <f t="shared" ref="L3:L9" si="1">F3*(I3/G3)</f>
        <v>17.18</v>
      </c>
      <c r="M3" s="52"/>
      <c r="N3" s="52"/>
      <c r="O3" s="52"/>
      <c r="P3" s="52"/>
      <c r="Q3" s="52"/>
      <c r="R3" s="52"/>
      <c r="S3" s="52"/>
      <c r="T3" s="52"/>
      <c r="U3" s="52"/>
    </row>
    <row r="4">
      <c r="A4" s="46" t="s">
        <v>70</v>
      </c>
      <c r="B4" s="46" t="s">
        <v>65</v>
      </c>
      <c r="C4" s="46" t="s">
        <v>71</v>
      </c>
      <c r="D4" s="53" t="s">
        <v>72</v>
      </c>
      <c r="E4" s="48" t="s">
        <v>73</v>
      </c>
      <c r="F4" s="49">
        <v>91.48</v>
      </c>
      <c r="G4" s="50">
        <v>2.0</v>
      </c>
      <c r="H4" s="50" t="s">
        <v>69</v>
      </c>
      <c r="I4" s="50">
        <v>1.0</v>
      </c>
      <c r="J4" s="46" t="s">
        <v>70</v>
      </c>
      <c r="K4" s="46" t="s">
        <v>65</v>
      </c>
      <c r="L4" s="51">
        <f t="shared" si="1"/>
        <v>45.74</v>
      </c>
      <c r="M4" s="52"/>
      <c r="N4" s="52"/>
      <c r="O4" s="52"/>
      <c r="P4" s="52"/>
      <c r="Q4" s="52"/>
      <c r="R4" s="52"/>
      <c r="S4" s="52"/>
      <c r="T4" s="52"/>
      <c r="U4" s="52"/>
    </row>
    <row r="5">
      <c r="A5" s="46" t="s">
        <v>74</v>
      </c>
      <c r="B5" s="46" t="s">
        <v>75</v>
      </c>
      <c r="C5" s="47" t="s">
        <v>76</v>
      </c>
      <c r="D5" s="53">
        <v>61209.0</v>
      </c>
      <c r="E5" s="48" t="s">
        <v>77</v>
      </c>
      <c r="F5" s="49">
        <v>1.39</v>
      </c>
      <c r="G5" s="50">
        <v>1.0</v>
      </c>
      <c r="H5" s="50" t="s">
        <v>69</v>
      </c>
      <c r="I5" s="50">
        <v>1.0</v>
      </c>
      <c r="J5" s="46" t="s">
        <v>74</v>
      </c>
      <c r="K5" s="46" t="s">
        <v>75</v>
      </c>
      <c r="L5" s="51">
        <f t="shared" si="1"/>
        <v>1.39</v>
      </c>
      <c r="M5" s="52"/>
      <c r="N5" s="52"/>
      <c r="O5" s="52"/>
      <c r="P5" s="52"/>
      <c r="Q5" s="52"/>
      <c r="R5" s="52"/>
      <c r="S5" s="52"/>
      <c r="T5" s="52"/>
      <c r="U5" s="52"/>
    </row>
    <row r="6">
      <c r="A6" s="46" t="s">
        <v>78</v>
      </c>
      <c r="B6" s="46" t="s">
        <v>65</v>
      </c>
      <c r="C6" s="46" t="s">
        <v>79</v>
      </c>
      <c r="D6" s="53" t="s">
        <v>80</v>
      </c>
      <c r="E6" s="48" t="s">
        <v>81</v>
      </c>
      <c r="F6" s="49">
        <v>23.22</v>
      </c>
      <c r="G6" s="50">
        <v>1.0</v>
      </c>
      <c r="H6" s="50" t="s">
        <v>69</v>
      </c>
      <c r="I6" s="50">
        <v>1.0</v>
      </c>
      <c r="J6" s="46" t="s">
        <v>78</v>
      </c>
      <c r="K6" s="46" t="s">
        <v>65</v>
      </c>
      <c r="L6" s="54">
        <f t="shared" si="1"/>
        <v>23.22</v>
      </c>
      <c r="M6" s="52"/>
      <c r="N6" s="52"/>
      <c r="O6" s="52"/>
      <c r="P6" s="52"/>
      <c r="Q6" s="52"/>
      <c r="R6" s="52"/>
      <c r="S6" s="52"/>
      <c r="T6" s="52"/>
      <c r="U6" s="52"/>
    </row>
    <row r="7">
      <c r="A7" s="55" t="s">
        <v>82</v>
      </c>
      <c r="B7" s="55" t="s">
        <v>65</v>
      </c>
      <c r="C7" s="55" t="s">
        <v>83</v>
      </c>
      <c r="D7" s="56" t="s">
        <v>84</v>
      </c>
      <c r="E7" s="57" t="s">
        <v>85</v>
      </c>
      <c r="F7" s="58">
        <v>9.2</v>
      </c>
      <c r="G7" s="59">
        <v>1.0</v>
      </c>
      <c r="H7" s="59" t="s">
        <v>69</v>
      </c>
      <c r="I7" s="59">
        <v>8.0</v>
      </c>
      <c r="J7" s="55" t="s">
        <v>82</v>
      </c>
      <c r="K7" s="55" t="s">
        <v>65</v>
      </c>
      <c r="L7" s="54">
        <f t="shared" si="1"/>
        <v>73.6</v>
      </c>
      <c r="M7" s="60"/>
      <c r="N7" s="60"/>
      <c r="O7" s="60"/>
      <c r="P7" s="60"/>
      <c r="Q7" s="60"/>
      <c r="R7" s="60"/>
      <c r="S7" s="60"/>
      <c r="T7" s="60"/>
      <c r="U7" s="60"/>
    </row>
    <row r="8">
      <c r="A8" s="46" t="s">
        <v>86</v>
      </c>
      <c r="B8" s="46" t="s">
        <v>65</v>
      </c>
      <c r="C8" s="46" t="s">
        <v>87</v>
      </c>
      <c r="D8" s="47" t="s">
        <v>88</v>
      </c>
      <c r="E8" s="48" t="s">
        <v>89</v>
      </c>
      <c r="F8" s="49">
        <v>39.96</v>
      </c>
      <c r="G8" s="50">
        <v>1.0</v>
      </c>
      <c r="H8" s="50" t="s">
        <v>69</v>
      </c>
      <c r="I8" s="50">
        <v>1.0</v>
      </c>
      <c r="J8" s="46" t="s">
        <v>86</v>
      </c>
      <c r="K8" s="46" t="s">
        <v>65</v>
      </c>
      <c r="L8" s="51">
        <f t="shared" si="1"/>
        <v>39.96</v>
      </c>
      <c r="M8" s="52"/>
      <c r="N8" s="52"/>
      <c r="O8" s="52"/>
      <c r="P8" s="52"/>
      <c r="Q8" s="52"/>
      <c r="R8" s="52"/>
      <c r="S8" s="52"/>
      <c r="T8" s="52"/>
      <c r="U8" s="52"/>
    </row>
    <row r="9">
      <c r="A9" s="46" t="s">
        <v>90</v>
      </c>
      <c r="B9" s="46" t="s">
        <v>91</v>
      </c>
      <c r="C9" s="46" t="s">
        <v>92</v>
      </c>
      <c r="D9" s="46" t="s">
        <v>93</v>
      </c>
      <c r="E9" s="48" t="s">
        <v>94</v>
      </c>
      <c r="F9" s="49">
        <v>47.16</v>
      </c>
      <c r="G9" s="50">
        <v>5.0</v>
      </c>
      <c r="H9" s="50" t="s">
        <v>69</v>
      </c>
      <c r="I9" s="50">
        <v>1.0</v>
      </c>
      <c r="J9" s="46" t="s">
        <v>90</v>
      </c>
      <c r="K9" s="46" t="s">
        <v>91</v>
      </c>
      <c r="L9" s="51">
        <f t="shared" si="1"/>
        <v>9.432</v>
      </c>
      <c r="M9" s="52"/>
      <c r="N9" s="52"/>
      <c r="O9" s="52"/>
      <c r="P9" s="52"/>
      <c r="Q9" s="52"/>
      <c r="R9" s="52"/>
      <c r="S9" s="52"/>
      <c r="T9" s="52"/>
      <c r="U9" s="52"/>
    </row>
    <row r="10">
      <c r="A10" s="61"/>
      <c r="B10" s="61"/>
      <c r="C10" s="61"/>
      <c r="D10" s="62"/>
      <c r="E10" s="63"/>
      <c r="F10" s="64"/>
      <c r="G10" s="61"/>
      <c r="H10" s="61"/>
      <c r="I10" s="61"/>
      <c r="J10" s="65"/>
      <c r="K10" s="66" t="s">
        <v>95</v>
      </c>
      <c r="L10" s="67">
        <f>sum(L3:L9)</f>
        <v>210.522</v>
      </c>
      <c r="M10" s="61"/>
      <c r="N10" s="61"/>
      <c r="O10" s="61"/>
      <c r="P10" s="61"/>
      <c r="Q10" s="61"/>
      <c r="R10" s="61"/>
      <c r="S10" s="61"/>
      <c r="T10" s="61"/>
      <c r="U10" s="61"/>
    </row>
    <row r="11">
      <c r="A11" s="52"/>
      <c r="B11" s="52"/>
      <c r="C11" s="52"/>
      <c r="D11" s="68"/>
      <c r="E11" s="69"/>
      <c r="F11" s="51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</row>
    <row r="12">
      <c r="A12" s="52"/>
      <c r="B12" s="52"/>
      <c r="C12" s="52"/>
      <c r="D12" s="68"/>
      <c r="E12" s="69"/>
      <c r="F12" s="51"/>
      <c r="G12" s="52"/>
      <c r="H12" s="52"/>
      <c r="I12" s="52"/>
      <c r="J12" s="52"/>
      <c r="K12" s="52"/>
      <c r="L12" s="70">
        <f>sum(L6:L7)</f>
        <v>96.82</v>
      </c>
      <c r="M12" s="52"/>
      <c r="N12" s="52"/>
      <c r="O12" s="52"/>
      <c r="P12" s="52"/>
      <c r="Q12" s="52"/>
      <c r="R12" s="52"/>
      <c r="S12" s="52"/>
      <c r="T12" s="52"/>
      <c r="U12" s="52"/>
    </row>
    <row r="13">
      <c r="A13" s="52"/>
      <c r="B13" s="52"/>
      <c r="C13" s="52"/>
      <c r="D13" s="68"/>
      <c r="E13" s="69"/>
      <c r="F13" s="51"/>
      <c r="G13" s="52"/>
      <c r="H13" s="52"/>
      <c r="I13" s="52"/>
      <c r="J13" s="52"/>
      <c r="K13" s="52"/>
      <c r="L13" s="71">
        <f>L12/L10</f>
        <v>0.459904428</v>
      </c>
      <c r="M13" s="52"/>
      <c r="N13" s="52"/>
      <c r="O13" s="52"/>
      <c r="P13" s="52"/>
      <c r="Q13" s="52"/>
      <c r="R13" s="52"/>
      <c r="S13" s="52"/>
      <c r="T13" s="52"/>
      <c r="U13" s="52"/>
    </row>
    <row r="14">
      <c r="A14" s="52"/>
      <c r="B14" s="52"/>
      <c r="C14" s="52"/>
      <c r="D14" s="68"/>
      <c r="E14" s="69"/>
      <c r="F14" s="51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</row>
    <row r="15">
      <c r="A15" s="52"/>
      <c r="B15" s="52"/>
      <c r="C15" s="52"/>
      <c r="D15" s="68"/>
      <c r="E15" s="69"/>
      <c r="F15" s="51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</row>
    <row r="16">
      <c r="A16" s="52"/>
      <c r="B16" s="52"/>
      <c r="C16" s="52"/>
      <c r="D16" s="68"/>
      <c r="E16" s="69"/>
      <c r="F16" s="51"/>
      <c r="G16" s="52"/>
      <c r="H16" s="52"/>
      <c r="I16" s="52"/>
      <c r="J16" s="52"/>
      <c r="K16" s="52"/>
      <c r="M16" s="52"/>
      <c r="N16" s="52"/>
      <c r="O16" s="52"/>
      <c r="P16" s="52"/>
      <c r="Q16" s="52"/>
      <c r="R16" s="52"/>
      <c r="S16" s="52"/>
      <c r="T16" s="52"/>
      <c r="U16" s="52"/>
    </row>
    <row r="17">
      <c r="A17" s="52"/>
      <c r="B17" s="52"/>
      <c r="C17" s="52"/>
      <c r="D17" s="68"/>
      <c r="E17" s="69"/>
      <c r="F17" s="51"/>
      <c r="G17" s="52"/>
      <c r="H17" s="52"/>
      <c r="I17" s="52"/>
      <c r="J17" s="52"/>
      <c r="K17" s="52"/>
      <c r="M17" s="52"/>
      <c r="N17" s="52"/>
      <c r="O17" s="52"/>
      <c r="P17" s="52"/>
      <c r="Q17" s="52"/>
      <c r="R17" s="52"/>
      <c r="S17" s="52"/>
      <c r="T17" s="52"/>
      <c r="U17" s="52"/>
    </row>
    <row r="18">
      <c r="A18" s="52"/>
      <c r="B18" s="52"/>
      <c r="C18" s="52"/>
      <c r="D18" s="68"/>
      <c r="E18" s="69"/>
      <c r="F18" s="51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</row>
    <row r="19">
      <c r="A19" s="52"/>
      <c r="B19" s="52"/>
      <c r="C19" s="52"/>
      <c r="D19" s="68"/>
      <c r="E19" s="69"/>
      <c r="F19" s="51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</row>
    <row r="20">
      <c r="A20" s="52"/>
      <c r="B20" s="52"/>
      <c r="C20" s="52"/>
      <c r="D20" s="68"/>
      <c r="E20" s="69"/>
      <c r="F20" s="51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</row>
    <row r="21">
      <c r="A21" s="52"/>
      <c r="B21" s="52"/>
      <c r="C21" s="52"/>
      <c r="D21" s="68"/>
      <c r="E21" s="69"/>
      <c r="F21" s="51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</row>
    <row r="22">
      <c r="A22" s="52"/>
      <c r="B22" s="52"/>
      <c r="C22" s="52"/>
      <c r="D22" s="68"/>
      <c r="E22" s="69"/>
      <c r="F22" s="51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</row>
    <row r="23">
      <c r="A23" s="52"/>
      <c r="B23" s="52"/>
      <c r="C23" s="52"/>
      <c r="D23" s="68"/>
      <c r="E23" s="69"/>
      <c r="F23" s="51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</row>
    <row r="24">
      <c r="A24" s="52"/>
      <c r="B24" s="52"/>
      <c r="C24" s="52"/>
      <c r="D24" s="68"/>
      <c r="E24" s="69"/>
      <c r="F24" s="51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</row>
    <row r="25">
      <c r="A25" s="52"/>
      <c r="B25" s="52"/>
      <c r="C25" s="52"/>
      <c r="D25" s="68"/>
      <c r="E25" s="69"/>
      <c r="F25" s="51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</row>
    <row r="26">
      <c r="A26" s="52"/>
      <c r="B26" s="52"/>
      <c r="C26" s="52"/>
      <c r="D26" s="68"/>
      <c r="E26" s="69"/>
      <c r="F26" s="51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</row>
    <row r="27">
      <c r="A27" s="52"/>
      <c r="B27" s="52"/>
      <c r="C27" s="52"/>
      <c r="D27" s="68"/>
      <c r="E27" s="69"/>
      <c r="F27" s="51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</row>
    <row r="28">
      <c r="A28" s="52"/>
      <c r="B28" s="52"/>
      <c r="C28" s="52"/>
      <c r="D28" s="68"/>
      <c r="E28" s="69"/>
      <c r="F28" s="51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</row>
    <row r="29">
      <c r="A29" s="52"/>
      <c r="B29" s="52"/>
      <c r="C29" s="52"/>
      <c r="D29" s="68"/>
      <c r="E29" s="69"/>
      <c r="F29" s="51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</row>
    <row r="30">
      <c r="A30" s="52"/>
      <c r="B30" s="52"/>
      <c r="C30" s="52"/>
      <c r="D30" s="68"/>
      <c r="E30" s="69"/>
      <c r="F30" s="51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</row>
    <row r="31">
      <c r="A31" s="52"/>
      <c r="B31" s="52"/>
      <c r="C31" s="52"/>
      <c r="D31" s="68"/>
      <c r="E31" s="69"/>
      <c r="F31" s="51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</row>
    <row r="32">
      <c r="A32" s="52"/>
      <c r="B32" s="52"/>
      <c r="C32" s="52"/>
      <c r="D32" s="68"/>
      <c r="E32" s="69"/>
      <c r="F32" s="51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</row>
    <row r="33">
      <c r="A33" s="52"/>
      <c r="B33" s="52"/>
      <c r="C33" s="52"/>
      <c r="D33" s="68"/>
      <c r="E33" s="69"/>
      <c r="F33" s="51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</row>
    <row r="34">
      <c r="A34" s="52"/>
      <c r="B34" s="52"/>
      <c r="C34" s="52"/>
      <c r="D34" s="68"/>
      <c r="E34" s="69"/>
      <c r="F34" s="51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</row>
    <row r="35">
      <c r="A35" s="52"/>
      <c r="B35" s="52"/>
      <c r="C35" s="52"/>
      <c r="D35" s="68"/>
      <c r="E35" s="69"/>
      <c r="F35" s="51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</row>
    <row r="36">
      <c r="A36" s="52"/>
      <c r="B36" s="52"/>
      <c r="C36" s="52"/>
      <c r="D36" s="68"/>
      <c r="E36" s="69"/>
      <c r="F36" s="51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</row>
    <row r="37">
      <c r="A37" s="52"/>
      <c r="B37" s="52"/>
      <c r="C37" s="52"/>
      <c r="D37" s="68"/>
      <c r="E37" s="69"/>
      <c r="F37" s="51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</row>
    <row r="38">
      <c r="A38" s="52"/>
      <c r="B38" s="52"/>
      <c r="C38" s="52"/>
      <c r="D38" s="68"/>
      <c r="E38" s="69"/>
      <c r="F38" s="51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</row>
    <row r="39">
      <c r="A39" s="52"/>
      <c r="B39" s="52"/>
      <c r="C39" s="52"/>
      <c r="D39" s="68"/>
      <c r="E39" s="69"/>
      <c r="F39" s="51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</row>
    <row r="40">
      <c r="A40" s="52"/>
      <c r="B40" s="52"/>
      <c r="C40" s="52"/>
      <c r="D40" s="68"/>
      <c r="E40" s="69"/>
      <c r="F40" s="51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</row>
    <row r="41">
      <c r="A41" s="52"/>
      <c r="B41" s="52"/>
      <c r="C41" s="52"/>
      <c r="D41" s="68"/>
      <c r="E41" s="69"/>
      <c r="F41" s="51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</row>
    <row r="42">
      <c r="A42" s="52"/>
      <c r="B42" s="52"/>
      <c r="C42" s="52"/>
      <c r="D42" s="68"/>
      <c r="E42" s="69"/>
      <c r="F42" s="51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</row>
    <row r="43">
      <c r="A43" s="52"/>
      <c r="B43" s="52"/>
      <c r="C43" s="52"/>
      <c r="D43" s="68"/>
      <c r="E43" s="69"/>
      <c r="F43" s="51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</row>
    <row r="44">
      <c r="A44" s="52"/>
      <c r="B44" s="52"/>
      <c r="C44" s="52"/>
      <c r="D44" s="68"/>
      <c r="E44" s="69"/>
      <c r="F44" s="51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</row>
    <row r="45">
      <c r="A45" s="52"/>
      <c r="B45" s="52"/>
      <c r="C45" s="52"/>
      <c r="D45" s="68"/>
      <c r="E45" s="69"/>
      <c r="F45" s="51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</row>
    <row r="46">
      <c r="A46" s="52"/>
      <c r="B46" s="52"/>
      <c r="C46" s="52"/>
      <c r="D46" s="68"/>
      <c r="E46" s="69"/>
      <c r="F46" s="51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</row>
    <row r="47">
      <c r="A47" s="52"/>
      <c r="B47" s="52"/>
      <c r="C47" s="52"/>
      <c r="D47" s="68"/>
      <c r="E47" s="69"/>
      <c r="F47" s="51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</row>
    <row r="48">
      <c r="A48" s="52"/>
      <c r="B48" s="52"/>
      <c r="C48" s="52"/>
      <c r="D48" s="68"/>
      <c r="E48" s="69"/>
      <c r="F48" s="51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</row>
  </sheetData>
  <mergeCells count="2">
    <mergeCell ref="A2:I2"/>
    <mergeCell ref="J2:R2"/>
  </mergeCells>
  <conditionalFormatting sqref="A3:A7 J3:J7">
    <cfRule type="containsBlanks" dxfId="0" priority="1">
      <formula>LEN(TRIM(A3))=0</formula>
    </cfRule>
  </conditionalFormatting>
  <conditionalFormatting sqref="B1 K1 B3:B7 K3:K7">
    <cfRule type="containsBlanks" dxfId="0" priority="2">
      <formula>LEN(TRIM(B1))=0</formula>
    </cfRule>
  </conditionalFormatting>
  <conditionalFormatting sqref="C1:D1 C3:D9">
    <cfRule type="containsBlanks" dxfId="0" priority="3">
      <formula>LEN(TRIM(C1))=0</formula>
    </cfRule>
  </conditionalFormatting>
  <conditionalFormatting sqref="E1 E3:E7">
    <cfRule type="containsBlanks" dxfId="0" priority="4">
      <formula>LEN(TRIM(E1))=0</formula>
    </cfRule>
  </conditionalFormatting>
  <conditionalFormatting sqref="E9">
    <cfRule type="containsBlanks" dxfId="0" priority="5">
      <formula>LEN(TRIM(E9))=0</formula>
    </cfRule>
  </conditionalFormatting>
  <hyperlinks>
    <hyperlink r:id="rId1" location="air-flow-control-valves/=ikpnjp" ref="E3"/>
    <hyperlink r:id="rId2" location="pressure-regulating-valves/=ijq89u" ref="E4"/>
    <hyperlink r:id="rId3" ref="E5"/>
    <hyperlink r:id="rId4" location="tube-fitting-manifolds/=ijqcvx" ref="E6"/>
    <hyperlink r:id="rId5" location="quick-disconnect-luer-lock-tube-couplings/=ijqf3o" ref="E7"/>
    <hyperlink r:id="rId6" location="heat-blankets/=ijwez3" ref="E8"/>
    <hyperlink r:id="rId7" ref="E9"/>
  </hyperlinks>
  <drawing r:id="rId8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2.75"/>
  <cols>
    <col customWidth="1" min="1" max="1" width="24.14"/>
    <col customWidth="1" min="2" max="2" width="18.14"/>
    <col customWidth="1" min="3" max="3" width="41.71"/>
    <col customWidth="1" min="4" max="4" width="13.14"/>
    <col customWidth="1" min="5" max="5" width="17.29"/>
    <col customWidth="1" min="6" max="6" width="10.14"/>
    <col customWidth="1" min="7" max="7" width="5.0"/>
    <col customWidth="1" min="8" max="8" width="15.86"/>
    <col customWidth="1" min="9" max="9" width="9.71"/>
    <col customWidth="1" min="10" max="12" width="17.29"/>
    <col customWidth="1" min="13" max="25" width="7.86"/>
  </cols>
  <sheetData>
    <row r="1">
      <c r="A1" s="37"/>
      <c r="B1" s="38" t="s">
        <v>55</v>
      </c>
      <c r="C1" s="38" t="s">
        <v>56</v>
      </c>
      <c r="D1" s="39" t="s">
        <v>57</v>
      </c>
      <c r="E1" s="40" t="s">
        <v>58</v>
      </c>
      <c r="F1" s="41" t="s">
        <v>59</v>
      </c>
      <c r="G1" s="42" t="s">
        <v>60</v>
      </c>
      <c r="H1" s="42" t="s">
        <v>61</v>
      </c>
      <c r="I1" s="42" t="s">
        <v>62</v>
      </c>
      <c r="J1" s="38" t="s">
        <v>55</v>
      </c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</row>
    <row r="2">
      <c r="A2" s="44" t="s">
        <v>96</v>
      </c>
      <c r="J2" s="44"/>
      <c r="R2" s="45"/>
      <c r="S2" s="45"/>
      <c r="T2" s="45"/>
      <c r="U2" s="45"/>
      <c r="V2" s="45"/>
      <c r="W2" s="45"/>
      <c r="X2" s="45"/>
      <c r="Y2" s="45"/>
    </row>
    <row r="3">
      <c r="A3" s="46" t="s">
        <v>97</v>
      </c>
      <c r="B3" s="46" t="s">
        <v>75</v>
      </c>
      <c r="C3" s="50" t="s">
        <v>98</v>
      </c>
      <c r="D3" s="53">
        <v>42622.0</v>
      </c>
      <c r="E3" s="72" t="s">
        <v>99</v>
      </c>
      <c r="F3" s="49">
        <v>97.08</v>
      </c>
      <c r="G3" s="50">
        <v>1.0</v>
      </c>
      <c r="H3" s="50" t="s">
        <v>100</v>
      </c>
      <c r="I3" s="73">
        <f>1/8</f>
        <v>0.125</v>
      </c>
      <c r="J3" s="46" t="s">
        <v>75</v>
      </c>
      <c r="K3" s="51">
        <f t="shared" ref="K3:K12" si="1">F3*(I3/G3)</f>
        <v>12.135</v>
      </c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</row>
    <row r="4">
      <c r="A4" s="46" t="s">
        <v>101</v>
      </c>
      <c r="B4" s="46" t="s">
        <v>65</v>
      </c>
      <c r="C4" s="46" t="s">
        <v>102</v>
      </c>
      <c r="D4" s="53" t="s">
        <v>103</v>
      </c>
      <c r="E4" s="74" t="s">
        <v>104</v>
      </c>
      <c r="F4" s="49">
        <v>6.1</v>
      </c>
      <c r="G4" s="50">
        <v>48.0</v>
      </c>
      <c r="H4" s="50" t="s">
        <v>105</v>
      </c>
      <c r="I4" s="73">
        <v>15.0</v>
      </c>
      <c r="J4" s="46" t="s">
        <v>65</v>
      </c>
      <c r="K4" s="51">
        <f t="shared" si="1"/>
        <v>1.90625</v>
      </c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</row>
    <row r="5">
      <c r="A5" s="50" t="s">
        <v>106</v>
      </c>
      <c r="B5" s="50" t="s">
        <v>107</v>
      </c>
      <c r="C5" s="50" t="s">
        <v>108</v>
      </c>
      <c r="D5" s="75">
        <v>14514.0</v>
      </c>
      <c r="E5" s="72" t="s">
        <v>109</v>
      </c>
      <c r="F5" s="49">
        <v>2.95</v>
      </c>
      <c r="G5" s="50">
        <v>1.0</v>
      </c>
      <c r="H5" s="50" t="s">
        <v>69</v>
      </c>
      <c r="I5" s="50">
        <v>3.0</v>
      </c>
      <c r="J5" s="50" t="s">
        <v>107</v>
      </c>
      <c r="K5" s="51">
        <f t="shared" si="1"/>
        <v>8.85</v>
      </c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</row>
    <row r="6">
      <c r="A6" s="50" t="s">
        <v>110</v>
      </c>
      <c r="B6" s="50" t="s">
        <v>75</v>
      </c>
      <c r="C6" s="50" t="s">
        <v>111</v>
      </c>
      <c r="D6" s="76">
        <v>57687.0</v>
      </c>
      <c r="E6" s="77" t="s">
        <v>112</v>
      </c>
      <c r="F6" s="49">
        <v>24.35</v>
      </c>
      <c r="G6" s="50">
        <v>100.0</v>
      </c>
      <c r="H6" s="50" t="s">
        <v>113</v>
      </c>
      <c r="I6" s="50">
        <v>1.0</v>
      </c>
      <c r="J6" s="50" t="s">
        <v>75</v>
      </c>
      <c r="K6" s="51">
        <f t="shared" si="1"/>
        <v>0.2435</v>
      </c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</row>
    <row r="7">
      <c r="A7" s="50" t="s">
        <v>114</v>
      </c>
      <c r="B7" s="50" t="s">
        <v>65</v>
      </c>
      <c r="C7" s="50" t="s">
        <v>115</v>
      </c>
      <c r="D7" s="75" t="s">
        <v>116</v>
      </c>
      <c r="E7" s="72" t="s">
        <v>117</v>
      </c>
      <c r="F7" s="49">
        <v>8.4</v>
      </c>
      <c r="G7" s="50">
        <v>10.0</v>
      </c>
      <c r="H7" s="50" t="s">
        <v>113</v>
      </c>
      <c r="I7" s="50">
        <v>6.0</v>
      </c>
      <c r="J7" s="50" t="s">
        <v>65</v>
      </c>
      <c r="K7" s="51">
        <f t="shared" si="1"/>
        <v>5.04</v>
      </c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</row>
    <row r="8">
      <c r="A8" s="50" t="s">
        <v>118</v>
      </c>
      <c r="B8" s="50" t="s">
        <v>119</v>
      </c>
      <c r="C8" s="50" t="s">
        <v>120</v>
      </c>
      <c r="D8" s="78" t="s">
        <v>121</v>
      </c>
      <c r="E8" s="72" t="s">
        <v>122</v>
      </c>
      <c r="F8" s="49">
        <v>66.42</v>
      </c>
      <c r="G8" s="50">
        <v>5.0</v>
      </c>
      <c r="H8" s="50" t="s">
        <v>69</v>
      </c>
      <c r="I8" s="50">
        <v>4.0</v>
      </c>
      <c r="J8" s="50" t="s">
        <v>119</v>
      </c>
      <c r="K8" s="51">
        <f t="shared" si="1"/>
        <v>53.136</v>
      </c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</row>
    <row r="9">
      <c r="A9" s="50" t="s">
        <v>123</v>
      </c>
      <c r="B9" s="50" t="s">
        <v>75</v>
      </c>
      <c r="C9" s="50" t="s">
        <v>124</v>
      </c>
      <c r="D9" s="75">
        <v>65945.0</v>
      </c>
      <c r="E9" s="72" t="s">
        <v>125</v>
      </c>
      <c r="F9" s="49">
        <v>51.3</v>
      </c>
      <c r="G9" s="50">
        <v>100.0</v>
      </c>
      <c r="H9" s="50" t="s">
        <v>69</v>
      </c>
      <c r="I9" s="50">
        <v>4.0</v>
      </c>
      <c r="J9" s="50" t="s">
        <v>75</v>
      </c>
      <c r="K9" s="51">
        <f t="shared" si="1"/>
        <v>2.052</v>
      </c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</row>
    <row r="10">
      <c r="A10" s="50" t="s">
        <v>126</v>
      </c>
      <c r="B10" s="50" t="s">
        <v>127</v>
      </c>
      <c r="C10" s="50" t="s">
        <v>128</v>
      </c>
      <c r="D10" s="75">
        <v>35203.0</v>
      </c>
      <c r="E10" s="72" t="s">
        <v>129</v>
      </c>
      <c r="F10" s="49">
        <v>5.58</v>
      </c>
      <c r="G10" s="50">
        <v>50.0</v>
      </c>
      <c r="H10" s="50" t="s">
        <v>69</v>
      </c>
      <c r="I10" s="50">
        <v>8.0</v>
      </c>
      <c r="J10" s="50" t="s">
        <v>127</v>
      </c>
      <c r="K10" s="51">
        <f t="shared" si="1"/>
        <v>0.8928</v>
      </c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</row>
    <row r="11">
      <c r="A11" s="50" t="s">
        <v>130</v>
      </c>
      <c r="B11" s="50" t="s">
        <v>127</v>
      </c>
      <c r="C11" s="50" t="s">
        <v>131</v>
      </c>
      <c r="D11" s="75">
        <v>591343.0</v>
      </c>
      <c r="E11" s="72" t="s">
        <v>132</v>
      </c>
      <c r="F11" s="49">
        <v>4.24</v>
      </c>
      <c r="G11" s="50">
        <v>100.0</v>
      </c>
      <c r="H11" s="50" t="s">
        <v>69</v>
      </c>
      <c r="I11" s="50">
        <v>8.0</v>
      </c>
      <c r="J11" s="50" t="s">
        <v>127</v>
      </c>
      <c r="K11" s="51">
        <f t="shared" si="1"/>
        <v>0.3392</v>
      </c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</row>
    <row r="12">
      <c r="A12" s="50" t="s">
        <v>133</v>
      </c>
      <c r="B12" s="50" t="s">
        <v>134</v>
      </c>
      <c r="C12" s="50" t="s">
        <v>135</v>
      </c>
      <c r="D12" s="75" t="s">
        <v>136</v>
      </c>
      <c r="E12" s="72" t="s">
        <v>137</v>
      </c>
      <c r="F12" s="49">
        <v>249.35</v>
      </c>
      <c r="G12" s="50">
        <v>18.0</v>
      </c>
      <c r="H12" s="50" t="s">
        <v>69</v>
      </c>
      <c r="I12" s="50">
        <v>4.0</v>
      </c>
      <c r="J12" s="50" t="s">
        <v>134</v>
      </c>
      <c r="K12" s="51">
        <f t="shared" si="1"/>
        <v>55.41111111</v>
      </c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</row>
    <row r="13">
      <c r="A13" s="79" t="s">
        <v>138</v>
      </c>
      <c r="B13" s="80" t="s">
        <v>65</v>
      </c>
      <c r="C13" s="80" t="s">
        <v>139</v>
      </c>
      <c r="D13" s="81" t="s">
        <v>140</v>
      </c>
      <c r="E13" s="82" t="s">
        <v>141</v>
      </c>
      <c r="F13" s="83">
        <v>11.42</v>
      </c>
      <c r="G13" s="84">
        <v>8.0</v>
      </c>
      <c r="H13" s="84" t="s">
        <v>113</v>
      </c>
      <c r="I13" s="85">
        <v>43998.0</v>
      </c>
      <c r="J13" s="79">
        <v>4.0</v>
      </c>
      <c r="K13" s="86">
        <f>(J13/G13)*F13</f>
        <v>5.71</v>
      </c>
      <c r="L13" s="87"/>
      <c r="M13" s="87"/>
      <c r="N13" s="87"/>
      <c r="O13" s="87"/>
      <c r="P13" s="87"/>
      <c r="Q13" s="87"/>
      <c r="R13" s="87"/>
      <c r="S13" s="87"/>
      <c r="T13" s="87"/>
      <c r="U13" s="52"/>
      <c r="V13" s="52"/>
      <c r="W13" s="52"/>
      <c r="X13" s="52"/>
      <c r="Y13" s="52"/>
    </row>
    <row r="14">
      <c r="A14" s="61"/>
      <c r="B14" s="61"/>
      <c r="C14" s="61"/>
      <c r="D14" s="62"/>
      <c r="E14" s="63"/>
      <c r="F14" s="64"/>
      <c r="G14" s="61"/>
      <c r="H14" s="61"/>
      <c r="I14" s="61"/>
      <c r="J14" s="88" t="s">
        <v>54</v>
      </c>
      <c r="K14" s="67">
        <f>sum(K3:K13)</f>
        <v>145.7158611</v>
      </c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</row>
    <row r="15">
      <c r="A15" s="52"/>
      <c r="B15" s="52"/>
      <c r="C15" s="52"/>
      <c r="D15" s="68"/>
      <c r="E15" s="69"/>
      <c r="F15" s="51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</row>
    <row r="16">
      <c r="A16" s="52"/>
      <c r="B16" s="52"/>
      <c r="C16" s="52"/>
      <c r="D16" s="68"/>
      <c r="E16" s="69"/>
      <c r="F16" s="51"/>
      <c r="G16" s="52"/>
      <c r="H16" s="52"/>
      <c r="I16" s="52"/>
      <c r="J16" s="73" t="s">
        <v>142</v>
      </c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</row>
    <row r="17">
      <c r="A17" s="52"/>
      <c r="B17" s="52"/>
      <c r="C17" s="52"/>
      <c r="D17" s="68"/>
      <c r="E17" s="69"/>
      <c r="F17" s="51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</row>
    <row r="18">
      <c r="A18" s="52"/>
      <c r="B18" s="52"/>
      <c r="C18" s="52"/>
      <c r="D18" s="68"/>
      <c r="E18" s="69"/>
      <c r="F18" s="51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</row>
    <row r="19">
      <c r="A19" s="52"/>
      <c r="B19" s="52"/>
      <c r="C19" s="52"/>
      <c r="D19" s="68"/>
      <c r="E19" s="69"/>
      <c r="F19" s="51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</row>
    <row r="20">
      <c r="A20" s="52"/>
      <c r="B20" s="52"/>
      <c r="C20" s="52"/>
      <c r="D20" s="68"/>
      <c r="E20" s="69"/>
      <c r="F20" s="51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</row>
    <row r="21">
      <c r="A21" s="52"/>
      <c r="B21" s="52"/>
      <c r="C21" s="52"/>
      <c r="D21" s="68"/>
      <c r="E21" s="69"/>
      <c r="F21" s="51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</row>
    <row r="22">
      <c r="A22" s="52"/>
      <c r="B22" s="52"/>
      <c r="C22" s="52"/>
      <c r="D22" s="68"/>
      <c r="E22" s="69"/>
      <c r="F22" s="51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</row>
    <row r="23">
      <c r="A23" s="52"/>
      <c r="B23" s="52"/>
      <c r="C23" s="52"/>
      <c r="D23" s="68"/>
      <c r="E23" s="69"/>
      <c r="F23" s="51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</row>
    <row r="24">
      <c r="A24" s="52"/>
      <c r="B24" s="52"/>
      <c r="C24" s="52"/>
      <c r="D24" s="68"/>
      <c r="E24" s="69"/>
      <c r="F24" s="51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</row>
    <row r="25">
      <c r="A25" s="52"/>
      <c r="B25" s="52"/>
      <c r="C25" s="52"/>
      <c r="D25" s="68"/>
      <c r="E25" s="69"/>
      <c r="F25" s="51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</row>
    <row r="26">
      <c r="A26" s="52"/>
      <c r="B26" s="52"/>
      <c r="C26" s="52"/>
      <c r="D26" s="68"/>
      <c r="E26" s="69"/>
      <c r="F26" s="51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</row>
    <row r="27">
      <c r="A27" s="52"/>
      <c r="B27" s="52"/>
      <c r="C27" s="52"/>
      <c r="D27" s="68"/>
      <c r="E27" s="69"/>
      <c r="F27" s="51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</row>
    <row r="28">
      <c r="A28" s="52"/>
      <c r="B28" s="52"/>
      <c r="C28" s="52"/>
      <c r="D28" s="68"/>
      <c r="E28" s="69"/>
      <c r="F28" s="51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</row>
    <row r="29">
      <c r="A29" s="52"/>
      <c r="B29" s="52"/>
      <c r="C29" s="52"/>
      <c r="D29" s="68"/>
      <c r="E29" s="69"/>
      <c r="F29" s="51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</row>
    <row r="30">
      <c r="A30" s="52"/>
      <c r="B30" s="52"/>
      <c r="C30" s="52"/>
      <c r="D30" s="68"/>
      <c r="E30" s="69"/>
      <c r="F30" s="51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</row>
    <row r="31">
      <c r="A31" s="52"/>
      <c r="B31" s="52"/>
      <c r="C31" s="52"/>
      <c r="D31" s="68"/>
      <c r="E31" s="69"/>
      <c r="F31" s="51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</row>
    <row r="32">
      <c r="A32" s="52"/>
      <c r="B32" s="52"/>
      <c r="C32" s="52"/>
      <c r="D32" s="68"/>
      <c r="E32" s="69"/>
      <c r="F32" s="51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</row>
    <row r="33">
      <c r="A33" s="52"/>
      <c r="B33" s="52"/>
      <c r="C33" s="52"/>
      <c r="D33" s="68"/>
      <c r="E33" s="69"/>
      <c r="F33" s="51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</row>
    <row r="34">
      <c r="A34" s="52"/>
      <c r="B34" s="52"/>
      <c r="C34" s="52"/>
      <c r="D34" s="68"/>
      <c r="E34" s="69"/>
      <c r="F34" s="51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</row>
    <row r="35">
      <c r="A35" s="52"/>
      <c r="B35" s="52"/>
      <c r="C35" s="52"/>
      <c r="D35" s="68"/>
      <c r="E35" s="69"/>
      <c r="F35" s="51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</row>
    <row r="36">
      <c r="A36" s="52"/>
      <c r="B36" s="52"/>
      <c r="C36" s="52"/>
      <c r="D36" s="68"/>
      <c r="E36" s="69"/>
      <c r="F36" s="51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</row>
    <row r="37">
      <c r="A37" s="52"/>
      <c r="B37" s="52"/>
      <c r="C37" s="52"/>
      <c r="D37" s="68"/>
      <c r="E37" s="69"/>
      <c r="F37" s="51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</row>
    <row r="38">
      <c r="A38" s="52"/>
      <c r="B38" s="52"/>
      <c r="C38" s="52"/>
      <c r="D38" s="68"/>
      <c r="E38" s="69"/>
      <c r="F38" s="51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</row>
    <row r="39">
      <c r="A39" s="52"/>
      <c r="B39" s="52"/>
      <c r="C39" s="52"/>
      <c r="D39" s="68"/>
      <c r="E39" s="69"/>
      <c r="F39" s="51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</row>
    <row r="40">
      <c r="A40" s="52"/>
      <c r="B40" s="52"/>
      <c r="C40" s="52"/>
      <c r="D40" s="68"/>
      <c r="E40" s="69"/>
      <c r="F40" s="51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</row>
    <row r="41">
      <c r="A41" s="52"/>
      <c r="B41" s="52"/>
      <c r="C41" s="52"/>
      <c r="D41" s="68"/>
      <c r="E41" s="69"/>
      <c r="F41" s="51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</row>
    <row r="42">
      <c r="A42" s="52"/>
      <c r="B42" s="52"/>
      <c r="C42" s="52"/>
      <c r="D42" s="68"/>
      <c r="E42" s="69"/>
      <c r="F42" s="51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</row>
    <row r="43">
      <c r="A43" s="52"/>
      <c r="B43" s="52"/>
      <c r="C43" s="52"/>
      <c r="D43" s="68"/>
      <c r="E43" s="69"/>
      <c r="F43" s="51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</row>
    <row r="44">
      <c r="A44" s="52"/>
      <c r="B44" s="52"/>
      <c r="C44" s="52"/>
      <c r="D44" s="68"/>
      <c r="E44" s="69"/>
      <c r="F44" s="51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</row>
    <row r="45">
      <c r="A45" s="52"/>
      <c r="B45" s="52"/>
      <c r="C45" s="52"/>
      <c r="D45" s="68"/>
      <c r="E45" s="69"/>
      <c r="F45" s="51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</row>
    <row r="46">
      <c r="A46" s="52"/>
      <c r="B46" s="52"/>
      <c r="C46" s="52"/>
      <c r="D46" s="68"/>
      <c r="E46" s="69"/>
      <c r="F46" s="51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</row>
    <row r="47">
      <c r="A47" s="52"/>
      <c r="B47" s="52"/>
      <c r="C47" s="52"/>
      <c r="D47" s="68"/>
      <c r="E47" s="69"/>
      <c r="F47" s="51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</row>
    <row r="48">
      <c r="A48" s="52"/>
      <c r="B48" s="52"/>
      <c r="C48" s="52"/>
      <c r="D48" s="68"/>
      <c r="E48" s="69"/>
      <c r="F48" s="51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</row>
    <row r="49">
      <c r="A49" s="52"/>
      <c r="B49" s="52"/>
      <c r="C49" s="52"/>
      <c r="D49" s="68"/>
      <c r="E49" s="69"/>
      <c r="F49" s="51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</row>
    <row r="50">
      <c r="A50" s="52"/>
      <c r="B50" s="52"/>
      <c r="C50" s="52"/>
      <c r="D50" s="68"/>
      <c r="E50" s="69"/>
      <c r="F50" s="51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</row>
  </sheetData>
  <mergeCells count="2">
    <mergeCell ref="A2:I2"/>
    <mergeCell ref="J2:Q2"/>
  </mergeCells>
  <conditionalFormatting sqref="E13">
    <cfRule type="containsBlanks" dxfId="0" priority="1">
      <formula>LEN(TRIM(E13))=0</formula>
    </cfRule>
  </conditionalFormatting>
  <conditionalFormatting sqref="B13:D13">
    <cfRule type="containsBlanks" dxfId="0" priority="2">
      <formula>LEN(TRIM(B13))=0</formula>
    </cfRule>
  </conditionalFormatting>
  <conditionalFormatting sqref="A2">
    <cfRule type="containsBlanks" dxfId="0" priority="3">
      <formula>LEN(TRIM(A2))=0</formula>
    </cfRule>
  </conditionalFormatting>
  <conditionalFormatting sqref="B1 J1">
    <cfRule type="containsBlanks" dxfId="0" priority="4">
      <formula>LEN(TRIM(B1))=0</formula>
    </cfRule>
  </conditionalFormatting>
  <conditionalFormatting sqref="C1:D1">
    <cfRule type="containsBlanks" dxfId="0" priority="5">
      <formula>LEN(TRIM(C1))=0</formula>
    </cfRule>
  </conditionalFormatting>
  <conditionalFormatting sqref="E1">
    <cfRule type="containsBlanks" dxfId="0" priority="6">
      <formula>LEN(TRIM(E1))=0</formula>
    </cfRule>
  </conditionalFormatting>
  <hyperlinks>
    <hyperlink r:id="rId1" ref="E3"/>
    <hyperlink r:id="rId2" location="aluminum-angles/=ijr9zc" ref="E4"/>
    <hyperlink r:id="rId3" ref="E5"/>
    <hyperlink r:id="rId4" ref="E6"/>
    <hyperlink r:id="rId5" location="standard-vinyl-tubing/=12x3sls" ref="E7"/>
    <hyperlink r:id="rId6" ref="E8"/>
    <hyperlink r:id="rId7" ref="E9"/>
    <hyperlink r:id="rId8" ref="E10"/>
    <hyperlink r:id="rId9" ref="E11"/>
    <hyperlink r:id="rId10" ref="E12"/>
    <hyperlink r:id="rId11" location="aluminum-t-bars/=ijracf" ref="E13"/>
  </hyperlinks>
  <drawing r:id="rId1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2.75"/>
  <cols>
    <col customWidth="1" min="1" max="1" width="24.86"/>
    <col customWidth="1" min="2" max="2" width="18.14"/>
    <col customWidth="1" min="3" max="3" width="29.14"/>
    <col customWidth="1" min="4" max="4" width="13.14"/>
    <col customWidth="1" min="5" max="5" width="53.14"/>
    <col customWidth="1" min="6" max="8" width="14.43"/>
    <col customWidth="1" min="9" max="25" width="17.29"/>
  </cols>
  <sheetData>
    <row r="1">
      <c r="A1" s="89"/>
      <c r="B1" s="89" t="s">
        <v>55</v>
      </c>
      <c r="C1" s="89" t="s">
        <v>56</v>
      </c>
      <c r="D1" s="89" t="s">
        <v>57</v>
      </c>
      <c r="E1" s="89" t="s">
        <v>58</v>
      </c>
      <c r="F1" s="90" t="s">
        <v>59</v>
      </c>
      <c r="G1" s="91" t="s">
        <v>143</v>
      </c>
      <c r="H1" s="91" t="s">
        <v>61</v>
      </c>
      <c r="I1" s="92" t="s">
        <v>144</v>
      </c>
      <c r="J1" s="93" t="s">
        <v>145</v>
      </c>
      <c r="K1" s="94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</row>
    <row r="2">
      <c r="A2" s="80" t="s">
        <v>146</v>
      </c>
      <c r="B2" s="80" t="s">
        <v>147</v>
      </c>
      <c r="C2" s="80" t="s">
        <v>148</v>
      </c>
      <c r="D2" s="81">
        <v>12591.0</v>
      </c>
      <c r="E2" s="82" t="s">
        <v>149</v>
      </c>
      <c r="F2" s="96">
        <v>15.46</v>
      </c>
      <c r="G2" s="84">
        <v>1.0</v>
      </c>
      <c r="H2" s="84" t="s">
        <v>150</v>
      </c>
      <c r="I2" s="87"/>
      <c r="J2" s="84">
        <v>1.0</v>
      </c>
      <c r="K2" s="86">
        <f t="shared" ref="K2:K6" si="1">(J2/G2)*F2</f>
        <v>15.46</v>
      </c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</row>
    <row r="3">
      <c r="A3" s="80" t="s">
        <v>151</v>
      </c>
      <c r="B3" s="80" t="s">
        <v>152</v>
      </c>
      <c r="C3" s="80" t="s">
        <v>153</v>
      </c>
      <c r="D3" s="81" t="s">
        <v>154</v>
      </c>
      <c r="E3" s="82" t="s">
        <v>155</v>
      </c>
      <c r="F3" s="83">
        <v>98.0</v>
      </c>
      <c r="G3" s="84">
        <v>1.0</v>
      </c>
      <c r="H3" s="84" t="s">
        <v>150</v>
      </c>
      <c r="I3" s="85">
        <v>43998.0</v>
      </c>
      <c r="J3" s="84">
        <v>1.0</v>
      </c>
      <c r="K3" s="97">
        <f t="shared" si="1"/>
        <v>98</v>
      </c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</row>
    <row r="4">
      <c r="A4" s="80" t="s">
        <v>156</v>
      </c>
      <c r="B4" s="98" t="s">
        <v>157</v>
      </c>
      <c r="C4" s="80" t="s">
        <v>158</v>
      </c>
      <c r="D4" s="80" t="s">
        <v>159</v>
      </c>
      <c r="E4" s="82" t="s">
        <v>160</v>
      </c>
      <c r="F4" s="83">
        <v>19.95</v>
      </c>
      <c r="G4" s="84">
        <v>1.0</v>
      </c>
      <c r="H4" s="84" t="s">
        <v>150</v>
      </c>
      <c r="I4" s="85">
        <v>43998.0</v>
      </c>
      <c r="J4" s="84">
        <v>1.0</v>
      </c>
      <c r="K4" s="97">
        <f t="shared" si="1"/>
        <v>19.95</v>
      </c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</row>
    <row r="5">
      <c r="A5" s="80" t="s">
        <v>161</v>
      </c>
      <c r="B5" s="80" t="s">
        <v>91</v>
      </c>
      <c r="C5" s="80" t="s">
        <v>162</v>
      </c>
      <c r="D5" s="80" t="s">
        <v>163</v>
      </c>
      <c r="E5" s="82" t="s">
        <v>164</v>
      </c>
      <c r="F5" s="83">
        <v>11.77</v>
      </c>
      <c r="G5" s="84">
        <v>1.0</v>
      </c>
      <c r="H5" s="84" t="s">
        <v>150</v>
      </c>
      <c r="I5" s="85">
        <v>42202.0</v>
      </c>
      <c r="J5" s="84">
        <v>1.0</v>
      </c>
      <c r="K5" s="97">
        <f t="shared" si="1"/>
        <v>11.77</v>
      </c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</row>
    <row r="6">
      <c r="A6" s="80" t="s">
        <v>165</v>
      </c>
      <c r="B6" s="80" t="s">
        <v>65</v>
      </c>
      <c r="C6" s="80" t="s">
        <v>166</v>
      </c>
      <c r="D6" s="99" t="s">
        <v>167</v>
      </c>
      <c r="E6" s="82" t="s">
        <v>168</v>
      </c>
      <c r="F6" s="83">
        <v>2.9</v>
      </c>
      <c r="G6" s="84">
        <v>5.0</v>
      </c>
      <c r="H6" s="84" t="s">
        <v>169</v>
      </c>
      <c r="I6" s="87"/>
      <c r="J6" s="84">
        <v>2.0</v>
      </c>
      <c r="K6" s="97">
        <f t="shared" si="1"/>
        <v>1.16</v>
      </c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</row>
    <row r="7">
      <c r="A7" s="100" t="s">
        <v>170</v>
      </c>
      <c r="B7" s="87"/>
      <c r="C7" s="87"/>
      <c r="D7" s="87"/>
      <c r="E7" s="87"/>
      <c r="F7" s="83"/>
      <c r="G7" s="80"/>
      <c r="H7" s="80"/>
      <c r="I7" s="87"/>
      <c r="J7" s="87"/>
      <c r="K7" s="86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</row>
    <row r="8">
      <c r="A8" s="101" t="s">
        <v>171</v>
      </c>
      <c r="B8" s="87"/>
      <c r="C8" s="87"/>
      <c r="D8" s="87"/>
      <c r="E8" s="87"/>
      <c r="F8" s="83"/>
      <c r="G8" s="80"/>
      <c r="H8" s="80"/>
      <c r="I8" s="87"/>
      <c r="J8" s="87"/>
      <c r="K8" s="102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</row>
    <row r="9">
      <c r="A9" s="101" t="s">
        <v>172</v>
      </c>
      <c r="B9" s="87"/>
      <c r="C9" s="87"/>
      <c r="D9" s="84" t="s">
        <v>173</v>
      </c>
      <c r="E9" s="87"/>
      <c r="F9" s="83">
        <v>407.0</v>
      </c>
      <c r="G9" s="80"/>
      <c r="H9" s="80"/>
      <c r="I9" s="87"/>
      <c r="J9" s="87"/>
      <c r="K9" s="103">
        <v>407.0</v>
      </c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</row>
    <row r="10">
      <c r="B10" s="87"/>
      <c r="C10" s="87"/>
      <c r="D10" s="87"/>
      <c r="E10" s="87"/>
      <c r="F10" s="83"/>
      <c r="G10" s="80"/>
      <c r="H10" s="80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</row>
    <row r="11">
      <c r="A11" s="104" t="s">
        <v>174</v>
      </c>
      <c r="B11" s="95"/>
      <c r="C11" s="95"/>
      <c r="D11" s="95"/>
      <c r="E11" s="95"/>
      <c r="F11" s="105"/>
      <c r="G11" s="106"/>
      <c r="H11" s="106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  <c r="W11" s="95"/>
      <c r="X11" s="95"/>
      <c r="Y11" s="95"/>
    </row>
    <row r="12">
      <c r="A12" s="80" t="s">
        <v>97</v>
      </c>
      <c r="B12" s="80" t="s">
        <v>75</v>
      </c>
      <c r="C12" s="80" t="s">
        <v>175</v>
      </c>
      <c r="D12" s="81">
        <v>42622.0</v>
      </c>
      <c r="E12" s="107" t="s">
        <v>176</v>
      </c>
      <c r="F12" s="83">
        <v>105.88</v>
      </c>
      <c r="G12" s="84">
        <v>1.0</v>
      </c>
      <c r="H12" s="84" t="s">
        <v>177</v>
      </c>
      <c r="I12" s="85">
        <v>43998.0</v>
      </c>
      <c r="J12" s="87">
        <f>1/9</f>
        <v>0.1111111111</v>
      </c>
      <c r="K12" s="97">
        <f t="shared" ref="K12:K17" si="2">(J12/G12)*F12</f>
        <v>11.76444444</v>
      </c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</row>
    <row r="13">
      <c r="A13" s="79" t="s">
        <v>178</v>
      </c>
      <c r="B13" s="80" t="s">
        <v>65</v>
      </c>
      <c r="C13" s="80" t="s">
        <v>102</v>
      </c>
      <c r="D13" s="81" t="s">
        <v>103</v>
      </c>
      <c r="E13" s="82" t="s">
        <v>104</v>
      </c>
      <c r="F13" s="83">
        <v>6.83</v>
      </c>
      <c r="G13" s="84">
        <v>4.0</v>
      </c>
      <c r="H13" s="84" t="s">
        <v>113</v>
      </c>
      <c r="I13" s="85">
        <v>43998.0</v>
      </c>
      <c r="J13" s="84">
        <v>2.0</v>
      </c>
      <c r="K13" s="86">
        <f t="shared" si="2"/>
        <v>3.415</v>
      </c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</row>
    <row r="14">
      <c r="A14" s="84" t="s">
        <v>179</v>
      </c>
      <c r="B14" s="80" t="s">
        <v>180</v>
      </c>
      <c r="C14" s="80" t="s">
        <v>181</v>
      </c>
      <c r="D14" s="81" t="s">
        <v>182</v>
      </c>
      <c r="E14" s="82" t="s">
        <v>183</v>
      </c>
      <c r="F14" s="83">
        <v>166.24</v>
      </c>
      <c r="G14" s="84">
        <v>10.0</v>
      </c>
      <c r="H14" s="84" t="s">
        <v>169</v>
      </c>
      <c r="I14" s="85">
        <v>43998.0</v>
      </c>
      <c r="J14" s="84">
        <v>1.0</v>
      </c>
      <c r="K14" s="97">
        <f t="shared" si="2"/>
        <v>16.624</v>
      </c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</row>
    <row r="15">
      <c r="A15" s="80" t="s">
        <v>184</v>
      </c>
      <c r="B15" s="80" t="s">
        <v>180</v>
      </c>
      <c r="C15" s="80" t="s">
        <v>185</v>
      </c>
      <c r="D15" s="108" t="s">
        <v>186</v>
      </c>
      <c r="E15" s="109" t="s">
        <v>187</v>
      </c>
      <c r="F15" s="83">
        <v>46.38</v>
      </c>
      <c r="G15" s="110">
        <v>12.0</v>
      </c>
      <c r="H15" s="84" t="s">
        <v>69</v>
      </c>
      <c r="I15" s="85">
        <v>43998.0</v>
      </c>
      <c r="J15" s="84">
        <v>1.0</v>
      </c>
      <c r="K15" s="97">
        <f t="shared" si="2"/>
        <v>3.865</v>
      </c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</row>
    <row r="16">
      <c r="A16" s="84" t="s">
        <v>188</v>
      </c>
      <c r="B16" s="84" t="s">
        <v>189</v>
      </c>
      <c r="C16" s="84" t="s">
        <v>190</v>
      </c>
      <c r="D16" s="111" t="s">
        <v>191</v>
      </c>
      <c r="E16" s="109" t="s">
        <v>192</v>
      </c>
      <c r="F16" s="83">
        <v>31.5</v>
      </c>
      <c r="G16" s="110">
        <v>72.0</v>
      </c>
      <c r="H16" s="84" t="s">
        <v>105</v>
      </c>
      <c r="I16" s="85">
        <v>43998.0</v>
      </c>
      <c r="J16" s="84">
        <v>16.5</v>
      </c>
      <c r="K16" s="97">
        <f t="shared" si="2"/>
        <v>7.21875</v>
      </c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</row>
    <row r="17">
      <c r="A17" s="84" t="s">
        <v>193</v>
      </c>
      <c r="B17" s="84" t="s">
        <v>180</v>
      </c>
      <c r="C17" s="84" t="s">
        <v>194</v>
      </c>
      <c r="D17" s="112" t="s">
        <v>195</v>
      </c>
      <c r="E17" s="113" t="s">
        <v>196</v>
      </c>
      <c r="F17" s="83">
        <v>102.19</v>
      </c>
      <c r="G17" s="110">
        <v>50.0</v>
      </c>
      <c r="H17" s="84" t="s">
        <v>197</v>
      </c>
      <c r="I17" s="85">
        <v>43998.0</v>
      </c>
      <c r="J17" s="84">
        <v>6.0</v>
      </c>
      <c r="K17" s="97">
        <f t="shared" si="2"/>
        <v>12.2628</v>
      </c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</row>
    <row r="18">
      <c r="A18" s="114"/>
      <c r="B18" s="114"/>
      <c r="C18" s="114"/>
      <c r="D18" s="115"/>
      <c r="E18" s="116"/>
      <c r="F18" s="114"/>
      <c r="G18" s="114"/>
      <c r="H18" s="114"/>
      <c r="I18" s="114"/>
      <c r="J18" s="117" t="s">
        <v>54</v>
      </c>
      <c r="K18" s="118">
        <f>sum(K2:K17)</f>
        <v>608.4899944</v>
      </c>
      <c r="L18" s="114"/>
      <c r="M18" s="114"/>
      <c r="N18" s="114"/>
      <c r="O18" s="114"/>
      <c r="P18" s="114"/>
      <c r="Q18" s="114"/>
      <c r="R18" s="114"/>
      <c r="S18" s="114"/>
      <c r="T18" s="114"/>
      <c r="U18" s="87"/>
      <c r="V18" s="87"/>
      <c r="W18" s="87"/>
      <c r="X18" s="87"/>
      <c r="Y18" s="87"/>
    </row>
    <row r="19">
      <c r="A19" s="87"/>
      <c r="B19" s="87"/>
      <c r="C19" s="87"/>
      <c r="D19" s="119"/>
      <c r="E19" s="120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</row>
    <row r="20">
      <c r="A20" s="87"/>
      <c r="B20" s="87"/>
      <c r="C20" s="87"/>
      <c r="D20" s="119"/>
      <c r="E20" s="120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</row>
    <row r="21">
      <c r="A21" s="87"/>
      <c r="B21" s="87"/>
      <c r="C21" s="87"/>
      <c r="D21" s="119"/>
      <c r="E21" s="120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</row>
    <row r="22">
      <c r="A22" s="87"/>
      <c r="B22" s="87"/>
      <c r="C22" s="87"/>
      <c r="D22" s="119"/>
      <c r="E22" s="120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</row>
    <row r="23">
      <c r="A23" s="87"/>
      <c r="B23" s="87"/>
      <c r="C23" s="87"/>
      <c r="D23" s="119"/>
      <c r="E23" s="120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</row>
    <row r="24">
      <c r="A24" s="87"/>
      <c r="B24" s="87"/>
      <c r="C24" s="87"/>
      <c r="D24" s="119"/>
      <c r="E24" s="120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</row>
    <row r="25">
      <c r="A25" s="87"/>
      <c r="B25" s="87"/>
      <c r="C25" s="87"/>
      <c r="D25" s="119"/>
      <c r="E25" s="120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</row>
    <row r="26">
      <c r="A26" s="87"/>
      <c r="B26" s="87"/>
      <c r="C26" s="87"/>
      <c r="D26" s="119"/>
      <c r="E26" s="120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</row>
    <row r="27">
      <c r="A27" s="87"/>
      <c r="B27" s="87"/>
      <c r="C27" s="87"/>
      <c r="D27" s="119"/>
      <c r="E27" s="120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</row>
    <row r="28">
      <c r="A28" s="87"/>
      <c r="B28" s="87"/>
      <c r="C28" s="87"/>
      <c r="D28" s="119"/>
      <c r="E28" s="120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</row>
    <row r="29">
      <c r="A29" s="87"/>
      <c r="B29" s="87"/>
      <c r="C29" s="87"/>
      <c r="D29" s="119"/>
      <c r="E29" s="120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</row>
    <row r="30">
      <c r="A30" s="87"/>
      <c r="B30" s="87"/>
      <c r="C30" s="87"/>
      <c r="D30" s="119"/>
      <c r="E30" s="120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</row>
    <row r="31">
      <c r="A31" s="87"/>
      <c r="B31" s="87"/>
      <c r="C31" s="87"/>
      <c r="D31" s="119"/>
      <c r="E31" s="120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</row>
    <row r="32">
      <c r="A32" s="87"/>
      <c r="B32" s="87"/>
      <c r="C32" s="87"/>
      <c r="D32" s="119"/>
      <c r="E32" s="120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</row>
    <row r="33">
      <c r="A33" s="87"/>
      <c r="B33" s="87"/>
      <c r="C33" s="87"/>
      <c r="D33" s="119"/>
      <c r="E33" s="120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</row>
    <row r="34">
      <c r="A34" s="87"/>
      <c r="B34" s="87"/>
      <c r="C34" s="87"/>
      <c r="D34" s="119"/>
      <c r="E34" s="120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</row>
    <row r="35">
      <c r="A35" s="87"/>
      <c r="B35" s="87"/>
      <c r="C35" s="87"/>
      <c r="D35" s="119"/>
      <c r="E35" s="120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</row>
    <row r="36">
      <c r="A36" s="87"/>
      <c r="B36" s="87"/>
      <c r="C36" s="87"/>
      <c r="D36" s="119"/>
      <c r="E36" s="120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</row>
    <row r="37">
      <c r="A37" s="87"/>
      <c r="B37" s="87"/>
      <c r="C37" s="87"/>
      <c r="D37" s="119"/>
      <c r="E37" s="120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</row>
    <row r="38">
      <c r="A38" s="87"/>
      <c r="B38" s="87"/>
      <c r="C38" s="87"/>
      <c r="D38" s="119"/>
      <c r="E38" s="120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</row>
    <row r="39">
      <c r="A39" s="87"/>
      <c r="B39" s="87"/>
      <c r="C39" s="87"/>
      <c r="D39" s="119"/>
      <c r="E39" s="120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</row>
    <row r="40">
      <c r="A40" s="87"/>
      <c r="B40" s="87"/>
      <c r="C40" s="87"/>
      <c r="D40" s="119"/>
      <c r="E40" s="120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</row>
    <row r="41">
      <c r="A41" s="87"/>
      <c r="B41" s="87"/>
      <c r="C41" s="87"/>
      <c r="D41" s="119"/>
      <c r="E41" s="120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</row>
    <row r="42">
      <c r="A42" s="87"/>
      <c r="B42" s="87"/>
      <c r="C42" s="87"/>
      <c r="D42" s="119"/>
      <c r="E42" s="120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</row>
    <row r="43">
      <c r="A43" s="87"/>
      <c r="B43" s="87"/>
      <c r="C43" s="87"/>
      <c r="D43" s="119"/>
      <c r="E43" s="120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</row>
    <row r="44">
      <c r="A44" s="87"/>
      <c r="B44" s="87"/>
      <c r="C44" s="87"/>
      <c r="D44" s="119"/>
      <c r="E44" s="120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</row>
    <row r="45">
      <c r="A45" s="87"/>
      <c r="B45" s="87"/>
      <c r="C45" s="87"/>
      <c r="D45" s="119"/>
      <c r="E45" s="120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</row>
    <row r="46">
      <c r="A46" s="87"/>
      <c r="B46" s="87"/>
      <c r="C46" s="87"/>
      <c r="D46" s="119"/>
      <c r="E46" s="120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</row>
    <row r="47">
      <c r="A47" s="87"/>
      <c r="B47" s="87"/>
      <c r="C47" s="87"/>
      <c r="D47" s="119"/>
      <c r="E47" s="120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</row>
    <row r="48">
      <c r="A48" s="87"/>
      <c r="B48" s="87"/>
      <c r="C48" s="87"/>
      <c r="D48" s="119"/>
      <c r="E48" s="120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</row>
    <row r="49">
      <c r="A49" s="87"/>
      <c r="B49" s="87"/>
      <c r="C49" s="87"/>
      <c r="D49" s="119"/>
      <c r="E49" s="120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</row>
    <row r="50">
      <c r="A50" s="87"/>
      <c r="B50" s="87"/>
      <c r="C50" s="87"/>
      <c r="D50" s="119"/>
      <c r="E50" s="120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</row>
    <row r="51">
      <c r="A51" s="87"/>
      <c r="B51" s="87"/>
      <c r="C51" s="87"/>
      <c r="D51" s="119"/>
      <c r="E51" s="120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</row>
    <row r="52">
      <c r="A52" s="87"/>
      <c r="B52" s="87"/>
      <c r="C52" s="87"/>
      <c r="D52" s="119"/>
      <c r="E52" s="120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</row>
    <row r="53">
      <c r="A53" s="87"/>
      <c r="B53" s="87"/>
      <c r="C53" s="87"/>
      <c r="D53" s="119"/>
      <c r="E53" s="120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</row>
    <row r="54">
      <c r="A54" s="87"/>
      <c r="B54" s="87"/>
      <c r="C54" s="87"/>
      <c r="D54" s="119"/>
      <c r="E54" s="120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</row>
    <row r="55">
      <c r="A55" s="87"/>
      <c r="B55" s="87"/>
      <c r="C55" s="87"/>
      <c r="D55" s="119"/>
      <c r="E55" s="120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</row>
    <row r="56">
      <c r="A56" s="87"/>
      <c r="B56" s="87"/>
      <c r="C56" s="87"/>
      <c r="D56" s="119"/>
      <c r="E56" s="120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</row>
    <row r="57">
      <c r="A57" s="87"/>
      <c r="B57" s="87"/>
      <c r="C57" s="87"/>
      <c r="D57" s="119"/>
      <c r="E57" s="120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</row>
    <row r="58">
      <c r="A58" s="87"/>
      <c r="B58" s="87"/>
      <c r="C58" s="87"/>
      <c r="D58" s="119"/>
      <c r="E58" s="120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</row>
    <row r="59">
      <c r="A59" s="87"/>
      <c r="B59" s="87"/>
      <c r="C59" s="87"/>
      <c r="D59" s="119"/>
      <c r="E59" s="120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</row>
    <row r="60">
      <c r="A60" s="87"/>
      <c r="B60" s="87"/>
      <c r="C60" s="87"/>
      <c r="D60" s="119"/>
      <c r="E60" s="120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</row>
    <row r="61">
      <c r="A61" s="87"/>
      <c r="B61" s="87"/>
      <c r="C61" s="87"/>
      <c r="D61" s="119"/>
      <c r="E61" s="120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</row>
    <row r="62">
      <c r="A62" s="87"/>
      <c r="B62" s="87"/>
      <c r="C62" s="87"/>
      <c r="D62" s="119"/>
      <c r="E62" s="120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</row>
    <row r="63">
      <c r="A63" s="87"/>
      <c r="B63" s="87"/>
      <c r="C63" s="87"/>
      <c r="D63" s="119"/>
      <c r="E63" s="120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</row>
    <row r="64">
      <c r="A64" s="87"/>
      <c r="B64" s="87"/>
      <c r="C64" s="87"/>
      <c r="D64" s="119"/>
      <c r="E64" s="120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</row>
    <row r="65">
      <c r="A65" s="87"/>
      <c r="B65" s="87"/>
      <c r="C65" s="87"/>
      <c r="D65" s="119"/>
      <c r="E65" s="120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</row>
    <row r="66">
      <c r="A66" s="87"/>
      <c r="B66" s="87"/>
      <c r="C66" s="87"/>
      <c r="D66" s="119"/>
      <c r="E66" s="120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</row>
    <row r="67">
      <c r="A67" s="87"/>
      <c r="B67" s="87"/>
      <c r="C67" s="87"/>
      <c r="D67" s="119"/>
      <c r="E67" s="120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</row>
    <row r="68">
      <c r="A68" s="87"/>
      <c r="B68" s="87"/>
      <c r="C68" s="87"/>
      <c r="D68" s="119"/>
      <c r="E68" s="120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</row>
    <row r="69">
      <c r="A69" s="87"/>
      <c r="B69" s="87"/>
      <c r="C69" s="87"/>
      <c r="D69" s="119"/>
      <c r="E69" s="120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</row>
    <row r="70">
      <c r="A70" s="87"/>
      <c r="B70" s="87"/>
      <c r="C70" s="87"/>
      <c r="D70" s="119"/>
      <c r="E70" s="120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</row>
    <row r="71">
      <c r="A71" s="87"/>
      <c r="B71" s="87"/>
      <c r="C71" s="87"/>
      <c r="D71" s="119"/>
      <c r="E71" s="120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</row>
    <row r="72">
      <c r="A72" s="87"/>
      <c r="B72" s="87"/>
      <c r="C72" s="87"/>
      <c r="D72" s="119"/>
      <c r="E72" s="120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</row>
    <row r="73">
      <c r="A73" s="87"/>
      <c r="B73" s="87"/>
      <c r="C73" s="87"/>
      <c r="D73" s="119"/>
      <c r="E73" s="120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</row>
    <row r="74">
      <c r="A74" s="87"/>
      <c r="B74" s="87"/>
      <c r="C74" s="87"/>
      <c r="D74" s="119"/>
      <c r="E74" s="120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</row>
  </sheetData>
  <conditionalFormatting sqref="A2:A3">
    <cfRule type="containsBlanks" dxfId="0" priority="1">
      <formula>LEN(TRIM(A2))=0</formula>
    </cfRule>
  </conditionalFormatting>
  <conditionalFormatting sqref="B2:B3">
    <cfRule type="containsBlanks" dxfId="0" priority="2">
      <formula>LEN(TRIM(B2))=0</formula>
    </cfRule>
  </conditionalFormatting>
  <conditionalFormatting sqref="B6:D6 B12:D13">
    <cfRule type="containsBlanks" dxfId="0" priority="3">
      <formula>LEN(TRIM(B6))=0</formula>
    </cfRule>
  </conditionalFormatting>
  <conditionalFormatting sqref="B14:E14">
    <cfRule type="containsBlanks" dxfId="0" priority="4">
      <formula>LEN(TRIM(B14))=0</formula>
    </cfRule>
  </conditionalFormatting>
  <conditionalFormatting sqref="C2:E5">
    <cfRule type="containsBlanks" dxfId="0" priority="5">
      <formula>LEN(TRIM(C2))=0</formula>
    </cfRule>
  </conditionalFormatting>
  <conditionalFormatting sqref="E12:E13">
    <cfRule type="containsBlanks" dxfId="0" priority="6">
      <formula>LEN(TRIM(E12))=0</formula>
    </cfRule>
  </conditionalFormatting>
  <hyperlinks>
    <hyperlink r:id="rId1" ref="E2"/>
    <hyperlink r:id="rId2" ref="E3"/>
    <hyperlink r:id="rId3" ref="B4"/>
    <hyperlink r:id="rId4" ref="E4"/>
    <hyperlink r:id="rId5" ref="E5"/>
    <hyperlink r:id="rId6" location="u-bolts/=ijrclg" ref="E6"/>
    <hyperlink r:id="rId7" ref="E12"/>
    <hyperlink r:id="rId8" location="aluminum-angles/=ijr9zc" ref="E13"/>
    <hyperlink r:id="rId9" ref="E14"/>
    <hyperlink r:id="rId10" ref="E15"/>
    <hyperlink r:id="rId11" ref="E16"/>
    <hyperlink r:id="rId12" ref="E17"/>
  </hyperlinks>
  <drawing r:id="rId1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2.75"/>
  <cols>
    <col customWidth="1" min="1" max="1" width="24.86"/>
    <col customWidth="1" min="2" max="2" width="18.14"/>
    <col customWidth="1" min="3" max="3" width="29.14"/>
    <col customWidth="1" min="4" max="4" width="13.14"/>
    <col customWidth="1" min="5" max="5" width="53.14"/>
    <col customWidth="1" min="6" max="8" width="14.43"/>
    <col customWidth="1" min="9" max="25" width="17.29"/>
  </cols>
  <sheetData>
    <row r="1">
      <c r="A1" s="89"/>
      <c r="B1" s="89" t="s">
        <v>55</v>
      </c>
      <c r="C1" s="89" t="s">
        <v>56</v>
      </c>
      <c r="D1" s="89" t="s">
        <v>57</v>
      </c>
      <c r="E1" s="89" t="s">
        <v>58</v>
      </c>
      <c r="F1" s="90" t="s">
        <v>59</v>
      </c>
      <c r="G1" s="91" t="s">
        <v>143</v>
      </c>
      <c r="H1" s="91" t="s">
        <v>61</v>
      </c>
      <c r="I1" s="92" t="s">
        <v>144</v>
      </c>
      <c r="J1" s="93" t="s">
        <v>145</v>
      </c>
      <c r="K1" s="94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</row>
    <row r="2">
      <c r="A2" s="80" t="s">
        <v>146</v>
      </c>
      <c r="B2" s="80" t="s">
        <v>147</v>
      </c>
      <c r="C2" s="80" t="s">
        <v>148</v>
      </c>
      <c r="D2" s="81">
        <v>12591.0</v>
      </c>
      <c r="E2" s="82" t="s">
        <v>149</v>
      </c>
      <c r="F2" s="96">
        <v>15.46</v>
      </c>
      <c r="G2" s="84">
        <v>1.0</v>
      </c>
      <c r="H2" s="84" t="s">
        <v>150</v>
      </c>
      <c r="I2" s="87"/>
      <c r="J2" s="84">
        <v>1.0</v>
      </c>
      <c r="K2" s="86">
        <f t="shared" ref="K2:K6" si="1">(J2/G2)*F2</f>
        <v>15.46</v>
      </c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</row>
    <row r="3">
      <c r="A3" s="80" t="s">
        <v>151</v>
      </c>
      <c r="B3" s="80" t="s">
        <v>152</v>
      </c>
      <c r="C3" s="80" t="s">
        <v>153</v>
      </c>
      <c r="D3" s="81" t="s">
        <v>154</v>
      </c>
      <c r="E3" s="82" t="s">
        <v>155</v>
      </c>
      <c r="F3" s="83">
        <v>98.0</v>
      </c>
      <c r="G3" s="84">
        <v>1.0</v>
      </c>
      <c r="H3" s="84" t="s">
        <v>150</v>
      </c>
      <c r="I3" s="85">
        <v>43998.0</v>
      </c>
      <c r="J3" s="84">
        <v>1.0</v>
      </c>
      <c r="K3" s="97">
        <f t="shared" si="1"/>
        <v>98</v>
      </c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</row>
    <row r="4">
      <c r="A4" s="80" t="s">
        <v>156</v>
      </c>
      <c r="B4" s="98" t="s">
        <v>157</v>
      </c>
      <c r="C4" s="80" t="s">
        <v>158</v>
      </c>
      <c r="D4" s="80" t="s">
        <v>159</v>
      </c>
      <c r="E4" s="82" t="s">
        <v>160</v>
      </c>
      <c r="F4" s="83">
        <v>19.95</v>
      </c>
      <c r="G4" s="84">
        <v>1.0</v>
      </c>
      <c r="H4" s="84" t="s">
        <v>150</v>
      </c>
      <c r="I4" s="85">
        <v>43998.0</v>
      </c>
      <c r="J4" s="84">
        <v>1.0</v>
      </c>
      <c r="K4" s="97">
        <f t="shared" si="1"/>
        <v>19.95</v>
      </c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</row>
    <row r="5">
      <c r="A5" s="80" t="s">
        <v>161</v>
      </c>
      <c r="B5" s="80" t="s">
        <v>91</v>
      </c>
      <c r="C5" s="80" t="s">
        <v>162</v>
      </c>
      <c r="D5" s="80" t="s">
        <v>163</v>
      </c>
      <c r="E5" s="82" t="s">
        <v>164</v>
      </c>
      <c r="F5" s="83">
        <v>11.77</v>
      </c>
      <c r="G5" s="84">
        <v>1.0</v>
      </c>
      <c r="H5" s="84" t="s">
        <v>150</v>
      </c>
      <c r="I5" s="85">
        <v>42202.0</v>
      </c>
      <c r="J5" s="84">
        <v>1.0</v>
      </c>
      <c r="K5" s="97">
        <f t="shared" si="1"/>
        <v>11.77</v>
      </c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</row>
    <row r="6">
      <c r="A6" s="80" t="s">
        <v>165</v>
      </c>
      <c r="B6" s="80" t="s">
        <v>65</v>
      </c>
      <c r="C6" s="80" t="s">
        <v>166</v>
      </c>
      <c r="D6" s="99" t="s">
        <v>167</v>
      </c>
      <c r="E6" s="82" t="s">
        <v>168</v>
      </c>
      <c r="F6" s="83">
        <v>2.9</v>
      </c>
      <c r="G6" s="84">
        <v>5.0</v>
      </c>
      <c r="H6" s="84" t="s">
        <v>169</v>
      </c>
      <c r="I6" s="87"/>
      <c r="J6" s="84">
        <v>2.0</v>
      </c>
      <c r="K6" s="97">
        <f t="shared" si="1"/>
        <v>1.16</v>
      </c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</row>
    <row r="7">
      <c r="A7" s="100" t="s">
        <v>170</v>
      </c>
      <c r="B7" s="87"/>
      <c r="C7" s="87"/>
      <c r="D7" s="87"/>
      <c r="E7" s="87"/>
      <c r="F7" s="83"/>
      <c r="G7" s="80"/>
      <c r="H7" s="80"/>
      <c r="I7" s="87"/>
      <c r="J7" s="87"/>
      <c r="K7" s="86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</row>
    <row r="8">
      <c r="A8" s="73" t="s">
        <v>198</v>
      </c>
      <c r="B8" s="84" t="s">
        <v>199</v>
      </c>
      <c r="C8" s="84" t="s">
        <v>200</v>
      </c>
      <c r="D8" s="84" t="s">
        <v>201</v>
      </c>
      <c r="E8" s="107" t="s">
        <v>202</v>
      </c>
      <c r="F8" s="83">
        <v>23.0</v>
      </c>
      <c r="G8" s="84">
        <v>1.0</v>
      </c>
      <c r="H8" s="84" t="s">
        <v>150</v>
      </c>
      <c r="I8" s="85">
        <v>43998.0</v>
      </c>
      <c r="J8" s="84">
        <v>1.0</v>
      </c>
      <c r="K8" s="97">
        <f>(J8/G8)*F8</f>
        <v>23</v>
      </c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</row>
    <row r="9">
      <c r="B9" s="87"/>
      <c r="C9" s="87"/>
      <c r="D9" s="87"/>
      <c r="E9" s="87"/>
      <c r="F9" s="83"/>
      <c r="G9" s="80"/>
      <c r="H9" s="80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</row>
    <row r="10">
      <c r="A10" s="104" t="s">
        <v>174</v>
      </c>
      <c r="B10" s="95"/>
      <c r="C10" s="95"/>
      <c r="D10" s="95"/>
      <c r="E10" s="95"/>
      <c r="F10" s="105"/>
      <c r="G10" s="106"/>
      <c r="H10" s="106"/>
      <c r="I10" s="95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5"/>
      <c r="U10" s="95"/>
      <c r="V10" s="95"/>
      <c r="W10" s="95"/>
      <c r="X10" s="95"/>
      <c r="Y10" s="95"/>
    </row>
    <row r="11">
      <c r="A11" s="80" t="s">
        <v>97</v>
      </c>
      <c r="B11" s="80" t="s">
        <v>75</v>
      </c>
      <c r="C11" s="80" t="s">
        <v>175</v>
      </c>
      <c r="D11" s="81">
        <v>42622.0</v>
      </c>
      <c r="E11" s="107" t="s">
        <v>176</v>
      </c>
      <c r="F11" s="83">
        <v>105.88</v>
      </c>
      <c r="G11" s="84">
        <v>1.0</v>
      </c>
      <c r="H11" s="84" t="s">
        <v>177</v>
      </c>
      <c r="I11" s="85">
        <v>43998.0</v>
      </c>
      <c r="J11" s="87">
        <f>1/9</f>
        <v>0.1111111111</v>
      </c>
      <c r="K11" s="97">
        <f t="shared" ref="K11:K16" si="2">(J11/G11)*F11</f>
        <v>11.76444444</v>
      </c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</row>
    <row r="12">
      <c r="A12" s="79" t="s">
        <v>178</v>
      </c>
      <c r="B12" s="80" t="s">
        <v>65</v>
      </c>
      <c r="C12" s="80" t="s">
        <v>102</v>
      </c>
      <c r="D12" s="81" t="s">
        <v>103</v>
      </c>
      <c r="E12" s="82" t="s">
        <v>104</v>
      </c>
      <c r="F12" s="83">
        <v>6.83</v>
      </c>
      <c r="G12" s="84">
        <v>4.0</v>
      </c>
      <c r="H12" s="84" t="s">
        <v>113</v>
      </c>
      <c r="I12" s="85">
        <v>43998.0</v>
      </c>
      <c r="J12" s="84">
        <v>2.0</v>
      </c>
      <c r="K12" s="86">
        <f t="shared" si="2"/>
        <v>3.415</v>
      </c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</row>
    <row r="13">
      <c r="A13" s="84" t="s">
        <v>179</v>
      </c>
      <c r="B13" s="80" t="s">
        <v>180</v>
      </c>
      <c r="C13" s="80" t="s">
        <v>181</v>
      </c>
      <c r="D13" s="81" t="s">
        <v>182</v>
      </c>
      <c r="E13" s="82" t="s">
        <v>183</v>
      </c>
      <c r="F13" s="83">
        <v>166.24</v>
      </c>
      <c r="G13" s="84">
        <v>10.0</v>
      </c>
      <c r="H13" s="84" t="s">
        <v>169</v>
      </c>
      <c r="I13" s="85">
        <v>43998.0</v>
      </c>
      <c r="J13" s="84">
        <v>1.0</v>
      </c>
      <c r="K13" s="97">
        <f t="shared" si="2"/>
        <v>16.624</v>
      </c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</row>
    <row r="14">
      <c r="A14" s="80" t="s">
        <v>184</v>
      </c>
      <c r="B14" s="80" t="s">
        <v>180</v>
      </c>
      <c r="C14" s="80" t="s">
        <v>185</v>
      </c>
      <c r="D14" s="108" t="s">
        <v>186</v>
      </c>
      <c r="E14" s="109" t="s">
        <v>187</v>
      </c>
      <c r="F14" s="83">
        <v>46.38</v>
      </c>
      <c r="G14" s="110">
        <v>12.0</v>
      </c>
      <c r="H14" s="84" t="s">
        <v>69</v>
      </c>
      <c r="I14" s="85">
        <v>43998.0</v>
      </c>
      <c r="J14" s="84">
        <v>1.0</v>
      </c>
      <c r="K14" s="97">
        <f t="shared" si="2"/>
        <v>3.865</v>
      </c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</row>
    <row r="15">
      <c r="A15" s="84" t="s">
        <v>188</v>
      </c>
      <c r="B15" s="84" t="s">
        <v>189</v>
      </c>
      <c r="C15" s="84" t="s">
        <v>190</v>
      </c>
      <c r="D15" s="111" t="s">
        <v>191</v>
      </c>
      <c r="E15" s="109" t="s">
        <v>192</v>
      </c>
      <c r="F15" s="83">
        <v>31.5</v>
      </c>
      <c r="G15" s="110">
        <v>72.0</v>
      </c>
      <c r="H15" s="84" t="s">
        <v>105</v>
      </c>
      <c r="I15" s="85">
        <v>43998.0</v>
      </c>
      <c r="J15" s="84">
        <v>16.5</v>
      </c>
      <c r="K15" s="97">
        <f t="shared" si="2"/>
        <v>7.21875</v>
      </c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</row>
    <row r="16">
      <c r="A16" s="84" t="s">
        <v>193</v>
      </c>
      <c r="B16" s="84" t="s">
        <v>180</v>
      </c>
      <c r="C16" s="84" t="s">
        <v>194</v>
      </c>
      <c r="D16" s="112" t="s">
        <v>195</v>
      </c>
      <c r="E16" s="113" t="s">
        <v>196</v>
      </c>
      <c r="F16" s="83">
        <v>102.19</v>
      </c>
      <c r="G16" s="110">
        <v>50.0</v>
      </c>
      <c r="H16" s="84" t="s">
        <v>197</v>
      </c>
      <c r="I16" s="85">
        <v>43998.0</v>
      </c>
      <c r="J16" s="84">
        <v>6.0</v>
      </c>
      <c r="K16" s="97">
        <f t="shared" si="2"/>
        <v>12.2628</v>
      </c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</row>
    <row r="17">
      <c r="A17" s="114"/>
      <c r="B17" s="114"/>
      <c r="C17" s="114"/>
      <c r="D17" s="115"/>
      <c r="E17" s="116"/>
      <c r="F17" s="114"/>
      <c r="G17" s="114"/>
      <c r="H17" s="114"/>
      <c r="I17" s="114"/>
      <c r="J17" s="117" t="s">
        <v>54</v>
      </c>
      <c r="K17" s="118">
        <f>sum(K2:K16)</f>
        <v>224.4899944</v>
      </c>
      <c r="L17" s="114"/>
      <c r="M17" s="114"/>
      <c r="N17" s="114"/>
      <c r="O17" s="114"/>
      <c r="P17" s="114"/>
      <c r="Q17" s="114"/>
      <c r="R17" s="114"/>
      <c r="S17" s="114"/>
      <c r="T17" s="114"/>
      <c r="U17" s="87"/>
      <c r="V17" s="87"/>
      <c r="W17" s="87"/>
      <c r="X17" s="87"/>
      <c r="Y17" s="87"/>
    </row>
    <row r="18">
      <c r="A18" s="87"/>
      <c r="B18" s="87"/>
      <c r="C18" s="87"/>
      <c r="D18" s="119"/>
      <c r="E18" s="120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</row>
    <row r="19">
      <c r="A19" s="87"/>
      <c r="B19" s="87"/>
      <c r="C19" s="87"/>
      <c r="D19" s="119"/>
      <c r="E19" s="120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</row>
    <row r="20">
      <c r="A20" s="87"/>
      <c r="B20" s="87"/>
      <c r="C20" s="87"/>
      <c r="D20" s="119"/>
      <c r="E20" s="120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</row>
    <row r="21">
      <c r="A21" s="87"/>
      <c r="B21" s="87"/>
      <c r="C21" s="87"/>
      <c r="D21" s="119"/>
      <c r="E21" s="120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</row>
    <row r="22">
      <c r="A22" s="87"/>
      <c r="B22" s="87"/>
      <c r="C22" s="87"/>
      <c r="D22" s="119"/>
      <c r="E22" s="120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</row>
    <row r="23">
      <c r="A23" s="87"/>
      <c r="B23" s="87"/>
      <c r="C23" s="87"/>
      <c r="D23" s="119"/>
      <c r="E23" s="120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</row>
    <row r="24">
      <c r="A24" s="87"/>
      <c r="B24" s="87"/>
      <c r="C24" s="87"/>
      <c r="D24" s="119"/>
      <c r="E24" s="120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</row>
    <row r="25">
      <c r="A25" s="87"/>
      <c r="B25" s="87"/>
      <c r="C25" s="87"/>
      <c r="D25" s="119"/>
      <c r="E25" s="120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</row>
    <row r="26">
      <c r="A26" s="87"/>
      <c r="B26" s="87"/>
      <c r="C26" s="87"/>
      <c r="D26" s="119"/>
      <c r="E26" s="120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</row>
    <row r="27">
      <c r="A27" s="87"/>
      <c r="B27" s="87"/>
      <c r="C27" s="87"/>
      <c r="D27" s="119"/>
      <c r="E27" s="120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</row>
    <row r="28">
      <c r="A28" s="87"/>
      <c r="B28" s="87"/>
      <c r="C28" s="87"/>
      <c r="D28" s="119"/>
      <c r="E28" s="120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</row>
    <row r="29">
      <c r="A29" s="87"/>
      <c r="B29" s="87"/>
      <c r="C29" s="87"/>
      <c r="D29" s="119"/>
      <c r="E29" s="120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</row>
    <row r="30">
      <c r="A30" s="87"/>
      <c r="B30" s="87"/>
      <c r="C30" s="87"/>
      <c r="D30" s="119"/>
      <c r="E30" s="120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</row>
    <row r="31">
      <c r="A31" s="87"/>
      <c r="B31" s="87"/>
      <c r="C31" s="87"/>
      <c r="D31" s="119"/>
      <c r="E31" s="120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</row>
    <row r="32">
      <c r="A32" s="87"/>
      <c r="B32" s="87"/>
      <c r="C32" s="87"/>
      <c r="D32" s="119"/>
      <c r="E32" s="120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</row>
    <row r="33">
      <c r="A33" s="87"/>
      <c r="B33" s="87"/>
      <c r="C33" s="87"/>
      <c r="D33" s="119"/>
      <c r="E33" s="120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</row>
    <row r="34">
      <c r="A34" s="87"/>
      <c r="B34" s="87"/>
      <c r="C34" s="87"/>
      <c r="D34" s="119"/>
      <c r="E34" s="120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</row>
    <row r="35">
      <c r="A35" s="87"/>
      <c r="B35" s="87"/>
      <c r="C35" s="87"/>
      <c r="D35" s="119"/>
      <c r="E35" s="120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</row>
    <row r="36">
      <c r="A36" s="87"/>
      <c r="B36" s="87"/>
      <c r="C36" s="87"/>
      <c r="D36" s="119"/>
      <c r="E36" s="120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</row>
    <row r="37">
      <c r="A37" s="87"/>
      <c r="B37" s="87"/>
      <c r="C37" s="87"/>
      <c r="D37" s="119"/>
      <c r="E37" s="120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</row>
    <row r="38">
      <c r="A38" s="87"/>
      <c r="B38" s="87"/>
      <c r="C38" s="87"/>
      <c r="D38" s="119"/>
      <c r="E38" s="120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</row>
    <row r="39">
      <c r="A39" s="87"/>
      <c r="B39" s="87"/>
      <c r="C39" s="87"/>
      <c r="D39" s="119"/>
      <c r="E39" s="120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</row>
    <row r="40">
      <c r="A40" s="87"/>
      <c r="B40" s="87"/>
      <c r="C40" s="87"/>
      <c r="D40" s="119"/>
      <c r="E40" s="120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</row>
    <row r="41">
      <c r="A41" s="87"/>
      <c r="B41" s="87"/>
      <c r="C41" s="87"/>
      <c r="D41" s="119"/>
      <c r="E41" s="120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</row>
    <row r="42">
      <c r="A42" s="87"/>
      <c r="B42" s="87"/>
      <c r="C42" s="87"/>
      <c r="D42" s="119"/>
      <c r="E42" s="120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</row>
    <row r="43">
      <c r="A43" s="87"/>
      <c r="B43" s="87"/>
      <c r="C43" s="87"/>
      <c r="D43" s="119"/>
      <c r="E43" s="120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</row>
    <row r="44">
      <c r="A44" s="87"/>
      <c r="B44" s="87"/>
      <c r="C44" s="87"/>
      <c r="D44" s="119"/>
      <c r="E44" s="120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</row>
    <row r="45">
      <c r="A45" s="87"/>
      <c r="B45" s="87"/>
      <c r="C45" s="87"/>
      <c r="D45" s="119"/>
      <c r="E45" s="120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</row>
    <row r="46">
      <c r="A46" s="87"/>
      <c r="B46" s="87"/>
      <c r="C46" s="87"/>
      <c r="D46" s="119"/>
      <c r="E46" s="120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</row>
    <row r="47">
      <c r="A47" s="87"/>
      <c r="B47" s="87"/>
      <c r="C47" s="87"/>
      <c r="D47" s="119"/>
      <c r="E47" s="120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</row>
    <row r="48">
      <c r="A48" s="87"/>
      <c r="B48" s="87"/>
      <c r="C48" s="87"/>
      <c r="D48" s="119"/>
      <c r="E48" s="120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</row>
    <row r="49">
      <c r="A49" s="87"/>
      <c r="B49" s="87"/>
      <c r="C49" s="87"/>
      <c r="D49" s="119"/>
      <c r="E49" s="120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</row>
    <row r="50">
      <c r="A50" s="87"/>
      <c r="B50" s="87"/>
      <c r="C50" s="87"/>
      <c r="D50" s="119"/>
      <c r="E50" s="120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</row>
    <row r="51">
      <c r="A51" s="87"/>
      <c r="B51" s="87"/>
      <c r="C51" s="87"/>
      <c r="D51" s="119"/>
      <c r="E51" s="120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</row>
    <row r="52">
      <c r="A52" s="87"/>
      <c r="B52" s="87"/>
      <c r="C52" s="87"/>
      <c r="D52" s="119"/>
      <c r="E52" s="120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</row>
    <row r="53">
      <c r="A53" s="87"/>
      <c r="B53" s="87"/>
      <c r="C53" s="87"/>
      <c r="D53" s="119"/>
      <c r="E53" s="120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</row>
    <row r="54">
      <c r="A54" s="87"/>
      <c r="B54" s="87"/>
      <c r="C54" s="87"/>
      <c r="D54" s="119"/>
      <c r="E54" s="120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</row>
    <row r="55">
      <c r="A55" s="87"/>
      <c r="B55" s="87"/>
      <c r="C55" s="87"/>
      <c r="D55" s="119"/>
      <c r="E55" s="120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</row>
    <row r="56">
      <c r="A56" s="87"/>
      <c r="B56" s="87"/>
      <c r="C56" s="87"/>
      <c r="D56" s="119"/>
      <c r="E56" s="120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</row>
    <row r="57">
      <c r="A57" s="87"/>
      <c r="B57" s="87"/>
      <c r="C57" s="87"/>
      <c r="D57" s="119"/>
      <c r="E57" s="120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</row>
    <row r="58">
      <c r="A58" s="87"/>
      <c r="B58" s="87"/>
      <c r="C58" s="87"/>
      <c r="D58" s="119"/>
      <c r="E58" s="120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</row>
    <row r="59">
      <c r="A59" s="87"/>
      <c r="B59" s="87"/>
      <c r="C59" s="87"/>
      <c r="D59" s="119"/>
      <c r="E59" s="120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</row>
    <row r="60">
      <c r="A60" s="87"/>
      <c r="B60" s="87"/>
      <c r="C60" s="87"/>
      <c r="D60" s="119"/>
      <c r="E60" s="120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</row>
    <row r="61">
      <c r="A61" s="87"/>
      <c r="B61" s="87"/>
      <c r="C61" s="87"/>
      <c r="D61" s="119"/>
      <c r="E61" s="120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</row>
    <row r="62">
      <c r="A62" s="87"/>
      <c r="B62" s="87"/>
      <c r="C62" s="87"/>
      <c r="D62" s="119"/>
      <c r="E62" s="120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</row>
    <row r="63">
      <c r="A63" s="87"/>
      <c r="B63" s="87"/>
      <c r="C63" s="87"/>
      <c r="D63" s="119"/>
      <c r="E63" s="120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</row>
    <row r="64">
      <c r="A64" s="87"/>
      <c r="B64" s="87"/>
      <c r="C64" s="87"/>
      <c r="D64" s="119"/>
      <c r="E64" s="120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</row>
    <row r="65">
      <c r="A65" s="87"/>
      <c r="B65" s="87"/>
      <c r="C65" s="87"/>
      <c r="D65" s="119"/>
      <c r="E65" s="120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</row>
    <row r="66">
      <c r="A66" s="87"/>
      <c r="B66" s="87"/>
      <c r="C66" s="87"/>
      <c r="D66" s="119"/>
      <c r="E66" s="120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</row>
    <row r="67">
      <c r="A67" s="87"/>
      <c r="B67" s="87"/>
      <c r="C67" s="87"/>
      <c r="D67" s="119"/>
      <c r="E67" s="120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</row>
    <row r="68">
      <c r="A68" s="87"/>
      <c r="B68" s="87"/>
      <c r="C68" s="87"/>
      <c r="D68" s="119"/>
      <c r="E68" s="120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</row>
    <row r="69">
      <c r="A69" s="87"/>
      <c r="B69" s="87"/>
      <c r="C69" s="87"/>
      <c r="D69" s="119"/>
      <c r="E69" s="120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</row>
    <row r="70">
      <c r="A70" s="87"/>
      <c r="B70" s="87"/>
      <c r="C70" s="87"/>
      <c r="D70" s="119"/>
      <c r="E70" s="120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</row>
    <row r="71">
      <c r="A71" s="87"/>
      <c r="B71" s="87"/>
      <c r="C71" s="87"/>
      <c r="D71" s="119"/>
      <c r="E71" s="120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</row>
    <row r="72">
      <c r="A72" s="87"/>
      <c r="B72" s="87"/>
      <c r="C72" s="87"/>
      <c r="D72" s="119"/>
      <c r="E72" s="120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</row>
    <row r="73">
      <c r="A73" s="87"/>
      <c r="B73" s="87"/>
      <c r="C73" s="87"/>
      <c r="D73" s="119"/>
      <c r="E73" s="120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</row>
  </sheetData>
  <conditionalFormatting sqref="A2:A3">
    <cfRule type="containsBlanks" dxfId="0" priority="1">
      <formula>LEN(TRIM(A2))=0</formula>
    </cfRule>
  </conditionalFormatting>
  <conditionalFormatting sqref="B2:B3">
    <cfRule type="containsBlanks" dxfId="0" priority="2">
      <formula>LEN(TRIM(B2))=0</formula>
    </cfRule>
  </conditionalFormatting>
  <conditionalFormatting sqref="B6:D6 B11:D12">
    <cfRule type="containsBlanks" dxfId="0" priority="3">
      <formula>LEN(TRIM(B6))=0</formula>
    </cfRule>
  </conditionalFormatting>
  <conditionalFormatting sqref="B13:E13">
    <cfRule type="containsBlanks" dxfId="0" priority="4">
      <formula>LEN(TRIM(B13))=0</formula>
    </cfRule>
  </conditionalFormatting>
  <conditionalFormatting sqref="C2:E5">
    <cfRule type="containsBlanks" dxfId="0" priority="5">
      <formula>LEN(TRIM(C2))=0</formula>
    </cfRule>
  </conditionalFormatting>
  <conditionalFormatting sqref="E11:E12">
    <cfRule type="containsBlanks" dxfId="0" priority="6">
      <formula>LEN(TRIM(E11))=0</formula>
    </cfRule>
  </conditionalFormatting>
  <hyperlinks>
    <hyperlink r:id="rId1" ref="E2"/>
    <hyperlink r:id="rId2" ref="E3"/>
    <hyperlink r:id="rId3" ref="B4"/>
    <hyperlink r:id="rId4" ref="E4"/>
    <hyperlink r:id="rId5" ref="E5"/>
    <hyperlink r:id="rId6" location="u-bolts/=ijrclg" ref="E6"/>
    <hyperlink r:id="rId7" ref="E8"/>
    <hyperlink r:id="rId8" ref="E11"/>
    <hyperlink r:id="rId9" location="aluminum-angles/=ijr9zc" ref="E12"/>
    <hyperlink r:id="rId10" ref="E13"/>
    <hyperlink r:id="rId11" ref="E14"/>
    <hyperlink r:id="rId12" ref="E15"/>
    <hyperlink r:id="rId13" ref="E16"/>
  </hyperlinks>
  <drawing r:id="rId14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2.75"/>
  <cols>
    <col customWidth="1" min="1" max="1" width="24.14"/>
    <col customWidth="1" min="2" max="2" width="18.14"/>
    <col customWidth="1" min="3" max="3" width="41.71"/>
    <col customWidth="1" min="4" max="4" width="13.14"/>
    <col customWidth="1" min="5" max="5" width="17.29"/>
    <col customWidth="1" min="6" max="6" width="10.14"/>
    <col customWidth="1" min="7" max="7" width="5.0"/>
    <col customWidth="1" min="8" max="8" width="6.0"/>
    <col customWidth="1" min="9" max="9" width="9.71"/>
    <col customWidth="1" min="10" max="10" width="9.57"/>
    <col customWidth="1" min="11" max="13" width="17.29"/>
    <col customWidth="1" min="14" max="25" width="7.86"/>
  </cols>
  <sheetData>
    <row r="1">
      <c r="A1" s="89"/>
      <c r="B1" s="89" t="s">
        <v>55</v>
      </c>
      <c r="C1" s="89" t="s">
        <v>56</v>
      </c>
      <c r="D1" s="89" t="s">
        <v>57</v>
      </c>
      <c r="E1" s="89" t="s">
        <v>58</v>
      </c>
      <c r="F1" s="90" t="s">
        <v>59</v>
      </c>
      <c r="G1" s="91" t="s">
        <v>143</v>
      </c>
      <c r="H1" s="91" t="s">
        <v>61</v>
      </c>
      <c r="I1" s="91" t="s">
        <v>203</v>
      </c>
      <c r="J1" s="89"/>
      <c r="K1" s="89" t="s">
        <v>55</v>
      </c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</row>
    <row r="2">
      <c r="A2" s="46" t="s">
        <v>184</v>
      </c>
      <c r="B2" s="46" t="s">
        <v>180</v>
      </c>
      <c r="C2" s="46" t="s">
        <v>185</v>
      </c>
      <c r="D2" s="121" t="s">
        <v>186</v>
      </c>
      <c r="E2" s="122" t="s">
        <v>187</v>
      </c>
      <c r="F2" s="49">
        <v>46.38</v>
      </c>
      <c r="G2" s="123">
        <v>12.0</v>
      </c>
      <c r="H2" s="50" t="s">
        <v>69</v>
      </c>
      <c r="I2" s="50">
        <v>1.0</v>
      </c>
      <c r="J2" s="46" t="s">
        <v>184</v>
      </c>
      <c r="K2" s="46" t="s">
        <v>180</v>
      </c>
      <c r="L2" s="51">
        <f t="shared" ref="L2:L4" si="1">F2*(I2/G2)</f>
        <v>3.865</v>
      </c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>
      <c r="A3" s="50" t="s">
        <v>188</v>
      </c>
      <c r="B3" s="50" t="s">
        <v>189</v>
      </c>
      <c r="C3" s="50" t="s">
        <v>190</v>
      </c>
      <c r="D3" s="124" t="s">
        <v>191</v>
      </c>
      <c r="E3" s="122" t="s">
        <v>192</v>
      </c>
      <c r="F3" s="49">
        <v>28.64</v>
      </c>
      <c r="G3" s="123">
        <v>72.0</v>
      </c>
      <c r="H3" s="50" t="s">
        <v>105</v>
      </c>
      <c r="I3" s="50">
        <v>16.5</v>
      </c>
      <c r="J3" s="50" t="s">
        <v>188</v>
      </c>
      <c r="K3" s="50" t="s">
        <v>189</v>
      </c>
      <c r="L3" s="51">
        <f t="shared" si="1"/>
        <v>6.563333333</v>
      </c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</row>
    <row r="4">
      <c r="A4" s="50" t="s">
        <v>193</v>
      </c>
      <c r="B4" s="50" t="s">
        <v>180</v>
      </c>
      <c r="C4" s="50" t="s">
        <v>194</v>
      </c>
      <c r="D4" s="125" t="s">
        <v>195</v>
      </c>
      <c r="E4" s="107" t="s">
        <v>196</v>
      </c>
      <c r="F4" s="49">
        <v>102.19</v>
      </c>
      <c r="G4" s="123">
        <v>50.0</v>
      </c>
      <c r="H4" s="50" t="s">
        <v>197</v>
      </c>
      <c r="I4" s="50">
        <v>6.0</v>
      </c>
      <c r="J4" s="50" t="s">
        <v>193</v>
      </c>
      <c r="K4" s="50" t="s">
        <v>180</v>
      </c>
      <c r="L4" s="51">
        <f t="shared" si="1"/>
        <v>12.2628</v>
      </c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</row>
    <row r="5">
      <c r="A5" s="50" t="s">
        <v>204</v>
      </c>
      <c r="B5" s="52"/>
      <c r="C5" s="52"/>
      <c r="D5" s="68"/>
      <c r="E5" s="69"/>
      <c r="F5" s="51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</row>
    <row r="6">
      <c r="A6" s="61"/>
      <c r="B6" s="61"/>
      <c r="C6" s="61"/>
      <c r="D6" s="62"/>
      <c r="E6" s="63"/>
      <c r="F6" s="64"/>
      <c r="G6" s="61"/>
      <c r="H6" s="61"/>
      <c r="I6" s="61"/>
      <c r="J6" s="61"/>
      <c r="K6" s="88" t="s">
        <v>54</v>
      </c>
      <c r="L6" s="67">
        <f>sum(L2:L5)</f>
        <v>22.69113333</v>
      </c>
      <c r="M6" s="61"/>
      <c r="N6" s="61"/>
      <c r="O6" s="61"/>
      <c r="P6" s="61"/>
      <c r="Q6" s="61"/>
      <c r="R6" s="61"/>
      <c r="S6" s="61"/>
      <c r="T6" s="61"/>
      <c r="U6" s="61"/>
      <c r="V6" s="52"/>
      <c r="W6" s="52"/>
      <c r="X6" s="52"/>
      <c r="Y6" s="52"/>
    </row>
    <row r="7">
      <c r="A7" s="52"/>
      <c r="B7" s="52"/>
      <c r="C7" s="52"/>
      <c r="D7" s="68"/>
      <c r="E7" s="69"/>
      <c r="F7" s="51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</row>
    <row r="8">
      <c r="A8" s="52"/>
      <c r="B8" s="52"/>
      <c r="C8" s="52"/>
      <c r="D8" s="68"/>
      <c r="E8" s="69"/>
      <c r="F8" s="51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</row>
    <row r="9">
      <c r="A9" s="52"/>
      <c r="B9" s="52"/>
      <c r="C9" s="52"/>
      <c r="D9" s="68"/>
      <c r="E9" s="69"/>
      <c r="F9" s="51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</row>
    <row r="10">
      <c r="A10" s="52"/>
      <c r="B10" s="52"/>
      <c r="C10" s="52"/>
      <c r="D10" s="68"/>
      <c r="E10" s="69"/>
      <c r="F10" s="51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</row>
    <row r="11">
      <c r="A11" s="52"/>
      <c r="B11" s="52"/>
      <c r="C11" s="52"/>
      <c r="D11" s="68"/>
      <c r="E11" s="69"/>
      <c r="F11" s="51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</row>
    <row r="12">
      <c r="A12" s="52"/>
      <c r="B12" s="52"/>
      <c r="C12" s="52"/>
      <c r="D12" s="68"/>
      <c r="E12" s="69"/>
      <c r="F12" s="51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</row>
    <row r="13">
      <c r="A13" s="52"/>
      <c r="B13" s="52"/>
      <c r="C13" s="52"/>
      <c r="D13" s="68"/>
      <c r="E13" s="69"/>
      <c r="F13" s="51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</row>
    <row r="14">
      <c r="A14" s="52"/>
      <c r="B14" s="52"/>
      <c r="C14" s="52"/>
      <c r="D14" s="68"/>
      <c r="E14" s="69"/>
      <c r="F14" s="51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</row>
    <row r="15">
      <c r="A15" s="52"/>
      <c r="B15" s="52"/>
      <c r="C15" s="52"/>
      <c r="D15" s="68"/>
      <c r="E15" s="69"/>
      <c r="F15" s="51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</row>
    <row r="16">
      <c r="A16" s="52"/>
      <c r="B16" s="52"/>
      <c r="C16" s="52"/>
      <c r="D16" s="68"/>
      <c r="E16" s="69"/>
      <c r="F16" s="51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</row>
    <row r="17">
      <c r="A17" s="52"/>
      <c r="B17" s="52"/>
      <c r="C17" s="52"/>
      <c r="D17" s="68"/>
      <c r="E17" s="69"/>
      <c r="F17" s="51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</row>
    <row r="18">
      <c r="A18" s="52"/>
      <c r="B18" s="52"/>
      <c r="C18" s="52"/>
      <c r="D18" s="68"/>
      <c r="E18" s="69"/>
      <c r="F18" s="51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</row>
    <row r="19">
      <c r="A19" s="52"/>
      <c r="B19" s="52"/>
      <c r="C19" s="52"/>
      <c r="D19" s="68"/>
      <c r="E19" s="69"/>
      <c r="F19" s="51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</row>
    <row r="20">
      <c r="A20" s="52"/>
      <c r="B20" s="52"/>
      <c r="C20" s="52"/>
      <c r="D20" s="68"/>
      <c r="E20" s="69"/>
      <c r="F20" s="51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</row>
    <row r="21">
      <c r="A21" s="52"/>
      <c r="B21" s="52"/>
      <c r="C21" s="52"/>
      <c r="D21" s="68"/>
      <c r="E21" s="69"/>
      <c r="F21" s="51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</row>
    <row r="22">
      <c r="A22" s="52"/>
      <c r="B22" s="52"/>
      <c r="C22" s="52"/>
      <c r="D22" s="68"/>
      <c r="E22" s="69"/>
      <c r="F22" s="51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</row>
    <row r="23">
      <c r="A23" s="52"/>
      <c r="B23" s="52"/>
      <c r="C23" s="52"/>
      <c r="D23" s="68"/>
      <c r="E23" s="69"/>
      <c r="F23" s="51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</row>
    <row r="24">
      <c r="A24" s="52"/>
      <c r="B24" s="52"/>
      <c r="C24" s="52"/>
      <c r="D24" s="68"/>
      <c r="E24" s="69"/>
      <c r="F24" s="51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</row>
    <row r="25">
      <c r="A25" s="52"/>
      <c r="B25" s="52"/>
      <c r="C25" s="52"/>
      <c r="D25" s="68"/>
      <c r="E25" s="69"/>
      <c r="F25" s="51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</row>
    <row r="26">
      <c r="A26" s="52"/>
      <c r="B26" s="52"/>
      <c r="C26" s="52"/>
      <c r="D26" s="68"/>
      <c r="E26" s="69"/>
      <c r="F26" s="51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</row>
    <row r="27">
      <c r="A27" s="52"/>
      <c r="B27" s="52"/>
      <c r="C27" s="52"/>
      <c r="D27" s="68"/>
      <c r="E27" s="69"/>
      <c r="F27" s="51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</row>
    <row r="28">
      <c r="A28" s="52"/>
      <c r="B28" s="52"/>
      <c r="C28" s="52"/>
      <c r="D28" s="68"/>
      <c r="E28" s="69"/>
      <c r="F28" s="51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</row>
    <row r="29">
      <c r="A29" s="52"/>
      <c r="B29" s="52"/>
      <c r="C29" s="52"/>
      <c r="D29" s="68"/>
      <c r="E29" s="69"/>
      <c r="F29" s="51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</row>
    <row r="30">
      <c r="A30" s="52"/>
      <c r="B30" s="52"/>
      <c r="C30" s="52"/>
      <c r="D30" s="68"/>
      <c r="E30" s="69"/>
      <c r="F30" s="51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</row>
    <row r="31">
      <c r="A31" s="52"/>
      <c r="B31" s="52"/>
      <c r="C31" s="52"/>
      <c r="D31" s="68"/>
      <c r="E31" s="69"/>
      <c r="F31" s="51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</row>
    <row r="32">
      <c r="A32" s="52"/>
      <c r="B32" s="52"/>
      <c r="C32" s="52"/>
      <c r="D32" s="68"/>
      <c r="E32" s="69"/>
      <c r="F32" s="51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</row>
    <row r="33">
      <c r="A33" s="52"/>
      <c r="B33" s="52"/>
      <c r="C33" s="52"/>
      <c r="D33" s="68"/>
      <c r="E33" s="69"/>
      <c r="F33" s="51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</row>
    <row r="34">
      <c r="A34" s="52"/>
      <c r="B34" s="52"/>
      <c r="C34" s="52"/>
      <c r="D34" s="68"/>
      <c r="E34" s="69"/>
      <c r="F34" s="51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</row>
    <row r="35">
      <c r="A35" s="52"/>
      <c r="B35" s="52"/>
      <c r="C35" s="52"/>
      <c r="D35" s="68"/>
      <c r="E35" s="69"/>
      <c r="F35" s="51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</row>
    <row r="36">
      <c r="A36" s="52"/>
      <c r="B36" s="52"/>
      <c r="C36" s="52"/>
      <c r="D36" s="68"/>
      <c r="E36" s="69"/>
      <c r="F36" s="51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</row>
    <row r="37">
      <c r="A37" s="52"/>
      <c r="B37" s="52"/>
      <c r="C37" s="52"/>
      <c r="D37" s="68"/>
      <c r="E37" s="69"/>
      <c r="F37" s="51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</row>
    <row r="38">
      <c r="A38" s="52"/>
      <c r="B38" s="52"/>
      <c r="C38" s="52"/>
      <c r="D38" s="68"/>
      <c r="E38" s="69"/>
      <c r="F38" s="51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</row>
    <row r="39">
      <c r="A39" s="52"/>
      <c r="B39" s="52"/>
      <c r="C39" s="52"/>
      <c r="D39" s="68"/>
      <c r="E39" s="69"/>
      <c r="F39" s="51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</row>
    <row r="40">
      <c r="A40" s="52"/>
      <c r="B40" s="52"/>
      <c r="C40" s="52"/>
      <c r="D40" s="68"/>
      <c r="E40" s="69"/>
      <c r="F40" s="51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</row>
    <row r="41">
      <c r="A41" s="52"/>
      <c r="B41" s="52"/>
      <c r="C41" s="52"/>
      <c r="D41" s="68"/>
      <c r="E41" s="69"/>
      <c r="F41" s="51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</row>
    <row r="42">
      <c r="A42" s="52"/>
      <c r="B42" s="52"/>
      <c r="C42" s="52"/>
      <c r="D42" s="68"/>
      <c r="E42" s="69"/>
      <c r="F42" s="51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</row>
    <row r="43">
      <c r="A43" s="52"/>
      <c r="B43" s="52"/>
      <c r="C43" s="52"/>
      <c r="D43" s="68"/>
      <c r="E43" s="69"/>
      <c r="F43" s="51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</row>
  </sheetData>
  <conditionalFormatting sqref="A2:A3 J2:J3">
    <cfRule type="containsBlanks" dxfId="0" priority="1">
      <formula>LEN(TRIM(A2))=0</formula>
    </cfRule>
  </conditionalFormatting>
  <conditionalFormatting sqref="B2:E3 K2:K3">
    <cfRule type="containsBlanks" dxfId="0" priority="2">
      <formula>LEN(TRIM(B2))=0</formula>
    </cfRule>
  </conditionalFormatting>
  <hyperlinks>
    <hyperlink r:id="rId1" ref="E2"/>
    <hyperlink r:id="rId2" ref="E3"/>
    <hyperlink r:id="rId3" ref="E4"/>
  </hyperlinks>
  <drawing r:id="rId4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2.75"/>
  <cols>
    <col customWidth="1" min="1" max="1" width="24.86"/>
    <col customWidth="1" min="2" max="2" width="18.14"/>
    <col customWidth="1" min="3" max="3" width="29.14"/>
    <col customWidth="1" min="4" max="4" width="13.14"/>
    <col customWidth="1" min="5" max="5" width="53.14"/>
    <col customWidth="1" min="6" max="11" width="14.43"/>
    <col customWidth="1" min="12" max="12" width="17.29"/>
    <col customWidth="1" min="13" max="13" width="22.14"/>
    <col customWidth="1" min="14" max="25" width="17.29"/>
  </cols>
  <sheetData>
    <row r="1">
      <c r="A1" s="89"/>
      <c r="B1" s="89" t="s">
        <v>55</v>
      </c>
      <c r="C1" s="89" t="s">
        <v>56</v>
      </c>
      <c r="D1" s="89" t="s">
        <v>57</v>
      </c>
      <c r="E1" s="89" t="s">
        <v>58</v>
      </c>
      <c r="F1" s="90" t="s">
        <v>59</v>
      </c>
      <c r="G1" s="91" t="s">
        <v>143</v>
      </c>
      <c r="H1" s="91" t="s">
        <v>61</v>
      </c>
      <c r="I1" s="91"/>
      <c r="J1" s="91" t="s">
        <v>203</v>
      </c>
      <c r="K1" s="126" t="s">
        <v>205</v>
      </c>
      <c r="L1" s="126" t="s">
        <v>206</v>
      </c>
      <c r="M1" s="126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</row>
    <row r="2">
      <c r="A2" s="46" t="s">
        <v>207</v>
      </c>
      <c r="B2" s="46" t="s">
        <v>180</v>
      </c>
      <c r="C2" s="50" t="s">
        <v>208</v>
      </c>
      <c r="D2" s="53" t="s">
        <v>209</v>
      </c>
      <c r="E2" s="48" t="s">
        <v>210</v>
      </c>
      <c r="F2" s="49">
        <v>41.82</v>
      </c>
      <c r="G2" s="50">
        <v>1.0</v>
      </c>
      <c r="H2" s="50" t="s">
        <v>211</v>
      </c>
      <c r="I2" s="127">
        <v>43981.0</v>
      </c>
      <c r="J2" s="128">
        <v>0.1</v>
      </c>
      <c r="K2" s="97">
        <f t="shared" ref="K2:K15" si="1">(J2/G2)*F2</f>
        <v>4.182</v>
      </c>
      <c r="M2" s="87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>
      <c r="A3" s="46" t="s">
        <v>212</v>
      </c>
      <c r="B3" s="46" t="s">
        <v>75</v>
      </c>
      <c r="C3" s="46" t="s">
        <v>213</v>
      </c>
      <c r="D3" s="53">
        <v>58201.0</v>
      </c>
      <c r="E3" s="48" t="s">
        <v>214</v>
      </c>
      <c r="F3" s="49">
        <v>1.27</v>
      </c>
      <c r="G3" s="50">
        <v>1.0</v>
      </c>
      <c r="H3" s="50" t="s">
        <v>150</v>
      </c>
      <c r="I3" s="127">
        <v>43981.0</v>
      </c>
      <c r="J3" s="129">
        <v>2.0</v>
      </c>
      <c r="K3" s="130">
        <f t="shared" si="1"/>
        <v>2.54</v>
      </c>
      <c r="M3" s="87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</row>
    <row r="4">
      <c r="A4" s="50" t="s">
        <v>215</v>
      </c>
      <c r="B4" s="46" t="s">
        <v>75</v>
      </c>
      <c r="C4" s="46" t="s">
        <v>175</v>
      </c>
      <c r="D4" s="53">
        <v>42622.0</v>
      </c>
      <c r="E4" s="48" t="s">
        <v>99</v>
      </c>
      <c r="F4" s="58">
        <v>105.88</v>
      </c>
      <c r="G4" s="50">
        <v>1.0</v>
      </c>
      <c r="H4" s="50" t="s">
        <v>216</v>
      </c>
      <c r="I4" s="127">
        <v>43981.0</v>
      </c>
      <c r="J4" s="129">
        <f t="shared" ref="J4:J5" si="2">1/48</f>
        <v>0.02083333333</v>
      </c>
      <c r="K4" s="130">
        <f t="shared" si="1"/>
        <v>2.205833333</v>
      </c>
      <c r="M4" s="131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</row>
    <row r="5">
      <c r="A5" s="50" t="s">
        <v>217</v>
      </c>
      <c r="B5" s="46" t="s">
        <v>75</v>
      </c>
      <c r="C5" s="46" t="s">
        <v>175</v>
      </c>
      <c r="D5" s="53">
        <v>42516.0</v>
      </c>
      <c r="E5" s="48" t="s">
        <v>218</v>
      </c>
      <c r="F5" s="49">
        <v>43.21</v>
      </c>
      <c r="G5" s="50">
        <v>1.0</v>
      </c>
      <c r="H5" s="50" t="s">
        <v>216</v>
      </c>
      <c r="I5" s="127">
        <v>43981.0</v>
      </c>
      <c r="J5" s="129">
        <f t="shared" si="2"/>
        <v>0.02083333333</v>
      </c>
      <c r="K5" s="130">
        <f t="shared" si="1"/>
        <v>0.9002083333</v>
      </c>
      <c r="M5" s="13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</row>
    <row r="6">
      <c r="A6" s="55" t="s">
        <v>219</v>
      </c>
      <c r="B6" s="55" t="s">
        <v>75</v>
      </c>
      <c r="C6" s="55" t="s">
        <v>220</v>
      </c>
      <c r="D6" s="56">
        <v>63183.0</v>
      </c>
      <c r="E6" s="57" t="s">
        <v>221</v>
      </c>
      <c r="F6" s="49">
        <v>0.61</v>
      </c>
      <c r="G6" s="50">
        <v>1.0</v>
      </c>
      <c r="H6" s="50" t="s">
        <v>150</v>
      </c>
      <c r="I6" s="127">
        <v>43981.0</v>
      </c>
      <c r="J6" s="129">
        <v>1.0</v>
      </c>
      <c r="K6" s="130">
        <f t="shared" si="1"/>
        <v>0.61</v>
      </c>
      <c r="M6" s="13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</row>
    <row r="7">
      <c r="A7" s="55" t="s">
        <v>222</v>
      </c>
      <c r="B7" s="55" t="s">
        <v>75</v>
      </c>
      <c r="C7" s="55" t="s">
        <v>223</v>
      </c>
      <c r="D7" s="56">
        <v>62167.0</v>
      </c>
      <c r="E7" s="57" t="s">
        <v>224</v>
      </c>
      <c r="F7" s="49">
        <v>1.54</v>
      </c>
      <c r="G7" s="50">
        <v>1.0</v>
      </c>
      <c r="H7" s="50" t="s">
        <v>150</v>
      </c>
      <c r="I7" s="127">
        <v>43981.0</v>
      </c>
      <c r="J7" s="129">
        <v>1.0</v>
      </c>
      <c r="K7" s="130">
        <f t="shared" si="1"/>
        <v>1.54</v>
      </c>
      <c r="M7" s="13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</row>
    <row r="8">
      <c r="A8" s="50" t="s">
        <v>225</v>
      </c>
      <c r="B8" s="46" t="s">
        <v>65</v>
      </c>
      <c r="C8" s="46" t="s">
        <v>226</v>
      </c>
      <c r="D8" s="75" t="s">
        <v>227</v>
      </c>
      <c r="E8" s="48" t="s">
        <v>228</v>
      </c>
      <c r="F8" s="49">
        <v>264.23</v>
      </c>
      <c r="G8" s="50">
        <v>1.0</v>
      </c>
      <c r="H8" s="50" t="s">
        <v>229</v>
      </c>
      <c r="I8" s="127">
        <v>43981.0</v>
      </c>
      <c r="J8" s="129">
        <f>1/60</f>
        <v>0.01666666667</v>
      </c>
      <c r="K8" s="130">
        <f t="shared" si="1"/>
        <v>4.403833333</v>
      </c>
      <c r="M8" s="13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</row>
    <row r="9">
      <c r="A9" s="50" t="s">
        <v>230</v>
      </c>
      <c r="B9" s="46" t="s">
        <v>65</v>
      </c>
      <c r="C9" s="46" t="s">
        <v>231</v>
      </c>
      <c r="D9" s="53" t="s">
        <v>232</v>
      </c>
      <c r="E9" s="48" t="s">
        <v>233</v>
      </c>
      <c r="F9" s="49">
        <v>37.43</v>
      </c>
      <c r="G9" s="50">
        <v>48.0</v>
      </c>
      <c r="H9" s="50" t="s">
        <v>234</v>
      </c>
      <c r="I9" s="127">
        <v>43981.0</v>
      </c>
      <c r="J9" s="129">
        <v>4.0</v>
      </c>
      <c r="K9" s="130">
        <f t="shared" si="1"/>
        <v>3.119166667</v>
      </c>
      <c r="M9" s="131" t="s">
        <v>235</v>
      </c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</row>
    <row r="10">
      <c r="A10" s="50" t="s">
        <v>236</v>
      </c>
      <c r="B10" s="46" t="s">
        <v>65</v>
      </c>
      <c r="C10" s="46" t="s">
        <v>237</v>
      </c>
      <c r="D10" s="53" t="s">
        <v>238</v>
      </c>
      <c r="E10" s="48" t="s">
        <v>239</v>
      </c>
      <c r="F10" s="49">
        <v>9.88</v>
      </c>
      <c r="G10" s="50">
        <v>25.0</v>
      </c>
      <c r="H10" s="50" t="s">
        <v>169</v>
      </c>
      <c r="I10" s="127">
        <v>43981.0</v>
      </c>
      <c r="J10" s="129">
        <v>4.0</v>
      </c>
      <c r="K10" s="130">
        <f t="shared" si="1"/>
        <v>1.5808</v>
      </c>
      <c r="M10" s="87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</row>
    <row r="11">
      <c r="A11" s="50" t="s">
        <v>240</v>
      </c>
      <c r="B11" s="46" t="s">
        <v>180</v>
      </c>
      <c r="C11" s="46" t="s">
        <v>241</v>
      </c>
      <c r="D11" s="53" t="s">
        <v>242</v>
      </c>
      <c r="E11" s="48" t="s">
        <v>243</v>
      </c>
      <c r="F11" s="49">
        <v>375.24</v>
      </c>
      <c r="G11" s="50">
        <v>24.0</v>
      </c>
      <c r="H11" s="50" t="s">
        <v>150</v>
      </c>
      <c r="I11" s="127">
        <v>43981.0</v>
      </c>
      <c r="J11" s="129">
        <v>1.0</v>
      </c>
      <c r="K11" s="97">
        <f t="shared" si="1"/>
        <v>15.635</v>
      </c>
      <c r="M11" s="87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</row>
    <row r="12">
      <c r="A12" s="50" t="s">
        <v>244</v>
      </c>
      <c r="B12" s="46" t="s">
        <v>65</v>
      </c>
      <c r="C12" s="46" t="s">
        <v>245</v>
      </c>
      <c r="D12" s="75" t="s">
        <v>246</v>
      </c>
      <c r="E12" s="48" t="s">
        <v>247</v>
      </c>
      <c r="F12" s="49">
        <v>8.95</v>
      </c>
      <c r="G12" s="50">
        <v>10.0</v>
      </c>
      <c r="H12" s="50" t="s">
        <v>169</v>
      </c>
      <c r="I12" s="127">
        <v>43981.0</v>
      </c>
      <c r="J12" s="129">
        <v>2.0</v>
      </c>
      <c r="K12" s="130">
        <f t="shared" si="1"/>
        <v>1.79</v>
      </c>
      <c r="M12" s="87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</row>
    <row r="13">
      <c r="A13" s="46" t="s">
        <v>248</v>
      </c>
      <c r="B13" s="46" t="s">
        <v>249</v>
      </c>
      <c r="C13" s="46" t="s">
        <v>250</v>
      </c>
      <c r="D13" s="53" t="s">
        <v>7</v>
      </c>
      <c r="E13" s="107" t="s">
        <v>251</v>
      </c>
      <c r="F13" s="133">
        <v>1.2</v>
      </c>
      <c r="G13" s="50">
        <v>1.0</v>
      </c>
      <c r="H13" s="50" t="s">
        <v>150</v>
      </c>
      <c r="I13" s="127">
        <v>44042.0</v>
      </c>
      <c r="J13" s="129">
        <v>2.0</v>
      </c>
      <c r="K13" s="130">
        <f t="shared" si="1"/>
        <v>2.4</v>
      </c>
      <c r="M13" s="87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</row>
    <row r="14">
      <c r="A14" s="46" t="s">
        <v>248</v>
      </c>
      <c r="B14" s="46" t="s">
        <v>249</v>
      </c>
      <c r="C14" s="50" t="s">
        <v>252</v>
      </c>
      <c r="D14" s="134">
        <v>2556204.0</v>
      </c>
      <c r="E14" s="107" t="s">
        <v>253</v>
      </c>
      <c r="F14" s="50">
        <v>0.8</v>
      </c>
      <c r="G14" s="50">
        <v>1.0</v>
      </c>
      <c r="H14" s="50" t="s">
        <v>150</v>
      </c>
      <c r="I14" s="127">
        <v>44042.0</v>
      </c>
      <c r="J14" s="129">
        <v>0.5</v>
      </c>
      <c r="K14" s="130">
        <f t="shared" si="1"/>
        <v>0.4</v>
      </c>
      <c r="M14" s="87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</row>
    <row r="15">
      <c r="A15" s="50" t="s">
        <v>254</v>
      </c>
      <c r="B15" s="50" t="s">
        <v>255</v>
      </c>
      <c r="C15" s="46" t="s">
        <v>256</v>
      </c>
      <c r="D15" s="75" t="s">
        <v>257</v>
      </c>
      <c r="E15" s="48" t="s">
        <v>258</v>
      </c>
      <c r="F15" s="49">
        <v>15.2</v>
      </c>
      <c r="G15" s="50">
        <v>25.0</v>
      </c>
      <c r="H15" s="50" t="s">
        <v>169</v>
      </c>
      <c r="I15" s="127">
        <v>43981.0</v>
      </c>
      <c r="J15" s="128">
        <v>1.0</v>
      </c>
      <c r="K15" s="130">
        <f t="shared" si="1"/>
        <v>0.608</v>
      </c>
      <c r="M15" s="87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</row>
    <row r="16">
      <c r="A16" s="135" t="s">
        <v>259</v>
      </c>
      <c r="B16" s="136" t="s">
        <v>180</v>
      </c>
      <c r="C16" s="135" t="s">
        <v>260</v>
      </c>
      <c r="D16" s="137" t="s">
        <v>261</v>
      </c>
      <c r="E16" s="138" t="s">
        <v>262</v>
      </c>
      <c r="F16" s="139">
        <v>72.61</v>
      </c>
      <c r="G16" s="140">
        <v>100.0</v>
      </c>
      <c r="H16" s="135" t="s">
        <v>69</v>
      </c>
      <c r="I16" s="141">
        <v>43981.0</v>
      </c>
      <c r="J16" s="142">
        <v>1.0</v>
      </c>
      <c r="K16" s="143"/>
      <c r="L16" s="144">
        <f>F16*(J16/G16)</f>
        <v>0.7261</v>
      </c>
      <c r="M16" s="145"/>
      <c r="N16" s="145"/>
      <c r="O16" s="145"/>
      <c r="P16" s="145"/>
      <c r="Q16" s="145"/>
      <c r="R16" s="145"/>
      <c r="S16" s="145"/>
      <c r="T16" s="145"/>
      <c r="U16" s="52"/>
      <c r="V16" s="52"/>
      <c r="W16" s="52"/>
      <c r="X16" s="52"/>
      <c r="Y16" s="52"/>
    </row>
    <row r="17">
      <c r="A17" s="146" t="s">
        <v>263</v>
      </c>
      <c r="B17" s="147" t="s">
        <v>264</v>
      </c>
      <c r="C17" s="147" t="s">
        <v>265</v>
      </c>
      <c r="D17" s="148" t="s">
        <v>266</v>
      </c>
      <c r="E17" s="149" t="s">
        <v>267</v>
      </c>
      <c r="F17" s="150">
        <v>66.25</v>
      </c>
      <c r="G17" s="146">
        <v>100.0</v>
      </c>
      <c r="H17" s="146" t="s">
        <v>169</v>
      </c>
      <c r="I17" s="151">
        <v>43981.0</v>
      </c>
      <c r="J17" s="152">
        <v>1.0</v>
      </c>
      <c r="K17" s="153"/>
      <c r="L17" s="154">
        <f>(J17/G17)*F17</f>
        <v>0.6625</v>
      </c>
      <c r="M17" s="114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</row>
    <row r="18">
      <c r="A18" s="50" t="s">
        <v>268</v>
      </c>
      <c r="B18" s="50" t="s">
        <v>255</v>
      </c>
      <c r="C18" s="46" t="s">
        <v>269</v>
      </c>
      <c r="D18" s="75" t="s">
        <v>270</v>
      </c>
      <c r="E18" s="48" t="s">
        <v>271</v>
      </c>
      <c r="F18" s="49">
        <v>31.5</v>
      </c>
      <c r="G18" s="50">
        <v>25.0</v>
      </c>
      <c r="H18" s="50" t="s">
        <v>169</v>
      </c>
      <c r="I18" s="127">
        <v>43981.0</v>
      </c>
      <c r="J18" s="129">
        <v>1.0</v>
      </c>
      <c r="K18" s="97">
        <f>(J18/G18)*F18</f>
        <v>1.26</v>
      </c>
      <c r="M18" s="87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</row>
    <row r="19">
      <c r="A19" s="155"/>
      <c r="B19" s="61"/>
      <c r="C19" s="61"/>
      <c r="D19" s="61"/>
      <c r="E19" s="61"/>
      <c r="F19" s="147"/>
      <c r="G19" s="147"/>
      <c r="H19" s="147"/>
      <c r="I19" s="147"/>
      <c r="J19" s="147"/>
      <c r="K19" s="156"/>
      <c r="L19" s="114"/>
      <c r="M19" s="114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</row>
    <row r="20">
      <c r="A20" s="52"/>
      <c r="B20" s="52"/>
      <c r="C20" s="52"/>
      <c r="D20" s="68"/>
      <c r="E20" s="69"/>
      <c r="F20" s="52"/>
      <c r="G20" s="52"/>
      <c r="H20" s="52"/>
      <c r="I20" s="52"/>
      <c r="J20" s="52"/>
      <c r="K20" s="110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</row>
    <row r="21">
      <c r="A21" s="52"/>
      <c r="B21" s="52"/>
      <c r="C21" s="52"/>
      <c r="D21" s="68"/>
      <c r="E21" s="69"/>
      <c r="F21" s="52"/>
      <c r="G21" s="52"/>
      <c r="H21" s="52"/>
      <c r="I21" s="157"/>
      <c r="J21" s="157"/>
      <c r="K21" s="158" t="s">
        <v>272</v>
      </c>
      <c r="L21" s="158" t="s">
        <v>273</v>
      </c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</row>
    <row r="22">
      <c r="I22" s="159"/>
      <c r="J22" s="159" t="s">
        <v>54</v>
      </c>
      <c r="K22" s="160">
        <f t="shared" ref="K22:L22" si="3">sum(K2:K16)</f>
        <v>41.91484167</v>
      </c>
      <c r="L22" s="160">
        <f t="shared" si="3"/>
        <v>0.7261</v>
      </c>
    </row>
    <row r="23">
      <c r="I23" s="159"/>
      <c r="J23" s="159" t="s">
        <v>274</v>
      </c>
      <c r="K23" s="160">
        <f t="shared" ref="K23:L23" si="4">sum(K2:K18)</f>
        <v>43.17484167</v>
      </c>
      <c r="L23" s="160">
        <f t="shared" si="4"/>
        <v>1.3886</v>
      </c>
    </row>
    <row r="24">
      <c r="A24" s="52"/>
      <c r="B24" s="52"/>
      <c r="C24" s="52"/>
      <c r="D24" s="68"/>
      <c r="E24" s="69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</row>
    <row r="25">
      <c r="A25" s="52"/>
      <c r="B25" s="52"/>
      <c r="C25" s="52"/>
      <c r="D25" s="68"/>
      <c r="E25" s="69"/>
      <c r="F25" s="52"/>
      <c r="G25" s="52"/>
      <c r="H25" s="52"/>
      <c r="I25" s="52"/>
      <c r="J25" s="50" t="s">
        <v>275</v>
      </c>
      <c r="K25" s="161">
        <f>sum(K4,K5,K6,K7,K8,K9,K10,K12,K13,K14,K15,K3)</f>
        <v>22.09784167</v>
      </c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</row>
    <row r="26">
      <c r="A26" s="52"/>
      <c r="B26" s="52"/>
      <c r="C26" s="52"/>
      <c r="D26" s="68"/>
      <c r="E26" s="69"/>
      <c r="F26" s="52"/>
      <c r="G26" s="52"/>
      <c r="H26" s="52"/>
      <c r="I26" s="52"/>
      <c r="J26" s="52"/>
      <c r="K26" s="52">
        <f>K25/K22</f>
        <v>0.5272080435</v>
      </c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</row>
    <row r="28">
      <c r="A28" s="52"/>
      <c r="B28" s="52"/>
      <c r="C28" s="52"/>
      <c r="D28" s="68"/>
      <c r="E28" s="69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</row>
    <row r="29">
      <c r="A29" s="52"/>
      <c r="B29" s="52"/>
      <c r="C29" s="52"/>
      <c r="D29" s="68"/>
      <c r="E29" s="69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</row>
    <row r="30">
      <c r="A30" s="52"/>
      <c r="B30" s="52"/>
      <c r="C30" s="52"/>
      <c r="D30" s="68"/>
      <c r="E30" s="69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</row>
    <row r="31">
      <c r="A31" s="52"/>
      <c r="B31" s="52"/>
      <c r="C31" s="52"/>
      <c r="D31" s="68"/>
      <c r="E31" s="69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</row>
    <row r="32">
      <c r="A32" s="52"/>
      <c r="B32" s="52"/>
      <c r="C32" s="52"/>
      <c r="D32" s="68"/>
      <c r="E32" s="69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</row>
    <row r="33">
      <c r="A33" s="52"/>
      <c r="B33" s="52"/>
      <c r="C33" s="52"/>
      <c r="D33" s="68"/>
      <c r="E33" s="69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</row>
    <row r="34">
      <c r="A34" s="52"/>
      <c r="B34" s="52"/>
      <c r="C34" s="52"/>
      <c r="D34" s="68"/>
      <c r="E34" s="69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</row>
    <row r="35">
      <c r="A35" s="52"/>
      <c r="B35" s="52"/>
      <c r="C35" s="52"/>
      <c r="D35" s="68"/>
      <c r="E35" s="69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</row>
    <row r="36">
      <c r="A36" s="52"/>
      <c r="B36" s="52"/>
      <c r="C36" s="52"/>
      <c r="D36" s="68"/>
      <c r="E36" s="69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</row>
    <row r="37">
      <c r="A37" s="52"/>
      <c r="B37" s="52"/>
      <c r="C37" s="52"/>
      <c r="D37" s="68"/>
      <c r="E37" s="69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</row>
    <row r="38">
      <c r="A38" s="52"/>
      <c r="B38" s="52"/>
      <c r="C38" s="52"/>
      <c r="D38" s="68"/>
      <c r="E38" s="69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</row>
    <row r="39">
      <c r="A39" s="52"/>
      <c r="B39" s="52"/>
      <c r="C39" s="52"/>
      <c r="D39" s="68"/>
      <c r="E39" s="69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</row>
    <row r="40">
      <c r="A40" s="52"/>
      <c r="B40" s="52"/>
      <c r="C40" s="52"/>
      <c r="D40" s="68"/>
      <c r="E40" s="69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</row>
    <row r="41">
      <c r="A41" s="52"/>
      <c r="B41" s="52"/>
      <c r="C41" s="52"/>
      <c r="D41" s="68"/>
      <c r="E41" s="69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</row>
    <row r="42">
      <c r="A42" s="52"/>
      <c r="B42" s="52"/>
      <c r="C42" s="52"/>
      <c r="D42" s="68"/>
      <c r="E42" s="69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</row>
    <row r="43">
      <c r="A43" s="52"/>
      <c r="B43" s="52"/>
      <c r="C43" s="52"/>
      <c r="D43" s="68"/>
      <c r="E43" s="69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</row>
    <row r="44">
      <c r="A44" s="52"/>
      <c r="B44" s="52"/>
      <c r="C44" s="52"/>
      <c r="D44" s="68"/>
      <c r="E44" s="69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</row>
    <row r="45">
      <c r="A45" s="52"/>
      <c r="B45" s="52"/>
      <c r="C45" s="52"/>
      <c r="D45" s="68"/>
      <c r="E45" s="69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</row>
    <row r="46">
      <c r="A46" s="52"/>
      <c r="B46" s="52"/>
      <c r="C46" s="52"/>
      <c r="D46" s="68"/>
      <c r="E46" s="69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</row>
    <row r="47">
      <c r="A47" s="52"/>
      <c r="B47" s="52"/>
      <c r="C47" s="52"/>
      <c r="D47" s="68"/>
      <c r="E47" s="69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</row>
    <row r="48">
      <c r="A48" s="52"/>
      <c r="B48" s="52"/>
      <c r="C48" s="52"/>
      <c r="D48" s="68"/>
      <c r="E48" s="69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</row>
    <row r="49">
      <c r="A49" s="52"/>
      <c r="B49" s="52"/>
      <c r="C49" s="52"/>
      <c r="D49" s="68"/>
      <c r="E49" s="69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</row>
    <row r="50">
      <c r="A50" s="52"/>
      <c r="B50" s="52"/>
      <c r="C50" s="52"/>
      <c r="D50" s="68"/>
      <c r="E50" s="69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</row>
    <row r="51">
      <c r="A51" s="52"/>
      <c r="B51" s="52"/>
      <c r="C51" s="52"/>
      <c r="D51" s="68"/>
      <c r="E51" s="69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</row>
    <row r="52">
      <c r="A52" s="52"/>
      <c r="B52" s="52"/>
      <c r="C52" s="52"/>
      <c r="D52" s="68"/>
      <c r="E52" s="69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</row>
    <row r="53">
      <c r="A53" s="52"/>
      <c r="B53" s="52"/>
      <c r="C53" s="52"/>
      <c r="D53" s="68"/>
      <c r="E53" s="69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</row>
    <row r="54">
      <c r="A54" s="52"/>
      <c r="B54" s="52"/>
      <c r="C54" s="52"/>
      <c r="D54" s="68"/>
      <c r="E54" s="69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</row>
    <row r="55">
      <c r="A55" s="52"/>
      <c r="B55" s="52"/>
      <c r="C55" s="52"/>
      <c r="D55" s="68"/>
      <c r="E55" s="69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</row>
    <row r="56">
      <c r="A56" s="52"/>
      <c r="B56" s="52"/>
      <c r="C56" s="52"/>
      <c r="D56" s="68"/>
      <c r="E56" s="69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</row>
    <row r="57">
      <c r="A57" s="52"/>
      <c r="B57" s="52"/>
      <c r="C57" s="52"/>
      <c r="D57" s="68"/>
      <c r="E57" s="69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</row>
    <row r="58">
      <c r="A58" s="52"/>
      <c r="B58" s="52"/>
      <c r="C58" s="52"/>
      <c r="D58" s="68"/>
      <c r="E58" s="69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</row>
    <row r="59">
      <c r="A59" s="52"/>
      <c r="B59" s="52"/>
      <c r="C59" s="52"/>
      <c r="D59" s="68"/>
      <c r="E59" s="69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</row>
    <row r="60">
      <c r="A60" s="52"/>
      <c r="B60" s="52"/>
      <c r="C60" s="52"/>
      <c r="D60" s="68"/>
      <c r="E60" s="69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</row>
    <row r="61">
      <c r="A61" s="52"/>
      <c r="B61" s="52"/>
      <c r="C61" s="52"/>
      <c r="D61" s="68"/>
      <c r="E61" s="69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</row>
    <row r="62">
      <c r="A62" s="52"/>
      <c r="B62" s="52"/>
      <c r="C62" s="52"/>
      <c r="D62" s="68"/>
      <c r="E62" s="69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</row>
    <row r="63">
      <c r="A63" s="52"/>
      <c r="B63" s="52"/>
      <c r="C63" s="52"/>
      <c r="D63" s="68"/>
      <c r="E63" s="69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</row>
    <row r="64">
      <c r="A64" s="52"/>
      <c r="B64" s="52"/>
      <c r="C64" s="52"/>
      <c r="D64" s="68"/>
      <c r="E64" s="69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</row>
    <row r="65">
      <c r="A65" s="52"/>
      <c r="B65" s="52"/>
      <c r="C65" s="52"/>
      <c r="D65" s="68"/>
      <c r="E65" s="69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</row>
    <row r="66">
      <c r="A66" s="52"/>
      <c r="B66" s="52"/>
      <c r="C66" s="52"/>
      <c r="D66" s="68"/>
      <c r="E66" s="69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</row>
    <row r="67">
      <c r="A67" s="52"/>
      <c r="B67" s="52"/>
      <c r="C67" s="52"/>
      <c r="D67" s="68"/>
      <c r="E67" s="69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</row>
    <row r="68">
      <c r="A68" s="52"/>
      <c r="B68" s="52"/>
      <c r="C68" s="52"/>
      <c r="D68" s="68"/>
      <c r="E68" s="69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</row>
    <row r="69">
      <c r="A69" s="52"/>
      <c r="B69" s="52"/>
      <c r="C69" s="52"/>
      <c r="D69" s="68"/>
      <c r="E69" s="69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</row>
    <row r="70">
      <c r="A70" s="52"/>
      <c r="B70" s="52"/>
      <c r="C70" s="52"/>
      <c r="D70" s="68"/>
      <c r="E70" s="69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</row>
    <row r="71">
      <c r="A71" s="52"/>
      <c r="B71" s="52"/>
      <c r="C71" s="52"/>
      <c r="D71" s="68"/>
      <c r="E71" s="69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</row>
    <row r="72">
      <c r="A72" s="52"/>
      <c r="B72" s="52"/>
      <c r="C72" s="52"/>
      <c r="D72" s="68"/>
      <c r="E72" s="69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</row>
    <row r="73">
      <c r="A73" s="52"/>
      <c r="B73" s="52"/>
      <c r="C73" s="52"/>
      <c r="D73" s="68"/>
      <c r="E73" s="69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</row>
    <row r="74">
      <c r="A74" s="52"/>
      <c r="B74" s="52"/>
      <c r="C74" s="52"/>
      <c r="D74" s="68"/>
      <c r="E74" s="69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</row>
    <row r="75">
      <c r="A75" s="52"/>
      <c r="B75" s="52"/>
      <c r="C75" s="52"/>
      <c r="D75" s="68"/>
      <c r="E75" s="69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</row>
    <row r="76">
      <c r="A76" s="52"/>
      <c r="B76" s="52"/>
      <c r="C76" s="52"/>
      <c r="D76" s="68"/>
      <c r="E76" s="69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</row>
    <row r="77">
      <c r="A77" s="52"/>
      <c r="B77" s="52"/>
      <c r="C77" s="52"/>
      <c r="D77" s="68"/>
      <c r="E77" s="69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</row>
  </sheetData>
  <conditionalFormatting sqref="A2:A12 A15 A17:A18">
    <cfRule type="containsBlanks" dxfId="0" priority="1">
      <formula>LEN(TRIM(A2))=0</formula>
    </cfRule>
  </conditionalFormatting>
  <conditionalFormatting sqref="B2:E12 B15:E15 B17:E18">
    <cfRule type="containsBlanks" dxfId="0" priority="2">
      <formula>LEN(TRIM(B2))=0</formula>
    </cfRule>
  </conditionalFormatting>
  <hyperlinks>
    <hyperlink r:id="rId1" ref="E2"/>
    <hyperlink r:id="rId2" ref="E3"/>
    <hyperlink r:id="rId3" ref="E4"/>
    <hyperlink r:id="rId4" ref="E5"/>
    <hyperlink r:id="rId5" ref="E6"/>
    <hyperlink r:id="rId6" ref="E7"/>
    <hyperlink r:id="rId7" location="silicone-rubber-sheets/=ijwgcq" ref="E8"/>
    <hyperlink r:id="rId8" location="standard-aluminum-u-channels/=ims26g" ref="E9"/>
    <hyperlink r:id="rId9" ref="E10"/>
    <hyperlink r:id="rId10" ref="E11"/>
    <hyperlink r:id="rId11" location="standard-barbed-tube-fittings/=ijqfm6" ref="E12"/>
    <hyperlink r:id="rId12" ref="E13"/>
    <hyperlink r:id="rId13" ref="E14"/>
    <hyperlink r:id="rId14" ref="E15"/>
    <hyperlink r:id="rId15" ref="E16"/>
    <hyperlink r:id="rId16" ref="E17"/>
    <hyperlink r:id="rId17" ref="E18"/>
  </hyperlinks>
  <drawing r:id="rId18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2.75"/>
  <cols>
    <col customWidth="1" min="1" max="1" width="24.14"/>
    <col customWidth="1" min="2" max="2" width="18.14"/>
    <col customWidth="1" min="3" max="3" width="41.71"/>
    <col customWidth="1" min="4" max="4" width="13.14"/>
    <col customWidth="1" min="5" max="5" width="17.29"/>
    <col customWidth="1" min="6" max="6" width="10.14"/>
    <col customWidth="1" min="7" max="7" width="5.0"/>
    <col customWidth="1" min="8" max="8" width="6.0"/>
    <col customWidth="1" min="9" max="9" width="9.71"/>
    <col customWidth="1" min="10" max="12" width="17.29"/>
    <col customWidth="1" min="13" max="20" width="7.86"/>
  </cols>
  <sheetData>
    <row r="1">
      <c r="A1" s="89"/>
      <c r="B1" s="89" t="s">
        <v>55</v>
      </c>
      <c r="C1" s="89" t="s">
        <v>56</v>
      </c>
      <c r="D1" s="89" t="s">
        <v>57</v>
      </c>
      <c r="E1" s="89" t="s">
        <v>58</v>
      </c>
      <c r="F1" s="90" t="s">
        <v>59</v>
      </c>
      <c r="G1" s="91" t="s">
        <v>143</v>
      </c>
      <c r="H1" s="91" t="s">
        <v>61</v>
      </c>
      <c r="I1" s="91" t="s">
        <v>203</v>
      </c>
      <c r="J1" s="89" t="s">
        <v>55</v>
      </c>
      <c r="K1" s="126" t="s">
        <v>205</v>
      </c>
      <c r="L1" s="126" t="s">
        <v>206</v>
      </c>
      <c r="M1" s="89"/>
      <c r="N1" s="89"/>
      <c r="O1" s="89"/>
      <c r="P1" s="89"/>
      <c r="Q1" s="89"/>
      <c r="R1" s="89"/>
      <c r="S1" s="89"/>
      <c r="T1" s="89"/>
    </row>
    <row r="2">
      <c r="A2" s="59" t="s">
        <v>276</v>
      </c>
      <c r="B2" s="55" t="s">
        <v>180</v>
      </c>
      <c r="C2" s="55" t="s">
        <v>241</v>
      </c>
      <c r="D2" s="162" t="s">
        <v>242</v>
      </c>
      <c r="E2" s="57" t="s">
        <v>243</v>
      </c>
      <c r="F2" s="58">
        <v>259.13</v>
      </c>
      <c r="G2" s="123">
        <v>24.0</v>
      </c>
      <c r="H2" s="50" t="s">
        <v>69</v>
      </c>
      <c r="I2" s="50">
        <v>1.0</v>
      </c>
      <c r="J2" s="55" t="s">
        <v>180</v>
      </c>
      <c r="K2" s="51">
        <f t="shared" ref="K2:K6" si="1">F2*(I2/G2)</f>
        <v>10.79708333</v>
      </c>
      <c r="L2" s="52"/>
      <c r="M2" s="52"/>
      <c r="N2" s="52"/>
      <c r="O2" s="52"/>
      <c r="P2" s="52"/>
      <c r="Q2" s="52"/>
      <c r="R2" s="52"/>
      <c r="S2" s="52"/>
      <c r="T2" s="52"/>
    </row>
    <row r="3">
      <c r="A3" s="50" t="s">
        <v>277</v>
      </c>
      <c r="B3" s="46" t="s">
        <v>65</v>
      </c>
      <c r="C3" s="50" t="s">
        <v>278</v>
      </c>
      <c r="D3" s="124" t="s">
        <v>279</v>
      </c>
      <c r="E3" s="163" t="s">
        <v>280</v>
      </c>
      <c r="F3" s="49">
        <v>8.95</v>
      </c>
      <c r="G3" s="123">
        <v>10.0</v>
      </c>
      <c r="H3" s="50" t="s">
        <v>69</v>
      </c>
      <c r="I3" s="50">
        <v>1.0</v>
      </c>
      <c r="J3" s="46" t="s">
        <v>65</v>
      </c>
      <c r="K3" s="51">
        <f t="shared" si="1"/>
        <v>0.895</v>
      </c>
      <c r="L3" s="52"/>
      <c r="M3" s="52"/>
      <c r="N3" s="52"/>
      <c r="O3" s="52"/>
      <c r="P3" s="52"/>
      <c r="Q3" s="52"/>
      <c r="R3" s="52"/>
      <c r="S3" s="52"/>
      <c r="T3" s="52"/>
    </row>
    <row r="4">
      <c r="A4" s="59" t="s">
        <v>281</v>
      </c>
      <c r="B4" s="59" t="s">
        <v>189</v>
      </c>
      <c r="C4" s="59" t="s">
        <v>190</v>
      </c>
      <c r="D4" s="164" t="s">
        <v>191</v>
      </c>
      <c r="E4" s="165" t="s">
        <v>192</v>
      </c>
      <c r="F4" s="58">
        <v>28.64</v>
      </c>
      <c r="G4" s="166">
        <v>72.0</v>
      </c>
      <c r="H4" s="59" t="s">
        <v>105</v>
      </c>
      <c r="I4" s="59">
        <v>0.5</v>
      </c>
      <c r="J4" s="59" t="s">
        <v>189</v>
      </c>
      <c r="K4" s="51">
        <f t="shared" si="1"/>
        <v>0.1988888889</v>
      </c>
      <c r="L4" s="60"/>
      <c r="M4" s="60"/>
      <c r="N4" s="60"/>
      <c r="O4" s="60"/>
      <c r="P4" s="60"/>
      <c r="Q4" s="60"/>
      <c r="R4" s="60"/>
      <c r="S4" s="60"/>
      <c r="T4" s="60"/>
    </row>
    <row r="5">
      <c r="A5" s="59" t="s">
        <v>282</v>
      </c>
      <c r="B5" s="167" t="s">
        <v>189</v>
      </c>
      <c r="C5" s="59" t="s">
        <v>283</v>
      </c>
      <c r="D5" s="168" t="s">
        <v>284</v>
      </c>
      <c r="E5" s="169" t="s">
        <v>285</v>
      </c>
      <c r="F5" s="58">
        <v>21.4</v>
      </c>
      <c r="G5" s="59">
        <v>72.0</v>
      </c>
      <c r="H5" s="170" t="s">
        <v>105</v>
      </c>
      <c r="I5" s="59">
        <v>6.5</v>
      </c>
      <c r="J5" s="167" t="s">
        <v>189</v>
      </c>
      <c r="K5" s="51">
        <f t="shared" si="1"/>
        <v>1.931944444</v>
      </c>
      <c r="L5" s="60"/>
      <c r="M5" s="60"/>
      <c r="N5" s="60"/>
      <c r="O5" s="60"/>
      <c r="P5" s="60"/>
      <c r="Q5" s="60"/>
      <c r="R5" s="60"/>
      <c r="S5" s="60"/>
      <c r="T5" s="60"/>
    </row>
    <row r="6">
      <c r="A6" s="59" t="s">
        <v>286</v>
      </c>
      <c r="B6" s="59" t="s">
        <v>287</v>
      </c>
      <c r="C6" s="59" t="s">
        <v>288</v>
      </c>
      <c r="D6" s="171">
        <v>476048.0</v>
      </c>
      <c r="E6" s="169" t="s">
        <v>289</v>
      </c>
      <c r="F6" s="58">
        <v>6.97</v>
      </c>
      <c r="G6" s="59">
        <v>288.0</v>
      </c>
      <c r="H6" s="59" t="s">
        <v>290</v>
      </c>
      <c r="I6" s="59">
        <v>48.0</v>
      </c>
      <c r="J6" s="59" t="s">
        <v>287</v>
      </c>
      <c r="K6" s="51">
        <f t="shared" si="1"/>
        <v>1.161666667</v>
      </c>
      <c r="L6" s="60"/>
      <c r="M6" s="60"/>
      <c r="N6" s="60"/>
      <c r="O6" s="60"/>
      <c r="P6" s="60"/>
      <c r="Q6" s="60"/>
      <c r="R6" s="60"/>
      <c r="S6" s="60"/>
      <c r="T6" s="60"/>
    </row>
    <row r="7">
      <c r="A7" s="135" t="s">
        <v>259</v>
      </c>
      <c r="B7" s="136" t="s">
        <v>180</v>
      </c>
      <c r="C7" s="136" t="s">
        <v>291</v>
      </c>
      <c r="D7" s="137" t="s">
        <v>261</v>
      </c>
      <c r="E7" s="138" t="s">
        <v>262</v>
      </c>
      <c r="F7" s="139">
        <v>72.61</v>
      </c>
      <c r="G7" s="140">
        <v>100.0</v>
      </c>
      <c r="H7" s="135" t="s">
        <v>69</v>
      </c>
      <c r="I7" s="135">
        <v>1.0</v>
      </c>
      <c r="J7" s="136" t="s">
        <v>180</v>
      </c>
      <c r="K7" s="143"/>
      <c r="L7" s="144">
        <f t="shared" ref="L7:L8" si="2">F7*(I7/G7)</f>
        <v>0.7261</v>
      </c>
      <c r="M7" s="145"/>
      <c r="N7" s="145"/>
      <c r="O7" s="145"/>
      <c r="P7" s="145"/>
      <c r="Q7" s="145"/>
      <c r="R7" s="145"/>
      <c r="S7" s="145"/>
      <c r="T7" s="145"/>
    </row>
    <row r="8">
      <c r="A8" s="135" t="s">
        <v>292</v>
      </c>
      <c r="B8" s="135" t="s">
        <v>293</v>
      </c>
      <c r="C8" s="135" t="s">
        <v>294</v>
      </c>
      <c r="D8" s="137" t="s">
        <v>295</v>
      </c>
      <c r="E8" s="172" t="s">
        <v>296</v>
      </c>
      <c r="F8" s="173">
        <v>17.0</v>
      </c>
      <c r="G8" s="135">
        <v>200.0</v>
      </c>
      <c r="H8" s="135" t="s">
        <v>69</v>
      </c>
      <c r="I8" s="135">
        <v>1.0</v>
      </c>
      <c r="J8" s="135" t="s">
        <v>297</v>
      </c>
      <c r="K8" s="143"/>
      <c r="L8" s="144">
        <f t="shared" si="2"/>
        <v>0.085</v>
      </c>
      <c r="M8" s="145"/>
      <c r="N8" s="145"/>
      <c r="O8" s="145"/>
      <c r="P8" s="145"/>
      <c r="Q8" s="145"/>
      <c r="R8" s="145"/>
      <c r="S8" s="145"/>
      <c r="T8" s="145"/>
    </row>
    <row r="9">
      <c r="A9" s="174" t="s">
        <v>298</v>
      </c>
      <c r="B9" s="174" t="s">
        <v>299</v>
      </c>
      <c r="C9" s="174" t="s">
        <v>256</v>
      </c>
      <c r="D9" s="175" t="s">
        <v>300</v>
      </c>
      <c r="E9" s="176" t="s">
        <v>301</v>
      </c>
      <c r="F9" s="177">
        <v>10.48</v>
      </c>
      <c r="G9" s="178">
        <v>10.0</v>
      </c>
      <c r="H9" s="179" t="s">
        <v>69</v>
      </c>
      <c r="I9" s="179">
        <v>3.0</v>
      </c>
      <c r="J9" s="174" t="s">
        <v>299</v>
      </c>
      <c r="K9" s="180">
        <f t="shared" ref="K9:K11" si="3">F9*(I9/G9)</f>
        <v>3.144</v>
      </c>
      <c r="L9" s="181"/>
      <c r="M9" s="181"/>
      <c r="N9" s="181"/>
      <c r="O9" s="181"/>
      <c r="P9" s="181"/>
      <c r="Q9" s="181"/>
      <c r="R9" s="181"/>
      <c r="S9" s="181"/>
      <c r="T9" s="181"/>
    </row>
    <row r="10">
      <c r="A10" s="59" t="s">
        <v>302</v>
      </c>
      <c r="B10" s="46" t="s">
        <v>65</v>
      </c>
      <c r="C10" s="167" t="s">
        <v>303</v>
      </c>
      <c r="D10" s="171" t="s">
        <v>304</v>
      </c>
      <c r="E10" s="182" t="s">
        <v>305</v>
      </c>
      <c r="F10" s="58">
        <v>7.0</v>
      </c>
      <c r="G10" s="166">
        <v>10.0</v>
      </c>
      <c r="H10" s="59" t="s">
        <v>197</v>
      </c>
      <c r="I10" s="59">
        <v>0.33</v>
      </c>
      <c r="J10" s="46" t="s">
        <v>65</v>
      </c>
      <c r="K10" s="51">
        <f t="shared" si="3"/>
        <v>0.231</v>
      </c>
      <c r="L10" s="60"/>
      <c r="M10" s="60"/>
      <c r="N10" s="60"/>
      <c r="O10" s="60"/>
      <c r="P10" s="60"/>
      <c r="Q10" s="60"/>
      <c r="R10" s="60"/>
      <c r="S10" s="60"/>
      <c r="T10" s="60"/>
    </row>
    <row r="11">
      <c r="A11" s="50" t="s">
        <v>306</v>
      </c>
      <c r="B11" s="50" t="s">
        <v>180</v>
      </c>
      <c r="C11" s="50" t="s">
        <v>307</v>
      </c>
      <c r="D11" s="125" t="s">
        <v>308</v>
      </c>
      <c r="E11" s="107" t="s">
        <v>309</v>
      </c>
      <c r="F11" s="49">
        <v>145.34</v>
      </c>
      <c r="G11" s="123">
        <v>50.0</v>
      </c>
      <c r="H11" s="50" t="s">
        <v>197</v>
      </c>
      <c r="I11" s="50">
        <v>0.5</v>
      </c>
      <c r="J11" s="50" t="s">
        <v>180</v>
      </c>
      <c r="K11" s="51">
        <f t="shared" si="3"/>
        <v>1.4534</v>
      </c>
      <c r="L11" s="52"/>
      <c r="M11" s="52"/>
      <c r="N11" s="52"/>
      <c r="O11" s="52"/>
      <c r="P11" s="52"/>
      <c r="Q11" s="52"/>
      <c r="R11" s="52"/>
      <c r="S11" s="52"/>
      <c r="T11" s="52"/>
    </row>
    <row r="12">
      <c r="A12" s="135" t="s">
        <v>310</v>
      </c>
      <c r="B12" s="135" t="s">
        <v>311</v>
      </c>
      <c r="C12" s="135" t="s">
        <v>312</v>
      </c>
      <c r="D12" s="183" t="s">
        <v>313</v>
      </c>
      <c r="E12" s="184" t="s">
        <v>314</v>
      </c>
      <c r="F12" s="139">
        <v>21.8</v>
      </c>
      <c r="G12" s="140">
        <v>100.0</v>
      </c>
      <c r="H12" s="135" t="s">
        <v>69</v>
      </c>
      <c r="I12" s="135">
        <v>1.0</v>
      </c>
      <c r="J12" s="135" t="s">
        <v>315</v>
      </c>
      <c r="K12" s="143"/>
      <c r="L12" s="185">
        <f>F12*(I12/G12)</f>
        <v>0.218</v>
      </c>
      <c r="M12" s="145"/>
      <c r="N12" s="145"/>
      <c r="O12" s="145"/>
      <c r="P12" s="145"/>
      <c r="Q12" s="145"/>
      <c r="R12" s="145"/>
      <c r="S12" s="145"/>
      <c r="T12" s="145"/>
    </row>
    <row r="13">
      <c r="A13" s="50" t="s">
        <v>316</v>
      </c>
      <c r="B13" s="50" t="s">
        <v>311</v>
      </c>
      <c r="C13" s="50" t="s">
        <v>317</v>
      </c>
      <c r="D13" s="125" t="s">
        <v>318</v>
      </c>
      <c r="E13" s="107" t="s">
        <v>319</v>
      </c>
      <c r="F13" s="49">
        <v>196.7</v>
      </c>
      <c r="G13" s="123">
        <v>50.0</v>
      </c>
      <c r="H13" s="50" t="s">
        <v>69</v>
      </c>
      <c r="I13" s="50">
        <v>1.0</v>
      </c>
      <c r="J13" s="50" t="s">
        <v>311</v>
      </c>
      <c r="K13" s="51">
        <f t="shared" ref="K13:K14" si="4">F13*(I13/G13)</f>
        <v>3.934</v>
      </c>
      <c r="L13" s="52"/>
      <c r="M13" s="52"/>
      <c r="N13" s="52"/>
      <c r="O13" s="52"/>
      <c r="P13" s="52"/>
      <c r="Q13" s="52"/>
      <c r="R13" s="52"/>
      <c r="S13" s="52"/>
      <c r="T13" s="52"/>
    </row>
    <row r="14">
      <c r="A14" s="50" t="s">
        <v>320</v>
      </c>
      <c r="B14" s="50" t="s">
        <v>321</v>
      </c>
      <c r="C14" s="59" t="s">
        <v>322</v>
      </c>
      <c r="D14" s="125">
        <v>26142.0</v>
      </c>
      <c r="E14" s="107" t="s">
        <v>323</v>
      </c>
      <c r="F14" s="49">
        <v>121.8</v>
      </c>
      <c r="G14" s="123">
        <v>100.0</v>
      </c>
      <c r="H14" s="50" t="s">
        <v>69</v>
      </c>
      <c r="I14" s="50">
        <v>1.0</v>
      </c>
      <c r="J14" s="50" t="s">
        <v>321</v>
      </c>
      <c r="K14" s="51">
        <f t="shared" si="4"/>
        <v>1.218</v>
      </c>
      <c r="L14" s="52"/>
      <c r="M14" s="52"/>
      <c r="N14" s="52"/>
      <c r="O14" s="52"/>
      <c r="P14" s="52"/>
      <c r="Q14" s="52"/>
      <c r="R14" s="52"/>
      <c r="S14" s="52"/>
      <c r="T14" s="52"/>
    </row>
    <row r="15">
      <c r="A15" s="186" t="s">
        <v>324</v>
      </c>
      <c r="B15" s="187"/>
      <c r="C15" s="188"/>
      <c r="D15" s="189"/>
      <c r="E15" s="190"/>
      <c r="F15" s="191"/>
      <c r="G15" s="192"/>
      <c r="H15" s="188"/>
      <c r="I15" s="188"/>
      <c r="J15" s="187"/>
      <c r="K15" s="193"/>
      <c r="L15" s="194"/>
      <c r="M15" s="195"/>
      <c r="N15" s="195"/>
      <c r="O15" s="195"/>
      <c r="P15" s="195"/>
      <c r="Q15" s="195"/>
      <c r="R15" s="195"/>
      <c r="S15" s="195"/>
      <c r="T15" s="195"/>
    </row>
    <row r="16">
      <c r="A16" s="196" t="s">
        <v>325</v>
      </c>
      <c r="B16" s="196" t="s">
        <v>299</v>
      </c>
      <c r="C16" s="197" t="s">
        <v>326</v>
      </c>
      <c r="D16" s="198" t="s">
        <v>327</v>
      </c>
      <c r="E16" s="199" t="s">
        <v>328</v>
      </c>
      <c r="F16" s="200">
        <v>31.5</v>
      </c>
      <c r="G16" s="201">
        <v>25.0</v>
      </c>
      <c r="H16" s="197" t="s">
        <v>69</v>
      </c>
      <c r="I16" s="197">
        <v>1.0</v>
      </c>
      <c r="J16" s="196" t="s">
        <v>299</v>
      </c>
      <c r="K16" s="202">
        <f>F16/G16</f>
        <v>1.26</v>
      </c>
      <c r="L16" s="203"/>
      <c r="M16" s="204"/>
      <c r="N16" s="204"/>
      <c r="O16" s="204"/>
      <c r="P16" s="204"/>
      <c r="Q16" s="204"/>
      <c r="R16" s="204"/>
      <c r="S16" s="204"/>
      <c r="T16" s="204"/>
    </row>
    <row r="17">
      <c r="A17" s="174" t="s">
        <v>329</v>
      </c>
      <c r="B17" s="174" t="s">
        <v>264</v>
      </c>
      <c r="C17" s="174" t="s">
        <v>265</v>
      </c>
      <c r="D17" s="205" t="s">
        <v>266</v>
      </c>
      <c r="E17" s="206" t="s">
        <v>267</v>
      </c>
      <c r="F17" s="177">
        <v>66.25</v>
      </c>
      <c r="G17" s="179">
        <v>100.0</v>
      </c>
      <c r="H17" s="179" t="s">
        <v>69</v>
      </c>
      <c r="I17" s="179">
        <v>1.0</v>
      </c>
      <c r="J17" s="174" t="s">
        <v>264</v>
      </c>
      <c r="L17" s="207">
        <f>F17/G17</f>
        <v>0.6625</v>
      </c>
      <c r="M17" s="52"/>
      <c r="N17" s="52"/>
      <c r="O17" s="52"/>
      <c r="P17" s="52"/>
      <c r="Q17" s="52"/>
      <c r="R17" s="52"/>
      <c r="S17" s="52"/>
      <c r="T17" s="52"/>
    </row>
    <row r="18">
      <c r="A18" s="61"/>
      <c r="B18" s="61"/>
      <c r="C18" s="61"/>
      <c r="D18" s="62"/>
      <c r="E18" s="63"/>
      <c r="F18" s="64"/>
      <c r="G18" s="61"/>
      <c r="H18" s="61"/>
      <c r="I18" s="61"/>
      <c r="J18" s="61"/>
      <c r="K18" s="61"/>
      <c r="L18" s="52"/>
      <c r="M18" s="61"/>
      <c r="N18" s="61"/>
      <c r="O18" s="61"/>
      <c r="P18" s="61"/>
      <c r="Q18" s="61"/>
      <c r="R18" s="61"/>
      <c r="S18" s="61"/>
      <c r="T18" s="61"/>
    </row>
    <row r="19">
      <c r="A19" s="52"/>
      <c r="B19" s="52"/>
      <c r="C19" s="52"/>
      <c r="D19" s="68"/>
      <c r="E19" s="69"/>
      <c r="F19" s="51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</row>
    <row r="20" ht="15.75" customHeight="1">
      <c r="A20" s="52"/>
      <c r="B20" s="52"/>
      <c r="C20" s="52"/>
      <c r="D20" s="68"/>
      <c r="E20" s="69"/>
      <c r="F20" s="51"/>
      <c r="G20" s="52"/>
      <c r="H20" s="52"/>
      <c r="I20" s="52"/>
      <c r="J20" s="157"/>
      <c r="K20" s="158" t="s">
        <v>272</v>
      </c>
      <c r="L20" s="158" t="s">
        <v>273</v>
      </c>
      <c r="M20" s="52"/>
      <c r="N20" s="52"/>
      <c r="O20" s="52"/>
      <c r="P20" s="52"/>
      <c r="Q20" s="52"/>
      <c r="R20" s="52"/>
      <c r="S20" s="52"/>
      <c r="T20" s="52"/>
    </row>
    <row r="21">
      <c r="A21" s="52"/>
      <c r="B21" s="52"/>
      <c r="C21" s="52"/>
      <c r="D21" s="68"/>
      <c r="E21" s="69"/>
      <c r="F21" s="51"/>
      <c r="G21" s="52"/>
      <c r="H21" s="52"/>
      <c r="I21" s="52"/>
      <c r="J21" s="159" t="s">
        <v>54</v>
      </c>
      <c r="K21" s="160">
        <f t="shared" ref="K21:L21" si="5">sum(K2:K14)</f>
        <v>24.96498333</v>
      </c>
      <c r="L21" s="160">
        <f t="shared" si="5"/>
        <v>1.0291</v>
      </c>
      <c r="M21" s="52"/>
      <c r="N21" s="52"/>
      <c r="O21" s="52"/>
      <c r="P21" s="52"/>
      <c r="Q21" s="52"/>
      <c r="R21" s="52"/>
      <c r="S21" s="52"/>
      <c r="T21" s="52"/>
    </row>
    <row r="22">
      <c r="A22" s="52"/>
      <c r="B22" s="52"/>
      <c r="C22" s="52"/>
      <c r="D22" s="68"/>
      <c r="E22" s="69"/>
      <c r="F22" s="51"/>
      <c r="G22" s="52"/>
      <c r="H22" s="52"/>
      <c r="I22" s="52"/>
      <c r="J22" s="159" t="s">
        <v>274</v>
      </c>
      <c r="K22" s="160">
        <f t="shared" ref="K22:L22" si="6">sum(K2:K17)</f>
        <v>26.22498333</v>
      </c>
      <c r="L22" s="160">
        <f t="shared" si="6"/>
        <v>1.6916</v>
      </c>
      <c r="M22" s="52"/>
      <c r="N22" s="52"/>
      <c r="O22" s="52"/>
      <c r="P22" s="52"/>
      <c r="Q22" s="52"/>
      <c r="R22" s="52"/>
      <c r="S22" s="52"/>
      <c r="T22" s="52"/>
    </row>
    <row r="23">
      <c r="A23" s="52"/>
      <c r="B23" s="52"/>
      <c r="C23" s="52"/>
      <c r="D23" s="68"/>
      <c r="E23" s="69"/>
      <c r="F23" s="51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</row>
    <row r="24">
      <c r="A24" s="52"/>
      <c r="B24" s="52"/>
      <c r="C24" s="52"/>
      <c r="D24" s="68"/>
      <c r="E24" s="69"/>
      <c r="F24" s="51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</row>
    <row r="25">
      <c r="A25" s="52"/>
      <c r="B25" s="52"/>
      <c r="C25" s="52"/>
      <c r="D25" s="68"/>
      <c r="E25" s="69"/>
      <c r="F25" s="51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</row>
    <row r="26">
      <c r="A26" s="52"/>
      <c r="B26" s="52"/>
      <c r="C26" s="52"/>
      <c r="D26" s="68"/>
      <c r="E26" s="69"/>
      <c r="F26" s="51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</row>
    <row r="27">
      <c r="A27" s="52"/>
      <c r="B27" s="52"/>
      <c r="C27" s="52"/>
      <c r="D27" s="68"/>
      <c r="E27" s="69"/>
      <c r="F27" s="51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</row>
    <row r="28">
      <c r="A28" s="52"/>
      <c r="B28" s="52"/>
      <c r="C28" s="52"/>
      <c r="D28" s="68"/>
      <c r="E28" s="69"/>
      <c r="F28" s="51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</row>
    <row r="29">
      <c r="A29" s="52"/>
      <c r="B29" s="52"/>
      <c r="C29" s="52"/>
      <c r="D29" s="68"/>
      <c r="E29" s="69"/>
      <c r="F29" s="51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</row>
    <row r="30">
      <c r="A30" s="52"/>
      <c r="B30" s="52"/>
      <c r="C30" s="52"/>
      <c r="D30" s="68"/>
      <c r="E30" s="69"/>
      <c r="F30" s="51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</row>
    <row r="31">
      <c r="A31" s="52"/>
      <c r="B31" s="52"/>
      <c r="C31" s="52"/>
      <c r="D31" s="68"/>
      <c r="E31" s="69"/>
      <c r="F31" s="51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</row>
    <row r="32">
      <c r="A32" s="52"/>
      <c r="B32" s="52"/>
      <c r="C32" s="52"/>
      <c r="D32" s="68"/>
      <c r="E32" s="69"/>
      <c r="F32" s="51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</row>
    <row r="33">
      <c r="A33" s="52"/>
      <c r="B33" s="52"/>
      <c r="C33" s="52"/>
      <c r="D33" s="68"/>
      <c r="E33" s="69"/>
      <c r="F33" s="51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</row>
    <row r="34">
      <c r="A34" s="52"/>
      <c r="B34" s="52"/>
      <c r="C34" s="52"/>
      <c r="D34" s="68"/>
      <c r="E34" s="69"/>
      <c r="F34" s="51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</row>
    <row r="35">
      <c r="A35" s="52"/>
      <c r="B35" s="52"/>
      <c r="C35" s="52"/>
      <c r="D35" s="68"/>
      <c r="E35" s="69"/>
      <c r="F35" s="51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</row>
    <row r="36">
      <c r="A36" s="52"/>
      <c r="B36" s="52"/>
      <c r="C36" s="52"/>
      <c r="D36" s="68"/>
      <c r="E36" s="69"/>
      <c r="F36" s="51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</row>
    <row r="37">
      <c r="A37" s="52"/>
      <c r="B37" s="52"/>
      <c r="C37" s="52"/>
      <c r="D37" s="68"/>
      <c r="E37" s="69"/>
      <c r="F37" s="51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</row>
    <row r="38">
      <c r="A38" s="52"/>
      <c r="B38" s="52"/>
      <c r="C38" s="52"/>
      <c r="D38" s="68"/>
      <c r="E38" s="69"/>
      <c r="F38" s="51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</row>
    <row r="39">
      <c r="A39" s="52"/>
      <c r="B39" s="52"/>
      <c r="C39" s="52"/>
      <c r="D39" s="68"/>
      <c r="E39" s="69"/>
      <c r="F39" s="51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</row>
    <row r="40">
      <c r="A40" s="52"/>
      <c r="B40" s="52"/>
      <c r="C40" s="52"/>
      <c r="D40" s="68"/>
      <c r="E40" s="69"/>
      <c r="F40" s="51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</row>
    <row r="41">
      <c r="A41" s="52"/>
      <c r="B41" s="52"/>
      <c r="C41" s="52"/>
      <c r="D41" s="68"/>
      <c r="E41" s="69"/>
      <c r="F41" s="51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</row>
    <row r="42">
      <c r="A42" s="52"/>
      <c r="B42" s="52"/>
      <c r="C42" s="52"/>
      <c r="D42" s="68"/>
      <c r="E42" s="69"/>
      <c r="F42" s="51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</row>
    <row r="43">
      <c r="A43" s="52"/>
      <c r="B43" s="52"/>
      <c r="C43" s="52"/>
      <c r="D43" s="68"/>
      <c r="E43" s="69"/>
      <c r="F43" s="51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</row>
    <row r="44">
      <c r="A44" s="52"/>
      <c r="B44" s="52"/>
      <c r="C44" s="52"/>
      <c r="D44" s="68"/>
      <c r="E44" s="69"/>
      <c r="F44" s="51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</row>
    <row r="45">
      <c r="A45" s="52"/>
      <c r="B45" s="52"/>
      <c r="C45" s="52"/>
      <c r="D45" s="68"/>
      <c r="E45" s="69"/>
      <c r="F45" s="51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</row>
    <row r="46">
      <c r="A46" s="52"/>
      <c r="B46" s="52"/>
      <c r="C46" s="52"/>
      <c r="D46" s="68"/>
      <c r="E46" s="69"/>
      <c r="F46" s="51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</row>
    <row r="47">
      <c r="A47" s="52"/>
      <c r="B47" s="52"/>
      <c r="C47" s="52"/>
      <c r="D47" s="68"/>
      <c r="E47" s="69"/>
      <c r="F47" s="51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</row>
    <row r="48">
      <c r="A48" s="52"/>
      <c r="B48" s="52"/>
      <c r="C48" s="52"/>
      <c r="D48" s="68"/>
      <c r="E48" s="69"/>
      <c r="F48" s="51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</row>
    <row r="49">
      <c r="A49" s="52"/>
      <c r="B49" s="52"/>
      <c r="C49" s="52"/>
      <c r="D49" s="68"/>
      <c r="E49" s="69"/>
      <c r="F49" s="51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</row>
    <row r="50">
      <c r="A50" s="52"/>
      <c r="B50" s="52"/>
      <c r="C50" s="52"/>
      <c r="D50" s="68"/>
      <c r="E50" s="69"/>
      <c r="F50" s="51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</row>
    <row r="51">
      <c r="A51" s="52"/>
      <c r="B51" s="52"/>
      <c r="C51" s="52"/>
      <c r="D51" s="68"/>
      <c r="E51" s="69"/>
      <c r="F51" s="51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</row>
    <row r="52">
      <c r="A52" s="52"/>
      <c r="B52" s="52"/>
      <c r="C52" s="52"/>
      <c r="D52" s="68"/>
      <c r="E52" s="69"/>
      <c r="F52" s="51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</row>
    <row r="53">
      <c r="A53" s="52"/>
      <c r="B53" s="52"/>
      <c r="C53" s="52"/>
      <c r="D53" s="68"/>
      <c r="E53" s="69"/>
      <c r="F53" s="51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</row>
    <row r="54">
      <c r="A54" s="52"/>
      <c r="B54" s="52"/>
      <c r="C54" s="52"/>
      <c r="D54" s="68"/>
      <c r="E54" s="69"/>
      <c r="F54" s="51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</row>
  </sheetData>
  <hyperlinks>
    <hyperlink r:id="rId2" ref="E2"/>
    <hyperlink r:id="rId3" location="standard-barbed-tube-couplings/=12y8vez" ref="E3"/>
    <hyperlink r:id="rId4" ref="E4"/>
    <hyperlink r:id="rId5" ref="E5"/>
    <hyperlink r:id="rId6" ref="E6"/>
    <hyperlink r:id="rId7" ref="E7"/>
    <hyperlink r:id="rId8" ref="E8"/>
    <hyperlink r:id="rId9" ref="E9"/>
    <hyperlink r:id="rId10" location="standard-plastic-and-rubber-tubing/=12y7f0h" ref="E10"/>
    <hyperlink r:id="rId11" ref="E11"/>
    <hyperlink r:id="rId12" ref="E12"/>
    <hyperlink r:id="rId13" ref="E13"/>
    <hyperlink r:id="rId14" ref="E14"/>
    <hyperlink r:id="rId15" ref="E16"/>
    <hyperlink r:id="rId16" ref="E17"/>
  </hyperlinks>
  <drawing r:id="rId17"/>
  <legacyDrawing r:id="rId18"/>
</worksheet>
</file>