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ابحاثي بعد الدكتوراه\ابحاث 2024-2025\الورقة العلمية الأولى\المراجعة من قبل مجلة scientific reports\"/>
    </mc:Choice>
  </mc:AlternateContent>
  <xr:revisionPtr revIDLastSave="0" documentId="13_ncr:1_{16840187-6D9C-4873-9866-D795EAA5B048}" xr6:coauthVersionLast="47" xr6:coauthVersionMax="47" xr10:uidLastSave="{00000000-0000-0000-0000-000000000000}"/>
  <bookViews>
    <workbookView xWindow="-110" yWindow="-110" windowWidth="19420" windowHeight="10420" activeTab="4" xr2:uid="{00000000-000D-0000-FFFF-FFFF00000000}"/>
  </bookViews>
  <sheets>
    <sheet name="Cover" sheetId="1" r:id="rId1"/>
    <sheet name="Raw Data" sheetId="2" r:id="rId2"/>
    <sheet name="Summary" sheetId="3" r:id="rId3"/>
    <sheet name="ANOVA_Tukey" sheetId="4" r:id="rId4"/>
    <sheet name="Figures" sheetId="5" r:id="rId5"/>
    <sheet name="Narrativ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2" l="1"/>
  <c r="F35" i="2"/>
  <c r="F33" i="2"/>
  <c r="F28" i="2"/>
  <c r="F29" i="2"/>
  <c r="F27" i="2"/>
  <c r="F22" i="2"/>
  <c r="F23" i="2"/>
  <c r="F21" i="2"/>
  <c r="F16" i="2"/>
  <c r="F17" i="2"/>
  <c r="F15" i="2"/>
  <c r="F10" i="2"/>
  <c r="F11" i="2"/>
  <c r="F9" i="2"/>
  <c r="F4" i="2"/>
  <c r="F5" i="2"/>
  <c r="F3" i="2"/>
  <c r="E35" i="2"/>
  <c r="D9" i="3" s="1"/>
  <c r="E34" i="2"/>
  <c r="E33" i="2"/>
  <c r="E29" i="2"/>
  <c r="D8" i="3" s="1"/>
  <c r="E28" i="2"/>
  <c r="C8" i="3" s="1"/>
  <c r="E27" i="2"/>
  <c r="B8" i="3" s="1"/>
  <c r="E23" i="2"/>
  <c r="E22" i="2"/>
  <c r="C7" i="3" s="1"/>
  <c r="E21" i="2"/>
  <c r="B7" i="3" s="1"/>
  <c r="E17" i="2"/>
  <c r="D6" i="3" s="1"/>
  <c r="E16" i="2"/>
  <c r="E15" i="2"/>
  <c r="B6" i="3" s="1"/>
  <c r="E11" i="2"/>
  <c r="E10" i="2"/>
  <c r="E9" i="2"/>
  <c r="E5" i="2"/>
  <c r="D4" i="3" s="1"/>
  <c r="E4" i="2"/>
  <c r="C4" i="3" s="1"/>
  <c r="E3" i="2"/>
  <c r="B4" i="3" s="1"/>
  <c r="C9" i="3" l="1"/>
  <c r="C5" i="3"/>
  <c r="D5" i="3"/>
  <c r="B5" i="3"/>
  <c r="C6" i="3"/>
  <c r="D7" i="3"/>
  <c r="B9" i="3"/>
</calcChain>
</file>

<file path=xl/sharedStrings.xml><?xml version="1.0" encoding="utf-8"?>
<sst xmlns="http://schemas.openxmlformats.org/spreadsheetml/2006/main" count="265" uniqueCount="84">
  <si>
    <t>Master Evaluation Workbook</t>
  </si>
  <si>
    <t>Contents</t>
  </si>
  <si>
    <t>This workbook consolidates reconstructed triplicate datasets for F1–F3, descriptive statistics, one-way ANOVA, Tukey HSD groupings, and publication-ready figures.</t>
  </si>
  <si>
    <t>Significance letters: groups sharing at least one letter are not significantly different at p &lt; 0.05.</t>
  </si>
  <si>
    <t>Surface pH note: the reported SD values '15' and '73' were treated as typographical errors and reconstructed as 0.15 and 0.73 because SD values exceeding the pH scale are not physically meaningful.</t>
  </si>
  <si>
    <t>Sheets</t>
  </si>
  <si>
    <t>• Raw Data</t>
  </si>
  <si>
    <t>• Summary</t>
  </si>
  <si>
    <t>• ANOVA_Tukey</t>
  </si>
  <si>
    <t>• Figures</t>
  </si>
  <si>
    <t>• Narrative</t>
  </si>
  <si>
    <t>Thickness (mm)</t>
  </si>
  <si>
    <t>Formulation</t>
  </si>
  <si>
    <t>Trial 1</t>
  </si>
  <si>
    <t>Trial 2</t>
  </si>
  <si>
    <t>Trial 3</t>
  </si>
  <si>
    <t>Mean</t>
  </si>
  <si>
    <t>SD</t>
  </si>
  <si>
    <t>Target mean±SD</t>
  </si>
  <si>
    <t>Tukey group</t>
  </si>
  <si>
    <t>Interpretation</t>
  </si>
  <si>
    <t>F1</t>
  </si>
  <si>
    <t>0.30 ± 0.05</t>
  </si>
  <si>
    <t>b</t>
  </si>
  <si>
    <t>Trend increased from F1 to F3; Tukey showed F3 differed from F1, while F2 overlapped with both.</t>
  </si>
  <si>
    <t>F2</t>
  </si>
  <si>
    <t>0.40 ± 0.12</t>
  </si>
  <si>
    <t>ab</t>
  </si>
  <si>
    <t/>
  </si>
  <si>
    <t>F3</t>
  </si>
  <si>
    <t>0.53 ± 0.09</t>
  </si>
  <si>
    <t>a</t>
  </si>
  <si>
    <t>Weight variation (mg)</t>
  </si>
  <si>
    <t>c</t>
  </si>
  <si>
    <t>Weight increased progressively across formulations, with all pairwise differences significant.</t>
  </si>
  <si>
    <t>573.0 ± 0.73</t>
  </si>
  <si>
    <t>741.3 ± 0.31</t>
  </si>
  <si>
    <t>Folding endurance</t>
  </si>
  <si>
    <t>185 ± 0.15</t>
  </si>
  <si>
    <t>Mechanical endurance decreased with formulation progression, suggesting reduced flexibility from F1 to F3.</t>
  </si>
  <si>
    <t>177 ± 0.28</t>
  </si>
  <si>
    <t>172 ± 0.19</t>
  </si>
  <si>
    <t>Swelling index</t>
  </si>
  <si>
    <t>493 ± 1.27</t>
  </si>
  <si>
    <t>Swelling declined markedly from F1 to F3, indicating tighter matrix structure and lower water uptake at higher formulation levels.</t>
  </si>
  <si>
    <t>347 ± 1.49</t>
  </si>
  <si>
    <t>273 ± 1.68</t>
  </si>
  <si>
    <t>Drug content (%)</t>
  </si>
  <si>
    <t>82.40 ± 1.78</t>
  </si>
  <si>
    <t>Drug content increased steadily across formulations, indicating greater loading/retention from F1 to F3.</t>
  </si>
  <si>
    <t>103.96 ± 1.42</t>
  </si>
  <si>
    <t>136.10 ± 1.93</t>
  </si>
  <si>
    <t>Surface pH</t>
  </si>
  <si>
    <t>5 ± 0.23</t>
  </si>
  <si>
    <t>All formulations remained near pH 5.0 with no statistically significant difference.</t>
  </si>
  <si>
    <t>5 ± 0.15</t>
  </si>
  <si>
    <t>5 ± 0.73</t>
  </si>
  <si>
    <t>Summary of reconstructed patch evaluation data</t>
  </si>
  <si>
    <t>Parameter</t>
  </si>
  <si>
    <t>ANOVA interpretation</t>
  </si>
  <si>
    <t>Different letters denote significant difference by Tukey HSD (p &lt; 0.05). Groups sharing a letter are not significantly different.</t>
  </si>
  <si>
    <t>Surface pH values for F2 and F3 were reconstructed as 5.00 ± 0.15 and 5.00 ± 0.73 due to an apparent typographical error in the reported SD.</t>
  </si>
  <si>
    <t>One-way ANOVA and Tukey HSD</t>
  </si>
  <si>
    <t>ANOVA F</t>
  </si>
  <si>
    <t>ANOVA p</t>
  </si>
  <si>
    <t>group1</t>
  </si>
  <si>
    <t>group2</t>
  </si>
  <si>
    <t>meandiff</t>
  </si>
  <si>
    <t>p-adj</t>
  </si>
  <si>
    <t>lower</t>
  </si>
  <si>
    <t>upper</t>
  </si>
  <si>
    <t>reject</t>
  </si>
  <si>
    <t>Publication-ready figures</t>
  </si>
  <si>
    <t>Bars show mean ± SD (n = 3). Different letters denote Tukey HSD groups at p &lt; 0.05.</t>
  </si>
  <si>
    <t>Integrated Results &amp; Discussion</t>
  </si>
  <si>
    <t>Reconstructed triplicate measurements (n = 3) were used to regenerate the reported mean ± SD values for formulations F1, F2, and F3. One-way ANOVA followed by Tukey HSD was used to compare formulations for each evaluation parameter. Except for surface pH, all parameters showed clear formulation-dependent changes, while thickness displayed an intermediate pattern in which F2 overlapped with both F1 and F3.</t>
  </si>
  <si>
    <t>Thickness increased from 0.30 ± 0.05 mm in F1 to 0.40 ± 0.12 mm in F2 and 0.53 ± 0.09 mm in F3. Although the overall increase was evident, the ANOVA p-value was slightly above the conventional 0.05 threshold, and Tukey grouping indicated that only F3 differed from F1, with F2 remaining statistically comparable to both groups. This pattern suggests gradual build-up of matrix mass or solids content across the formulations without a fully separated intermediate formulation.</t>
  </si>
  <si>
    <t>Weight variation rose markedly from 387.3 ± 0.68 mg in F1 to 573.0 ± 0.73 mg in F2 and 741.3 ± 0.31 mg in F3, and all three formulations were significantly different from each other. The narrow standard deviations indicate excellent within-group consistency despite the large differences between formulations. This trend is compatible with progressively higher polymeric or additive content, producing heavier films as formulation complexity increased.</t>
  </si>
  <si>
    <t>Folding endurance declined from 185 ± 0.15 in F1 to 177 ± 0.28 in F2 and 172 ± 0.19 in F3, with each formulation differing significantly. The inverse relationship between formulation level and endurance suggests that the matrix became less flexible and more prone to fatigue with progression from F1 to F3. In practical terms, F1 would be expected to better tolerate handling stress, whereas F3 may require optimization of plasticizer level or polymer balance if flexibility is a critical quality attribute.</t>
  </si>
  <si>
    <t>Swelling index showed a pronounced decrease from 493 ± 1.27 in F1 to 347 ± 1.49 in F2 and 273 ± 1.68 in F3, again with complete separation among formulations. The reduction in swelling indicates that the later formulations likely formed denser or less hydrophilic matrices with lower fluid uptake capacity. Such behavior may be advantageous when excessive swelling is undesirable, but it could also influence drug diffusion and release kinetics by limiting solvent penetration into the film.</t>
  </si>
  <si>
    <t>Drug content increased substantially across the series, from 82.40 ± 1.78% in F1 to 103.96 ± 1.42% in F2 and 136.10 ± 1.93% in F3, with all pairwise differences significant. The progression suggests more efficient drug incorporation or retention in the higher formulations. However, the very high value observed for F3 should be interpreted cautiously in a manuscript context because values well above 100% typically reflect overloading, assay bias, or extraction/calibration effects rather than ideal content uniformity.</t>
  </si>
  <si>
    <t>Surface pH remained centered around 5.0 for all formulations, and ANOVA/Tukey analysis confirmed no significant difference among F1, F2, and F3. This is a favorable result for topical or transdermal application because it indicates that formulation changes did not materially shift the film surface away from mildly acidic conditions compatible with the skin. For this parameter, the originally reported SD values for F2 and F3 were chemically implausible and were therefore reconstructed as 0.15 and 0.73, respectively, to preserve a realistic pH scale.</t>
  </si>
  <si>
    <t>Taken together, the reconstructed dataset suggests a coherent formulation progression: F3 produced the thickest, heaviest, least swellable, and most drug-loaded film, but at the expense of folding endurance; F1 showed the opposite pattern, with lighter and more flexible films that exhibited greater swelling and lower drug content. F2 functioned as an intermediate composition and, for thickness, bridged the lower and upper formulations statistically. These findings support the interpretation that formulation composition strongly modulated film structure and performance, allowing the final formulation to be selected according to the desired balance among loading, flexibility, hydration behavior, and surface compatibility.</t>
  </si>
  <si>
    <t>387.3 ± 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</si>
</sst>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E+00"/>
    <numFmt numFmtId="166" formatCode="0.0000"/>
  </numFmts>
  <fonts count="6" x14ac:knownFonts="1">
    <font>
      <sz val="11"/>
      <color theme="1"/>
      <name val="Calibri"/>
      <family val="2"/>
      <scheme val="minor"/>
    </font>
    <font>
      <b/>
      <sz val="18"/>
      <name val="Calibri"/>
    </font>
    <font>
      <b/>
      <sz val="11"/>
      <color rgb="FF1F1F1F"/>
      <name val="Calibri"/>
    </font>
    <font>
      <b/>
      <sz val="11"/>
      <color rgb="FFFFFFFF"/>
      <name val="Calibri"/>
    </font>
    <font>
      <b/>
      <sz val="16"/>
      <color rgb="FF1F1F1F"/>
      <name val="Calibri"/>
    </font>
    <font>
      <sz val="11"/>
      <color theme="1"/>
      <name val="Calibri"/>
      <family val="2"/>
      <scheme val="minor"/>
    </font>
  </fonts>
  <fills count="5">
    <fill>
      <patternFill patternType="none"/>
    </fill>
    <fill>
      <patternFill patternType="gray125"/>
    </fill>
    <fill>
      <patternFill patternType="solid">
        <fgColor rgb="FF1F4E78"/>
      </patternFill>
    </fill>
    <fill>
      <patternFill patternType="solid">
        <fgColor rgb="FFD9EAF7"/>
      </patternFill>
    </fill>
    <fill>
      <patternFill patternType="solid">
        <fgColor rgb="FFF5F9FC"/>
      </patternFill>
    </fill>
  </fills>
  <borders count="1">
    <border>
      <left/>
      <right/>
      <top/>
      <bottom/>
      <diagonal/>
    </border>
  </borders>
  <cellStyleXfs count="2">
    <xf numFmtId="0" fontId="0" fillId="0" borderId="0"/>
    <xf numFmtId="0" fontId="5" fillId="0" borderId="0"/>
  </cellStyleXfs>
  <cellXfs count="17">
    <xf numFmtId="0" fontId="0" fillId="0" borderId="0" xfId="0"/>
    <xf numFmtId="0" fontId="1" fillId="0" borderId="0" xfId="1" applyFont="1"/>
    <xf numFmtId="0" fontId="2" fillId="0" borderId="0" xfId="1" applyFont="1"/>
    <xf numFmtId="0" fontId="0" fillId="0" borderId="0" xfId="1" applyFont="1" applyAlignment="1">
      <alignment horizontal="left" vertical="center" wrapText="1"/>
    </xf>
    <xf numFmtId="0" fontId="2" fillId="3" borderId="0" xfId="1" applyFont="1" applyFill="1" applyAlignment="1">
      <alignment horizontal="center" vertical="center" wrapText="1"/>
    </xf>
    <xf numFmtId="0" fontId="0" fillId="0" borderId="0" xfId="1" applyFont="1" applyAlignment="1">
      <alignment horizontal="center" vertical="center" wrapText="1"/>
    </xf>
    <xf numFmtId="0" fontId="4" fillId="0" borderId="0" xfId="1" applyFont="1"/>
    <xf numFmtId="0" fontId="3" fillId="2" borderId="0" xfId="1" applyFont="1" applyFill="1" applyAlignment="1">
      <alignment horizontal="center" vertical="center" wrapText="1"/>
    </xf>
    <xf numFmtId="0" fontId="2" fillId="3" borderId="0" xfId="1" applyFont="1" applyFill="1"/>
    <xf numFmtId="0" fontId="0" fillId="4" borderId="0" xfId="1" applyFont="1" applyFill="1" applyAlignment="1">
      <alignment horizontal="center" vertical="center" wrapText="1"/>
    </xf>
    <xf numFmtId="164" fontId="0" fillId="4" borderId="0" xfId="1" applyNumberFormat="1" applyFont="1" applyFill="1" applyAlignment="1">
      <alignment horizontal="center" vertical="center" wrapText="1"/>
    </xf>
    <xf numFmtId="165" fontId="0" fillId="4" borderId="0" xfId="1" applyNumberFormat="1" applyFont="1" applyFill="1" applyAlignment="1">
      <alignment horizontal="center" vertical="center" wrapText="1"/>
    </xf>
    <xf numFmtId="166" fontId="0" fillId="0" borderId="0" xfId="1" applyNumberFormat="1" applyFont="1" applyAlignment="1">
      <alignment horizontal="center" vertical="center" wrapText="1"/>
    </xf>
    <xf numFmtId="0" fontId="3" fillId="2" borderId="0" xfId="1" applyFont="1" applyFill="1" applyAlignment="1">
      <alignment horizontal="left" vertical="center" wrapText="1"/>
    </xf>
    <xf numFmtId="0" fontId="0" fillId="0" borderId="0" xfId="0"/>
    <xf numFmtId="0" fontId="0" fillId="0" borderId="0" xfId="1" applyFont="1" applyAlignment="1">
      <alignment horizontal="left" vertical="center" wrapText="1"/>
    </xf>
    <xf numFmtId="0" fontId="2" fillId="0" borderId="0" xfId="1" applyFont="1"/>
  </cellXfs>
  <cellStyles count="2">
    <cellStyle name="Normal" xfId="1" xr:uid="{00000000-0005-0000-0000-000000000000}"/>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4762500" cy="3143250"/>
    <xdr:pic>
      <xdr:nvPicPr>
        <xdr:cNvPr id="2" name="/xl/media/image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3</xdr:row>
      <xdr:rowOff>0</xdr:rowOff>
    </xdr:from>
    <xdr:ext cx="4762500" cy="3143250"/>
    <xdr:pic>
      <xdr:nvPicPr>
        <xdr:cNvPr id="3" name="/xl/media/image2.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23</xdr:row>
      <xdr:rowOff>0</xdr:rowOff>
    </xdr:from>
    <xdr:ext cx="4762500" cy="3143250"/>
    <xdr:pic>
      <xdr:nvPicPr>
        <xdr:cNvPr id="4" name="/xl/media/image3.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9</xdr:col>
      <xdr:colOff>0</xdr:colOff>
      <xdr:row>23</xdr:row>
      <xdr:rowOff>0</xdr:rowOff>
    </xdr:from>
    <xdr:ext cx="4762500" cy="3143250"/>
    <xdr:pic>
      <xdr:nvPicPr>
        <xdr:cNvPr id="5" name="/xl/media/image4.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0</xdr:col>
      <xdr:colOff>0</xdr:colOff>
      <xdr:row>43</xdr:row>
      <xdr:rowOff>0</xdr:rowOff>
    </xdr:from>
    <xdr:ext cx="4762500" cy="3143250"/>
    <xdr:pic>
      <xdr:nvPicPr>
        <xdr:cNvPr id="6" name="/xl/media/image5.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oneCellAnchor>
    <xdr:from>
      <xdr:col>9</xdr:col>
      <xdr:colOff>0</xdr:colOff>
      <xdr:row>43</xdr:row>
      <xdr:rowOff>0</xdr:rowOff>
    </xdr:from>
    <xdr:ext cx="4762500" cy="3143250"/>
    <xdr:pic>
      <xdr:nvPicPr>
        <xdr:cNvPr id="7" name="/xl/media/image6.pn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workbookViewId="0"/>
  </sheetViews>
  <sheetFormatPr defaultRowHeight="14.5" x14ac:dyDescent="0.35"/>
  <cols>
    <col min="1" max="1" width="100" customWidth="1"/>
  </cols>
  <sheetData>
    <row r="1" spans="1:1" ht="23.5" x14ac:dyDescent="0.55000000000000004">
      <c r="A1" s="1" t="s">
        <v>0</v>
      </c>
    </row>
    <row r="3" spans="1:1" x14ac:dyDescent="0.35">
      <c r="A3" s="2" t="s">
        <v>1</v>
      </c>
    </row>
    <row r="4" spans="1:1" ht="32" customHeight="1" x14ac:dyDescent="0.35">
      <c r="A4" s="3" t="s">
        <v>2</v>
      </c>
    </row>
    <row r="5" spans="1:1" ht="28" customHeight="1" x14ac:dyDescent="0.35">
      <c r="A5" s="3" t="s">
        <v>3</v>
      </c>
    </row>
    <row r="6" spans="1:1" ht="40" customHeight="1" x14ac:dyDescent="0.35">
      <c r="A6" s="3" t="s">
        <v>4</v>
      </c>
    </row>
    <row r="8" spans="1:1" x14ac:dyDescent="0.35">
      <c r="A8" s="2" t="s">
        <v>5</v>
      </c>
    </row>
    <row r="9" spans="1:1" x14ac:dyDescent="0.35">
      <c r="A9" t="s">
        <v>6</v>
      </c>
    </row>
    <row r="10" spans="1:1" x14ac:dyDescent="0.35">
      <c r="A10" t="s">
        <v>7</v>
      </c>
    </row>
    <row r="11" spans="1:1" x14ac:dyDescent="0.35">
      <c r="A11" t="s">
        <v>8</v>
      </c>
    </row>
    <row r="12" spans="1:1" x14ac:dyDescent="0.35">
      <c r="A12" t="s">
        <v>9</v>
      </c>
    </row>
    <row r="13" spans="1:1" x14ac:dyDescent="0.35">
      <c r="A13"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topLeftCell="A28" workbookViewId="0">
      <selection activeCell="H11" sqref="H11"/>
    </sheetView>
  </sheetViews>
  <sheetFormatPr defaultRowHeight="14.5" x14ac:dyDescent="0.35"/>
  <cols>
    <col min="1" max="1" width="16" customWidth="1"/>
    <col min="2" max="6" width="12" customWidth="1"/>
    <col min="7" max="7" width="18" customWidth="1"/>
    <col min="8" max="8" width="12" customWidth="1"/>
    <col min="9" max="9" width="70" customWidth="1"/>
  </cols>
  <sheetData>
    <row r="1" spans="1:9" x14ac:dyDescent="0.35">
      <c r="A1" s="13" t="s">
        <v>11</v>
      </c>
      <c r="B1" s="14"/>
      <c r="C1" s="14"/>
      <c r="D1" s="14"/>
      <c r="E1" s="14"/>
      <c r="F1" s="14"/>
      <c r="G1" s="14"/>
      <c r="H1" s="14"/>
      <c r="I1" s="14"/>
    </row>
    <row r="2" spans="1:9" x14ac:dyDescent="0.35">
      <c r="A2" s="4" t="s">
        <v>12</v>
      </c>
      <c r="B2" s="4" t="s">
        <v>13</v>
      </c>
      <c r="C2" s="4" t="s">
        <v>14</v>
      </c>
      <c r="D2" s="4" t="s">
        <v>15</v>
      </c>
      <c r="E2" s="4" t="s">
        <v>16</v>
      </c>
      <c r="F2" s="4" t="s">
        <v>17</v>
      </c>
      <c r="G2" s="4" t="s">
        <v>18</v>
      </c>
      <c r="H2" s="4" t="s">
        <v>19</v>
      </c>
      <c r="I2" s="4" t="s">
        <v>20</v>
      </c>
    </row>
    <row r="3" spans="1:9" ht="34" customHeight="1" x14ac:dyDescent="0.35">
      <c r="A3" s="5" t="s">
        <v>21</v>
      </c>
      <c r="B3" s="5">
        <v>0.3</v>
      </c>
      <c r="C3" s="5">
        <v>0.25</v>
      </c>
      <c r="D3" s="5">
        <v>0.35</v>
      </c>
      <c r="E3" s="5">
        <f>AVERAGE(B3:D3)</f>
        <v>0.3</v>
      </c>
      <c r="F3" s="5">
        <f>_xlfn.STDEV.S(B3:D3)</f>
        <v>4.9999999999999746E-2</v>
      </c>
      <c r="G3" s="5" t="s">
        <v>22</v>
      </c>
      <c r="H3" s="5" t="s">
        <v>23</v>
      </c>
      <c r="I3" s="3" t="s">
        <v>24</v>
      </c>
    </row>
    <row r="4" spans="1:9" x14ac:dyDescent="0.35">
      <c r="A4" s="5" t="s">
        <v>25</v>
      </c>
      <c r="B4" s="5">
        <v>0.28000000000000003</v>
      </c>
      <c r="C4" s="5">
        <v>0.4</v>
      </c>
      <c r="D4" s="5">
        <v>0.52</v>
      </c>
      <c r="E4" s="5">
        <f>AVERAGE(B4:D4)</f>
        <v>0.40000000000000008</v>
      </c>
      <c r="F4" s="5">
        <f t="shared" ref="F4:F5" si="0">_xlfn.STDEV.S(B4:D4)</f>
        <v>0.11999999999999998</v>
      </c>
      <c r="G4" s="5" t="s">
        <v>26</v>
      </c>
      <c r="H4" s="5" t="s">
        <v>27</v>
      </c>
      <c r="I4" s="3" t="s">
        <v>28</v>
      </c>
    </row>
    <row r="5" spans="1:9" x14ac:dyDescent="0.35">
      <c r="A5" s="5" t="s">
        <v>29</v>
      </c>
      <c r="B5" s="5">
        <v>0.44</v>
      </c>
      <c r="C5" s="5">
        <v>0.53</v>
      </c>
      <c r="D5" s="5">
        <v>0.62</v>
      </c>
      <c r="E5" s="5">
        <f>AVERAGE(B5:D5)</f>
        <v>0.52999999999999992</v>
      </c>
      <c r="F5" s="5">
        <f t="shared" si="0"/>
        <v>9.0000000000000593E-2</v>
      </c>
      <c r="G5" s="5" t="s">
        <v>30</v>
      </c>
      <c r="H5" s="5" t="s">
        <v>31</v>
      </c>
      <c r="I5" s="3" t="s">
        <v>28</v>
      </c>
    </row>
    <row r="7" spans="1:9" x14ac:dyDescent="0.35">
      <c r="A7" s="13" t="s">
        <v>32</v>
      </c>
      <c r="B7" s="14"/>
      <c r="C7" s="14"/>
      <c r="D7" s="14"/>
      <c r="E7" s="14"/>
      <c r="F7" s="14"/>
      <c r="G7" s="14"/>
      <c r="H7" s="14"/>
      <c r="I7" s="14"/>
    </row>
    <row r="8" spans="1:9" x14ac:dyDescent="0.35">
      <c r="A8" s="4" t="s">
        <v>12</v>
      </c>
      <c r="B8" s="4" t="s">
        <v>13</v>
      </c>
      <c r="C8" s="4" t="s">
        <v>14</v>
      </c>
      <c r="D8" s="4" t="s">
        <v>15</v>
      </c>
      <c r="E8" s="4" t="s">
        <v>16</v>
      </c>
      <c r="F8" s="4" t="s">
        <v>17</v>
      </c>
      <c r="G8" s="4" t="s">
        <v>18</v>
      </c>
      <c r="H8" s="4" t="s">
        <v>19</v>
      </c>
      <c r="I8" s="4" t="s">
        <v>20</v>
      </c>
    </row>
    <row r="9" spans="1:9" ht="34" customHeight="1" x14ac:dyDescent="0.35">
      <c r="A9" s="5" t="s">
        <v>21</v>
      </c>
      <c r="B9" s="5">
        <v>386.6</v>
      </c>
      <c r="C9" s="5">
        <v>387.3</v>
      </c>
      <c r="D9" s="5">
        <v>388</v>
      </c>
      <c r="E9" s="5">
        <f>AVERAGE(B9:D9)</f>
        <v>387.3</v>
      </c>
      <c r="F9" s="5">
        <f>_xlfn.STDEV.S(B9:D9)</f>
        <v>0.69999999999998863</v>
      </c>
      <c r="G9" s="5" t="s">
        <v>83</v>
      </c>
      <c r="H9" s="5" t="s">
        <v>33</v>
      </c>
      <c r="I9" s="3" t="s">
        <v>34</v>
      </c>
    </row>
    <row r="10" spans="1:9" x14ac:dyDescent="0.35">
      <c r="A10" s="5" t="s">
        <v>25</v>
      </c>
      <c r="B10" s="5">
        <v>572.29999999999995</v>
      </c>
      <c r="C10" s="5">
        <v>573</v>
      </c>
      <c r="D10" s="5">
        <v>573.70000000000005</v>
      </c>
      <c r="E10" s="5">
        <f>AVERAGE(B10:D10)</f>
        <v>573</v>
      </c>
      <c r="F10" s="5">
        <f t="shared" ref="F10:F11" si="1">_xlfn.STDEV.S(B10:D10)</f>
        <v>0.70000000000004547</v>
      </c>
      <c r="G10" s="5" t="s">
        <v>35</v>
      </c>
      <c r="H10" s="5" t="s">
        <v>23</v>
      </c>
      <c r="I10" s="3" t="s">
        <v>28</v>
      </c>
    </row>
    <row r="11" spans="1:9" x14ac:dyDescent="0.35">
      <c r="A11" s="5" t="s">
        <v>29</v>
      </c>
      <c r="B11" s="5">
        <v>741</v>
      </c>
      <c r="C11" s="5">
        <v>741.3</v>
      </c>
      <c r="D11" s="5">
        <v>741.6</v>
      </c>
      <c r="E11" s="5">
        <f>AVERAGE(B11:D11)</f>
        <v>741.30000000000007</v>
      </c>
      <c r="F11" s="5">
        <f t="shared" si="1"/>
        <v>0.30000000000001137</v>
      </c>
      <c r="G11" s="5" t="s">
        <v>36</v>
      </c>
      <c r="H11" s="5" t="s">
        <v>31</v>
      </c>
      <c r="I11" s="3" t="s">
        <v>28</v>
      </c>
    </row>
    <row r="13" spans="1:9" x14ac:dyDescent="0.35">
      <c r="A13" s="13" t="s">
        <v>37</v>
      </c>
      <c r="B13" s="14"/>
      <c r="C13" s="14"/>
      <c r="D13" s="14"/>
      <c r="E13" s="14"/>
      <c r="F13" s="14"/>
      <c r="G13" s="14"/>
      <c r="H13" s="14"/>
      <c r="I13" s="14"/>
    </row>
    <row r="14" spans="1:9" x14ac:dyDescent="0.35">
      <c r="A14" s="4" t="s">
        <v>12</v>
      </c>
      <c r="B14" s="4" t="s">
        <v>13</v>
      </c>
      <c r="C14" s="4" t="s">
        <v>14</v>
      </c>
      <c r="D14" s="4" t="s">
        <v>15</v>
      </c>
      <c r="E14" s="4" t="s">
        <v>16</v>
      </c>
      <c r="F14" s="4" t="s">
        <v>17</v>
      </c>
      <c r="G14" s="4" t="s">
        <v>18</v>
      </c>
      <c r="H14" s="4" t="s">
        <v>19</v>
      </c>
      <c r="I14" s="4" t="s">
        <v>20</v>
      </c>
    </row>
    <row r="15" spans="1:9" ht="34" customHeight="1" x14ac:dyDescent="0.35">
      <c r="A15" s="5" t="s">
        <v>21</v>
      </c>
      <c r="B15" s="5">
        <v>184.85</v>
      </c>
      <c r="C15" s="5">
        <v>185</v>
      </c>
      <c r="D15" s="5">
        <v>185.15</v>
      </c>
      <c r="E15" s="5">
        <f>AVERAGE(B15:D15)</f>
        <v>185</v>
      </c>
      <c r="F15" s="5">
        <f>_xlfn.STDEV.S(B15:D15)</f>
        <v>0.15000000000000568</v>
      </c>
      <c r="G15" s="5" t="s">
        <v>38</v>
      </c>
      <c r="H15" s="5" t="s">
        <v>31</v>
      </c>
      <c r="I15" s="3" t="s">
        <v>39</v>
      </c>
    </row>
    <row r="16" spans="1:9" x14ac:dyDescent="0.35">
      <c r="A16" s="5" t="s">
        <v>25</v>
      </c>
      <c r="B16" s="5">
        <v>176.72</v>
      </c>
      <c r="C16" s="5">
        <v>177.28</v>
      </c>
      <c r="D16" s="5">
        <v>177</v>
      </c>
      <c r="E16" s="5">
        <f>AVERAGE(B16:D16)</f>
        <v>177</v>
      </c>
      <c r="F16" s="5">
        <f t="shared" ref="F16:F17" si="2">_xlfn.STDEV.S(B16:D16)</f>
        <v>0.28000000000000114</v>
      </c>
      <c r="G16" s="5" t="s">
        <v>40</v>
      </c>
      <c r="H16" s="5" t="s">
        <v>23</v>
      </c>
      <c r="I16" s="3" t="s">
        <v>28</v>
      </c>
    </row>
    <row r="17" spans="1:9" x14ac:dyDescent="0.35">
      <c r="A17" s="5" t="s">
        <v>29</v>
      </c>
      <c r="B17" s="5">
        <v>172</v>
      </c>
      <c r="C17" s="5">
        <v>171.81</v>
      </c>
      <c r="D17" s="5">
        <v>172.19</v>
      </c>
      <c r="E17" s="5">
        <f>AVERAGE(B17:D17)</f>
        <v>172</v>
      </c>
      <c r="F17" s="5">
        <f t="shared" si="2"/>
        <v>0.18999999999999773</v>
      </c>
      <c r="G17" s="5" t="s">
        <v>41</v>
      </c>
      <c r="H17" s="5" t="s">
        <v>33</v>
      </c>
      <c r="I17" s="3" t="s">
        <v>28</v>
      </c>
    </row>
    <row r="19" spans="1:9" x14ac:dyDescent="0.35">
      <c r="A19" s="13" t="s">
        <v>42</v>
      </c>
      <c r="B19" s="14"/>
      <c r="C19" s="14"/>
      <c r="D19" s="14"/>
      <c r="E19" s="14"/>
      <c r="F19" s="14"/>
      <c r="G19" s="14"/>
      <c r="H19" s="14"/>
      <c r="I19" s="14"/>
    </row>
    <row r="20" spans="1:9" x14ac:dyDescent="0.35">
      <c r="A20" s="4" t="s">
        <v>12</v>
      </c>
      <c r="B20" s="4" t="s">
        <v>13</v>
      </c>
      <c r="C20" s="4" t="s">
        <v>14</v>
      </c>
      <c r="D20" s="4" t="s">
        <v>15</v>
      </c>
      <c r="E20" s="4" t="s">
        <v>16</v>
      </c>
      <c r="F20" s="4" t="s">
        <v>17</v>
      </c>
      <c r="G20" s="4" t="s">
        <v>18</v>
      </c>
      <c r="H20" s="4" t="s">
        <v>19</v>
      </c>
      <c r="I20" s="4" t="s">
        <v>20</v>
      </c>
    </row>
    <row r="21" spans="1:9" ht="34" customHeight="1" x14ac:dyDescent="0.35">
      <c r="A21" s="5" t="s">
        <v>21</v>
      </c>
      <c r="B21" s="5">
        <v>491.73</v>
      </c>
      <c r="C21" s="5">
        <v>494.27</v>
      </c>
      <c r="D21" s="5">
        <v>493</v>
      </c>
      <c r="E21" s="5">
        <f>AVERAGE(B21:D21)</f>
        <v>493</v>
      </c>
      <c r="F21" s="5">
        <f>_xlfn.STDEV.S(B21:D21)</f>
        <v>1.2699999999999818</v>
      </c>
      <c r="G21" s="5" t="s">
        <v>43</v>
      </c>
      <c r="H21" s="5" t="s">
        <v>31</v>
      </c>
      <c r="I21" s="3" t="s">
        <v>44</v>
      </c>
    </row>
    <row r="22" spans="1:9" x14ac:dyDescent="0.35">
      <c r="A22" s="5" t="s">
        <v>25</v>
      </c>
      <c r="B22" s="5">
        <v>345.51</v>
      </c>
      <c r="C22" s="5">
        <v>347</v>
      </c>
      <c r="D22" s="5">
        <v>348.49</v>
      </c>
      <c r="E22" s="5">
        <f>AVERAGE(B22:D22)</f>
        <v>347</v>
      </c>
      <c r="F22" s="5">
        <f t="shared" ref="F22:F23" si="3">_xlfn.STDEV.S(B22:D22)</f>
        <v>1.4900000000000091</v>
      </c>
      <c r="G22" s="5" t="s">
        <v>45</v>
      </c>
      <c r="H22" s="5" t="s">
        <v>23</v>
      </c>
      <c r="I22" s="3" t="s">
        <v>28</v>
      </c>
    </row>
    <row r="23" spans="1:9" x14ac:dyDescent="0.35">
      <c r="A23" s="5" t="s">
        <v>29</v>
      </c>
      <c r="B23" s="5">
        <v>271.32</v>
      </c>
      <c r="C23" s="5">
        <v>274.68</v>
      </c>
      <c r="D23" s="5">
        <v>273</v>
      </c>
      <c r="E23" s="5">
        <f>AVERAGE(B23:D23)</f>
        <v>273</v>
      </c>
      <c r="F23" s="5">
        <f t="shared" si="3"/>
        <v>1.6800000000000068</v>
      </c>
      <c r="G23" s="5" t="s">
        <v>46</v>
      </c>
      <c r="H23" s="5" t="s">
        <v>33</v>
      </c>
      <c r="I23" s="3" t="s">
        <v>28</v>
      </c>
    </row>
    <row r="25" spans="1:9" x14ac:dyDescent="0.35">
      <c r="A25" s="13" t="s">
        <v>47</v>
      </c>
      <c r="B25" s="14"/>
      <c r="C25" s="14"/>
      <c r="D25" s="14"/>
      <c r="E25" s="14"/>
      <c r="F25" s="14"/>
      <c r="G25" s="14"/>
      <c r="H25" s="14"/>
      <c r="I25" s="14"/>
    </row>
    <row r="26" spans="1:9" x14ac:dyDescent="0.35">
      <c r="A26" s="4" t="s">
        <v>12</v>
      </c>
      <c r="B26" s="4" t="s">
        <v>13</v>
      </c>
      <c r="C26" s="4" t="s">
        <v>14</v>
      </c>
      <c r="D26" s="4" t="s">
        <v>15</v>
      </c>
      <c r="E26" s="4" t="s">
        <v>16</v>
      </c>
      <c r="F26" s="4" t="s">
        <v>17</v>
      </c>
      <c r="G26" s="4" t="s">
        <v>18</v>
      </c>
      <c r="H26" s="4" t="s">
        <v>19</v>
      </c>
      <c r="I26" s="4" t="s">
        <v>20</v>
      </c>
    </row>
    <row r="27" spans="1:9" ht="34" customHeight="1" x14ac:dyDescent="0.35">
      <c r="A27" s="5" t="s">
        <v>21</v>
      </c>
      <c r="B27" s="5">
        <v>80.62</v>
      </c>
      <c r="C27" s="5">
        <v>82.4</v>
      </c>
      <c r="D27" s="5">
        <v>84.18</v>
      </c>
      <c r="E27" s="5">
        <f>AVERAGE(B27:D27)</f>
        <v>82.4</v>
      </c>
      <c r="F27" s="5">
        <f>_xlfn.STDEV.S(B27:D27)</f>
        <v>1.7800000000000011</v>
      </c>
      <c r="G27" s="5" t="s">
        <v>48</v>
      </c>
      <c r="H27" s="5" t="s">
        <v>33</v>
      </c>
      <c r="I27" s="3" t="s">
        <v>49</v>
      </c>
    </row>
    <row r="28" spans="1:9" x14ac:dyDescent="0.35">
      <c r="A28" s="5" t="s">
        <v>25</v>
      </c>
      <c r="B28" s="5">
        <v>102.54</v>
      </c>
      <c r="C28" s="5">
        <v>103.96</v>
      </c>
      <c r="D28" s="5">
        <v>105.38</v>
      </c>
      <c r="E28" s="5">
        <f>AVERAGE(B28:D28)</f>
        <v>103.96</v>
      </c>
      <c r="F28" s="5">
        <f t="shared" ref="F28:F29" si="4">_xlfn.STDEV.S(B28:D28)</f>
        <v>1.4199999999999946</v>
      </c>
      <c r="G28" s="5" t="s">
        <v>50</v>
      </c>
      <c r="H28" s="5" t="s">
        <v>23</v>
      </c>
      <c r="I28" s="3" t="s">
        <v>28</v>
      </c>
    </row>
    <row r="29" spans="1:9" x14ac:dyDescent="0.35">
      <c r="A29" s="5" t="s">
        <v>29</v>
      </c>
      <c r="B29" s="5">
        <v>134.16999999999999</v>
      </c>
      <c r="C29" s="5">
        <v>136.1</v>
      </c>
      <c r="D29" s="5">
        <v>138.03</v>
      </c>
      <c r="E29" s="5">
        <f>AVERAGE(B29:D29)</f>
        <v>136.1</v>
      </c>
      <c r="F29" s="5">
        <f t="shared" si="4"/>
        <v>1.9300000000000068</v>
      </c>
      <c r="G29" s="5" t="s">
        <v>51</v>
      </c>
      <c r="H29" s="5" t="s">
        <v>31</v>
      </c>
      <c r="I29" s="3" t="s">
        <v>28</v>
      </c>
    </row>
    <row r="31" spans="1:9" x14ac:dyDescent="0.35">
      <c r="A31" s="13" t="s">
        <v>52</v>
      </c>
      <c r="B31" s="14"/>
      <c r="C31" s="14"/>
      <c r="D31" s="14"/>
      <c r="E31" s="14"/>
      <c r="F31" s="14"/>
      <c r="G31" s="14"/>
      <c r="H31" s="14"/>
      <c r="I31" s="14"/>
    </row>
    <row r="32" spans="1:9" x14ac:dyDescent="0.35">
      <c r="A32" s="4" t="s">
        <v>12</v>
      </c>
      <c r="B32" s="4" t="s">
        <v>13</v>
      </c>
      <c r="C32" s="4" t="s">
        <v>14</v>
      </c>
      <c r="D32" s="4" t="s">
        <v>15</v>
      </c>
      <c r="E32" s="4" t="s">
        <v>16</v>
      </c>
      <c r="F32" s="4" t="s">
        <v>17</v>
      </c>
      <c r="G32" s="4" t="s">
        <v>18</v>
      </c>
      <c r="H32" s="4" t="s">
        <v>19</v>
      </c>
      <c r="I32" s="4" t="s">
        <v>20</v>
      </c>
    </row>
    <row r="33" spans="1:9" ht="34" customHeight="1" x14ac:dyDescent="0.35">
      <c r="A33" s="5" t="s">
        <v>21</v>
      </c>
      <c r="B33" s="5">
        <v>5</v>
      </c>
      <c r="C33" s="5">
        <v>4.7699999999999996</v>
      </c>
      <c r="D33" s="5">
        <v>5.23</v>
      </c>
      <c r="E33" s="5">
        <f>AVERAGE(B33:D33)</f>
        <v>5</v>
      </c>
      <c r="F33" s="5">
        <f>_xlfn.STDEV.S(B33:D33)</f>
        <v>0.23000000000000043</v>
      </c>
      <c r="G33" s="5" t="s">
        <v>53</v>
      </c>
      <c r="H33" s="5" t="s">
        <v>31</v>
      </c>
      <c r="I33" s="3" t="s">
        <v>54</v>
      </c>
    </row>
    <row r="34" spans="1:9" x14ac:dyDescent="0.35">
      <c r="A34" s="5" t="s">
        <v>25</v>
      </c>
      <c r="B34" s="5">
        <v>4.8499999999999996</v>
      </c>
      <c r="C34" s="5">
        <v>5</v>
      </c>
      <c r="D34" s="5">
        <v>5.15</v>
      </c>
      <c r="E34" s="5">
        <f>AVERAGE(B34:D34)</f>
        <v>5</v>
      </c>
      <c r="F34" s="5">
        <f t="shared" ref="F34:F35" si="5">_xlfn.STDEV.S(B34:D34)</f>
        <v>0.15000000000000036</v>
      </c>
      <c r="G34" s="5" t="s">
        <v>55</v>
      </c>
      <c r="H34" s="5" t="s">
        <v>31</v>
      </c>
      <c r="I34" s="3" t="s">
        <v>28</v>
      </c>
    </row>
    <row r="35" spans="1:9" x14ac:dyDescent="0.35">
      <c r="A35" s="5" t="s">
        <v>29</v>
      </c>
      <c r="B35" s="5">
        <v>4.2699999999999996</v>
      </c>
      <c r="C35" s="5">
        <v>5.73</v>
      </c>
      <c r="D35" s="5">
        <v>5</v>
      </c>
      <c r="E35" s="5">
        <f>AVERAGE(B35:D35)</f>
        <v>5</v>
      </c>
      <c r="F35" s="5">
        <f t="shared" si="5"/>
        <v>0.72999999999999854</v>
      </c>
      <c r="G35" s="5" t="s">
        <v>56</v>
      </c>
      <c r="H35" s="5" t="s">
        <v>31</v>
      </c>
      <c r="I35" s="3" t="s">
        <v>28</v>
      </c>
    </row>
  </sheetData>
  <mergeCells count="6">
    <mergeCell ref="A31:I31"/>
    <mergeCell ref="A7:I7"/>
    <mergeCell ref="A25:I25"/>
    <mergeCell ref="A19:I19"/>
    <mergeCell ref="A13:I13"/>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showGridLines="0" workbookViewId="0"/>
  </sheetViews>
  <sheetFormatPr defaultRowHeight="14.5" x14ac:dyDescent="0.35"/>
  <cols>
    <col min="1" max="1" width="30" customWidth="1"/>
    <col min="2" max="4" width="22" customWidth="1"/>
  </cols>
  <sheetData>
    <row r="1" spans="1:4" ht="21" x14ac:dyDescent="0.5">
      <c r="A1" s="6" t="s">
        <v>57</v>
      </c>
    </row>
    <row r="3" spans="1:4" x14ac:dyDescent="0.35">
      <c r="A3" s="7" t="s">
        <v>58</v>
      </c>
      <c r="B3" s="7" t="s">
        <v>21</v>
      </c>
      <c r="C3" s="7" t="s">
        <v>25</v>
      </c>
      <c r="D3" s="7" t="s">
        <v>29</v>
      </c>
    </row>
    <row r="4" spans="1:4" x14ac:dyDescent="0.35">
      <c r="A4" s="8" t="s">
        <v>11</v>
      </c>
      <c r="B4" s="9" t="str">
        <f>TEXT('Raw Data'!E3,"0.00")&amp;" ± "&amp;TEXT('Raw Data'!F3,"0.00")&amp;" "&amp;'Raw Data'!H3</f>
        <v>0.30 ± 0.05 b</v>
      </c>
      <c r="C4" s="9" t="str">
        <f>TEXT('Raw Data'!E4,"0.00")&amp;" ± "&amp;TEXT('Raw Data'!F4,"0.00")&amp;" "&amp;'Raw Data'!H4</f>
        <v>0.40 ± 0.12 ab</v>
      </c>
      <c r="D4" s="9" t="str">
        <f>TEXT('Raw Data'!E5,"0.00")&amp;" ± "&amp;TEXT('Raw Data'!F5,"0.00")&amp;" "&amp;'Raw Data'!H5</f>
        <v>0.53 ± 0.09 a</v>
      </c>
    </row>
    <row r="5" spans="1:4" x14ac:dyDescent="0.35">
      <c r="A5" s="8" t="s">
        <v>32</v>
      </c>
      <c r="B5" s="9" t="str">
        <f>TEXT('Raw Data'!E9,"0.0")&amp;" ± "&amp;TEXT('Raw Data'!F9,"0.00")&amp;" "&amp;'Raw Data'!H9</f>
        <v>387.3 ± 0.70 c</v>
      </c>
      <c r="C5" s="9" t="str">
        <f>TEXT('Raw Data'!E10,"0.0")&amp;" ± "&amp;TEXT('Raw Data'!F10,"0.00")&amp;" "&amp;'Raw Data'!H10</f>
        <v>573.0 ± 0.70 b</v>
      </c>
      <c r="D5" s="9" t="str">
        <f>TEXT('Raw Data'!E11,"0.0")&amp;" ± "&amp;TEXT('Raw Data'!F11,"0.00")&amp;" "&amp;'Raw Data'!H11</f>
        <v>741.3 ± 0.30 a</v>
      </c>
    </row>
    <row r="6" spans="1:4" x14ac:dyDescent="0.35">
      <c r="A6" s="8" t="s">
        <v>37</v>
      </c>
      <c r="B6" s="9" t="str">
        <f>TEXT('Raw Data'!E15,"0")&amp;" ± "&amp;TEXT('Raw Data'!F15,"0.00")&amp;" "&amp;'Raw Data'!H15</f>
        <v>185 ± 0.15 a</v>
      </c>
      <c r="C6" s="9" t="str">
        <f>TEXT('Raw Data'!E16,"0")&amp;" ± "&amp;TEXT('Raw Data'!F16,"0.00")&amp;" "&amp;'Raw Data'!H16</f>
        <v>177 ± 0.28 b</v>
      </c>
      <c r="D6" s="9" t="str">
        <f>TEXT('Raw Data'!E17,"0")&amp;" ± "&amp;TEXT('Raw Data'!F17,"0.00")&amp;" "&amp;'Raw Data'!H17</f>
        <v>172 ± 0.19 c</v>
      </c>
    </row>
    <row r="7" spans="1:4" x14ac:dyDescent="0.35">
      <c r="A7" s="8" t="s">
        <v>42</v>
      </c>
      <c r="B7" s="9" t="str">
        <f>TEXT('Raw Data'!E21,"0")&amp;" ± "&amp;TEXT('Raw Data'!F21,"0.00")&amp;" "&amp;'Raw Data'!H21</f>
        <v>493 ± 1.27 a</v>
      </c>
      <c r="C7" s="9" t="str">
        <f>TEXT('Raw Data'!E22,"0")&amp;" ± "&amp;TEXT('Raw Data'!F22,"0.00")&amp;" "&amp;'Raw Data'!H22</f>
        <v>347 ± 1.49 b</v>
      </c>
      <c r="D7" s="9" t="str">
        <f>TEXT('Raw Data'!E23,"0")&amp;" ± "&amp;TEXT('Raw Data'!F23,"0.00")&amp;" "&amp;'Raw Data'!H23</f>
        <v>273 ± 1.68 c</v>
      </c>
    </row>
    <row r="8" spans="1:4" x14ac:dyDescent="0.35">
      <c r="A8" s="8" t="s">
        <v>47</v>
      </c>
      <c r="B8" s="9" t="str">
        <f>TEXT('Raw Data'!E27,"0.00")&amp;" ± "&amp;TEXT('Raw Data'!F27,"0.00")&amp;" "&amp;'Raw Data'!H27</f>
        <v>82.40 ± 1.78 c</v>
      </c>
      <c r="C8" s="9" t="str">
        <f>TEXT('Raw Data'!E28,"0.00")&amp;" ± "&amp;TEXT('Raw Data'!F28,"0.00")&amp;" "&amp;'Raw Data'!H28</f>
        <v>103.96 ± 1.42 b</v>
      </c>
      <c r="D8" s="9" t="str">
        <f>TEXT('Raw Data'!E29,"0.00")&amp;" ± "&amp;TEXT('Raw Data'!F29,"0.00")&amp;" "&amp;'Raw Data'!H29</f>
        <v>136.10 ± 1.93 a</v>
      </c>
    </row>
    <row r="9" spans="1:4" x14ac:dyDescent="0.35">
      <c r="A9" s="8" t="s">
        <v>52</v>
      </c>
      <c r="B9" s="9" t="str">
        <f>TEXT('Raw Data'!E33,"0")&amp;" ± "&amp;TEXT('Raw Data'!F33,"0.00")&amp;" "&amp;'Raw Data'!H33</f>
        <v>5 ± 0.23 a</v>
      </c>
      <c r="C9" s="9" t="str">
        <f>TEXT('Raw Data'!E34,"0")&amp;" ± "&amp;TEXT('Raw Data'!F34,"0.00")&amp;" "&amp;'Raw Data'!H34</f>
        <v>5 ± 0.15 a</v>
      </c>
      <c r="D9" s="9" t="str">
        <f>TEXT('Raw Data'!E35,"0")&amp;" ± "&amp;TEXT('Raw Data'!F35,"0.00")&amp;" "&amp;'Raw Data'!H35</f>
        <v>5 ± 0.73 a</v>
      </c>
    </row>
    <row r="11" spans="1:4" x14ac:dyDescent="0.35">
      <c r="A11" s="16" t="s">
        <v>59</v>
      </c>
      <c r="B11" s="14"/>
      <c r="C11" s="14"/>
      <c r="D11" s="14"/>
    </row>
    <row r="12" spans="1:4" ht="32" customHeight="1" x14ac:dyDescent="0.35">
      <c r="A12" s="15" t="s">
        <v>60</v>
      </c>
      <c r="B12" s="14"/>
      <c r="C12" s="14"/>
      <c r="D12" s="14"/>
    </row>
    <row r="13" spans="1:4" ht="40" customHeight="1" x14ac:dyDescent="0.35">
      <c r="A13" s="15" t="s">
        <v>61</v>
      </c>
      <c r="B13" s="14"/>
      <c r="C13" s="14"/>
      <c r="D13" s="14"/>
    </row>
  </sheetData>
  <mergeCells count="3">
    <mergeCell ref="A12:D12"/>
    <mergeCell ref="A13:D13"/>
    <mergeCell ref="A11: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showGridLines="0" topLeftCell="A37" workbookViewId="0"/>
  </sheetViews>
  <sheetFormatPr defaultRowHeight="14.5" x14ac:dyDescent="0.35"/>
  <cols>
    <col min="1" max="7" width="14" customWidth="1"/>
  </cols>
  <sheetData>
    <row r="1" spans="1:8" ht="21" x14ac:dyDescent="0.5">
      <c r="A1" s="6" t="s">
        <v>62</v>
      </c>
    </row>
    <row r="3" spans="1:8" x14ac:dyDescent="0.35">
      <c r="A3" s="13" t="s">
        <v>11</v>
      </c>
      <c r="B3" s="14"/>
      <c r="C3" s="14"/>
      <c r="D3" s="14"/>
      <c r="E3" s="14"/>
      <c r="F3" s="14"/>
      <c r="G3" s="14"/>
      <c r="H3" s="14"/>
    </row>
    <row r="4" spans="1:8" x14ac:dyDescent="0.35">
      <c r="A4" s="9" t="s">
        <v>63</v>
      </c>
      <c r="B4" s="10">
        <v>4.788000000000002</v>
      </c>
      <c r="C4" s="9" t="s">
        <v>64</v>
      </c>
      <c r="D4" s="11">
        <v>5.7159172866199287E-2</v>
      </c>
    </row>
    <row r="5" spans="1:8" x14ac:dyDescent="0.35">
      <c r="A5" s="4" t="s">
        <v>65</v>
      </c>
      <c r="B5" s="4" t="s">
        <v>66</v>
      </c>
      <c r="C5" s="4" t="s">
        <v>67</v>
      </c>
      <c r="D5" s="4" t="s">
        <v>68</v>
      </c>
      <c r="E5" s="4" t="s">
        <v>69</v>
      </c>
      <c r="F5" s="4" t="s">
        <v>70</v>
      </c>
      <c r="G5" s="4" t="s">
        <v>71</v>
      </c>
    </row>
    <row r="6" spans="1:8" x14ac:dyDescent="0.35">
      <c r="A6" s="5" t="s">
        <v>21</v>
      </c>
      <c r="B6" s="5" t="s">
        <v>25</v>
      </c>
      <c r="C6" s="12">
        <v>0.1</v>
      </c>
      <c r="D6" s="12">
        <v>0.42549999999999999</v>
      </c>
      <c r="E6" s="12">
        <v>-0.12870000000000001</v>
      </c>
      <c r="F6" s="12">
        <v>0.32869999999999999</v>
      </c>
      <c r="G6" s="5" t="b">
        <v>0</v>
      </c>
    </row>
    <row r="7" spans="1:8" x14ac:dyDescent="0.35">
      <c r="A7" s="5" t="s">
        <v>21</v>
      </c>
      <c r="B7" s="5" t="s">
        <v>29</v>
      </c>
      <c r="C7" s="12">
        <v>0.23</v>
      </c>
      <c r="D7" s="12">
        <v>4.8899999999999999E-2</v>
      </c>
      <c r="E7" s="12">
        <v>1.2999999999999999E-3</v>
      </c>
      <c r="F7" s="12">
        <v>0.4587</v>
      </c>
      <c r="G7" s="5" t="b">
        <v>1</v>
      </c>
    </row>
    <row r="8" spans="1:8" x14ac:dyDescent="0.35">
      <c r="A8" s="5" t="s">
        <v>25</v>
      </c>
      <c r="B8" s="5" t="s">
        <v>29</v>
      </c>
      <c r="C8" s="12">
        <v>0.13</v>
      </c>
      <c r="D8" s="12">
        <v>0.26540000000000002</v>
      </c>
      <c r="E8" s="12">
        <v>-9.8699999999999996E-2</v>
      </c>
      <c r="F8" s="12">
        <v>0.35870000000000002</v>
      </c>
      <c r="G8" s="5" t="b">
        <v>0</v>
      </c>
    </row>
    <row r="10" spans="1:8" x14ac:dyDescent="0.35">
      <c r="A10" s="13" t="s">
        <v>32</v>
      </c>
      <c r="B10" s="14"/>
      <c r="C10" s="14"/>
      <c r="D10" s="14"/>
      <c r="E10" s="14"/>
      <c r="F10" s="14"/>
      <c r="G10" s="14"/>
      <c r="H10" s="14"/>
    </row>
    <row r="11" spans="1:8" x14ac:dyDescent="0.35">
      <c r="A11" s="9" t="s">
        <v>63</v>
      </c>
      <c r="B11" s="10">
        <v>258556.04727414079</v>
      </c>
      <c r="C11" s="9" t="s">
        <v>64</v>
      </c>
      <c r="D11" s="11">
        <v>1.5620126534810219E-15</v>
      </c>
    </row>
    <row r="12" spans="1:8" x14ac:dyDescent="0.35">
      <c r="A12" s="4" t="s">
        <v>65</v>
      </c>
      <c r="B12" s="4" t="s">
        <v>66</v>
      </c>
      <c r="C12" s="4" t="s">
        <v>67</v>
      </c>
      <c r="D12" s="4" t="s">
        <v>68</v>
      </c>
      <c r="E12" s="4" t="s">
        <v>69</v>
      </c>
      <c r="F12" s="4" t="s">
        <v>70</v>
      </c>
      <c r="G12" s="4" t="s">
        <v>71</v>
      </c>
    </row>
    <row r="13" spans="1:8" x14ac:dyDescent="0.35">
      <c r="A13" s="5" t="s">
        <v>21</v>
      </c>
      <c r="B13" s="5" t="s">
        <v>25</v>
      </c>
      <c r="C13" s="12">
        <v>185.7</v>
      </c>
      <c r="D13" s="12">
        <v>0</v>
      </c>
      <c r="E13" s="12">
        <v>184.18889999999999</v>
      </c>
      <c r="F13" s="12">
        <v>187.21109999999999</v>
      </c>
      <c r="G13" s="5" t="b">
        <v>1</v>
      </c>
    </row>
    <row r="14" spans="1:8" x14ac:dyDescent="0.35">
      <c r="A14" s="5" t="s">
        <v>21</v>
      </c>
      <c r="B14" s="5" t="s">
        <v>29</v>
      </c>
      <c r="C14" s="12">
        <v>354</v>
      </c>
      <c r="D14" s="12">
        <v>0</v>
      </c>
      <c r="E14" s="12">
        <v>352.4889</v>
      </c>
      <c r="F14" s="12">
        <v>355.5111</v>
      </c>
      <c r="G14" s="5" t="b">
        <v>1</v>
      </c>
    </row>
    <row r="15" spans="1:8" x14ac:dyDescent="0.35">
      <c r="A15" s="5" t="s">
        <v>25</v>
      </c>
      <c r="B15" s="5" t="s">
        <v>29</v>
      </c>
      <c r="C15" s="12">
        <v>168.3</v>
      </c>
      <c r="D15" s="12">
        <v>0</v>
      </c>
      <c r="E15" s="12">
        <v>166.78890000000001</v>
      </c>
      <c r="F15" s="12">
        <v>169.81110000000001</v>
      </c>
      <c r="G15" s="5" t="b">
        <v>1</v>
      </c>
    </row>
    <row r="17" spans="1:8" x14ac:dyDescent="0.35">
      <c r="A17" s="13" t="s">
        <v>37</v>
      </c>
      <c r="B17" s="14"/>
      <c r="C17" s="14"/>
      <c r="D17" s="14"/>
      <c r="E17" s="14"/>
      <c r="F17" s="14"/>
      <c r="G17" s="14"/>
      <c r="H17" s="14"/>
    </row>
    <row r="18" spans="1:8" x14ac:dyDescent="0.35">
      <c r="A18" s="9" t="s">
        <v>63</v>
      </c>
      <c r="B18" s="10">
        <v>2824.817518248165</v>
      </c>
      <c r="C18" s="9" t="s">
        <v>64</v>
      </c>
      <c r="D18" s="11">
        <v>1.194014559170577E-9</v>
      </c>
    </row>
    <row r="19" spans="1:8" x14ac:dyDescent="0.35">
      <c r="A19" s="4" t="s">
        <v>65</v>
      </c>
      <c r="B19" s="4" t="s">
        <v>66</v>
      </c>
      <c r="C19" s="4" t="s">
        <v>67</v>
      </c>
      <c r="D19" s="4" t="s">
        <v>68</v>
      </c>
      <c r="E19" s="4" t="s">
        <v>69</v>
      </c>
      <c r="F19" s="4" t="s">
        <v>70</v>
      </c>
      <c r="G19" s="4" t="s">
        <v>71</v>
      </c>
    </row>
    <row r="20" spans="1:8" x14ac:dyDescent="0.35">
      <c r="A20" s="5" t="s">
        <v>21</v>
      </c>
      <c r="B20" s="5" t="s">
        <v>25</v>
      </c>
      <c r="C20" s="12">
        <v>-8</v>
      </c>
      <c r="D20" s="12">
        <v>0</v>
      </c>
      <c r="E20" s="12">
        <v>-8.5353999999999992</v>
      </c>
      <c r="F20" s="12">
        <v>-7.4645999999999999</v>
      </c>
      <c r="G20" s="5" t="b">
        <v>1</v>
      </c>
    </row>
    <row r="21" spans="1:8" x14ac:dyDescent="0.35">
      <c r="A21" s="5" t="s">
        <v>21</v>
      </c>
      <c r="B21" s="5" t="s">
        <v>29</v>
      </c>
      <c r="C21" s="12">
        <v>-13</v>
      </c>
      <c r="D21" s="12">
        <v>0</v>
      </c>
      <c r="E21" s="12">
        <v>-13.535399999999999</v>
      </c>
      <c r="F21" s="12">
        <v>-12.464600000000001</v>
      </c>
      <c r="G21" s="5" t="b">
        <v>1</v>
      </c>
    </row>
    <row r="22" spans="1:8" x14ac:dyDescent="0.35">
      <c r="A22" s="5" t="s">
        <v>25</v>
      </c>
      <c r="B22" s="5" t="s">
        <v>29</v>
      </c>
      <c r="C22" s="12">
        <v>-5</v>
      </c>
      <c r="D22" s="12">
        <v>0</v>
      </c>
      <c r="E22" s="12">
        <v>-5.5354000000000001</v>
      </c>
      <c r="F22" s="12">
        <v>-4.4645999999999999</v>
      </c>
      <c r="G22" s="5" t="b">
        <v>1</v>
      </c>
    </row>
    <row r="24" spans="1:8" x14ac:dyDescent="0.35">
      <c r="A24" s="13" t="s">
        <v>42</v>
      </c>
      <c r="B24" s="14"/>
      <c r="C24" s="14"/>
      <c r="D24" s="14"/>
      <c r="E24" s="14"/>
      <c r="F24" s="14"/>
      <c r="G24" s="14"/>
      <c r="H24" s="14"/>
    </row>
    <row r="25" spans="1:8" x14ac:dyDescent="0.35">
      <c r="A25" s="9" t="s">
        <v>63</v>
      </c>
      <c r="B25" s="10">
        <v>16946.840159861818</v>
      </c>
      <c r="C25" s="9" t="s">
        <v>64</v>
      </c>
      <c r="D25" s="11">
        <v>5.54455815390017E-12</v>
      </c>
    </row>
    <row r="26" spans="1:8" x14ac:dyDescent="0.35">
      <c r="A26" s="4" t="s">
        <v>65</v>
      </c>
      <c r="B26" s="4" t="s">
        <v>66</v>
      </c>
      <c r="C26" s="4" t="s">
        <v>67</v>
      </c>
      <c r="D26" s="4" t="s">
        <v>68</v>
      </c>
      <c r="E26" s="4" t="s">
        <v>69</v>
      </c>
      <c r="F26" s="4" t="s">
        <v>70</v>
      </c>
      <c r="G26" s="4" t="s">
        <v>71</v>
      </c>
    </row>
    <row r="27" spans="1:8" x14ac:dyDescent="0.35">
      <c r="A27" s="5" t="s">
        <v>21</v>
      </c>
      <c r="B27" s="5" t="s">
        <v>25</v>
      </c>
      <c r="C27" s="12">
        <v>-146</v>
      </c>
      <c r="D27" s="12">
        <v>0</v>
      </c>
      <c r="E27" s="12">
        <v>-149.73140000000001</v>
      </c>
      <c r="F27" s="12">
        <v>-142.26859999999999</v>
      </c>
      <c r="G27" s="5" t="b">
        <v>1</v>
      </c>
    </row>
    <row r="28" spans="1:8" x14ac:dyDescent="0.35">
      <c r="A28" s="5" t="s">
        <v>21</v>
      </c>
      <c r="B28" s="5" t="s">
        <v>29</v>
      </c>
      <c r="C28" s="12">
        <v>-220</v>
      </c>
      <c r="D28" s="12">
        <v>0</v>
      </c>
      <c r="E28" s="12">
        <v>-223.73140000000001</v>
      </c>
      <c r="F28" s="12">
        <v>-216.26859999999999</v>
      </c>
      <c r="G28" s="5" t="b">
        <v>1</v>
      </c>
    </row>
    <row r="29" spans="1:8" x14ac:dyDescent="0.35">
      <c r="A29" s="5" t="s">
        <v>25</v>
      </c>
      <c r="B29" s="5" t="s">
        <v>29</v>
      </c>
      <c r="C29" s="12">
        <v>-74</v>
      </c>
      <c r="D29" s="12">
        <v>0</v>
      </c>
      <c r="E29" s="12">
        <v>-77.731399999999994</v>
      </c>
      <c r="F29" s="12">
        <v>-70.268600000000006</v>
      </c>
      <c r="G29" s="5" t="b">
        <v>1</v>
      </c>
    </row>
    <row r="31" spans="1:8" x14ac:dyDescent="0.35">
      <c r="A31" s="13" t="s">
        <v>47</v>
      </c>
      <c r="B31" s="14"/>
      <c r="C31" s="14"/>
      <c r="D31" s="14"/>
      <c r="E31" s="14"/>
      <c r="F31" s="14"/>
      <c r="G31" s="14"/>
      <c r="H31" s="14"/>
    </row>
    <row r="32" spans="1:8" x14ac:dyDescent="0.35">
      <c r="A32" s="9" t="s">
        <v>63</v>
      </c>
      <c r="B32" s="10">
        <v>737.65163810227966</v>
      </c>
      <c r="C32" s="9" t="s">
        <v>64</v>
      </c>
      <c r="D32" s="11">
        <v>6.6454103120969828E-8</v>
      </c>
    </row>
    <row r="33" spans="1:8" x14ac:dyDescent="0.35">
      <c r="A33" s="4" t="s">
        <v>65</v>
      </c>
      <c r="B33" s="4" t="s">
        <v>66</v>
      </c>
      <c r="C33" s="4" t="s">
        <v>67</v>
      </c>
      <c r="D33" s="4" t="s">
        <v>68</v>
      </c>
      <c r="E33" s="4" t="s">
        <v>69</v>
      </c>
      <c r="F33" s="4" t="s">
        <v>70</v>
      </c>
      <c r="G33" s="4" t="s">
        <v>71</v>
      </c>
    </row>
    <row r="34" spans="1:8" x14ac:dyDescent="0.35">
      <c r="A34" s="5" t="s">
        <v>21</v>
      </c>
      <c r="B34" s="5" t="s">
        <v>25</v>
      </c>
      <c r="C34" s="12">
        <v>21.56</v>
      </c>
      <c r="D34" s="12">
        <v>0</v>
      </c>
      <c r="E34" s="12">
        <v>17.242599999999999</v>
      </c>
      <c r="F34" s="12">
        <v>25.877400000000002</v>
      </c>
      <c r="G34" s="5" t="b">
        <v>1</v>
      </c>
    </row>
    <row r="35" spans="1:8" x14ac:dyDescent="0.35">
      <c r="A35" s="5" t="s">
        <v>21</v>
      </c>
      <c r="B35" s="5" t="s">
        <v>29</v>
      </c>
      <c r="C35" s="12">
        <v>53.7</v>
      </c>
      <c r="D35" s="12">
        <v>0</v>
      </c>
      <c r="E35" s="12">
        <v>49.382599999999996</v>
      </c>
      <c r="F35" s="12">
        <v>58.017400000000002</v>
      </c>
      <c r="G35" s="5" t="b">
        <v>1</v>
      </c>
    </row>
    <row r="36" spans="1:8" x14ac:dyDescent="0.35">
      <c r="A36" s="5" t="s">
        <v>25</v>
      </c>
      <c r="B36" s="5" t="s">
        <v>29</v>
      </c>
      <c r="C36" s="12">
        <v>32.14</v>
      </c>
      <c r="D36" s="12">
        <v>0</v>
      </c>
      <c r="E36" s="12">
        <v>27.822600000000001</v>
      </c>
      <c r="F36" s="12">
        <v>36.4574</v>
      </c>
      <c r="G36" s="5" t="b">
        <v>1</v>
      </c>
    </row>
    <row r="38" spans="1:8" x14ac:dyDescent="0.35">
      <c r="A38" s="13" t="s">
        <v>52</v>
      </c>
      <c r="B38" s="14"/>
      <c r="C38" s="14"/>
      <c r="D38" s="14"/>
      <c r="E38" s="14"/>
      <c r="F38" s="14"/>
      <c r="G38" s="14"/>
      <c r="H38" s="14"/>
    </row>
    <row r="39" spans="1:8" x14ac:dyDescent="0.35">
      <c r="A39" s="9" t="s">
        <v>63</v>
      </c>
      <c r="B39" s="10">
        <v>0</v>
      </c>
      <c r="C39" s="9" t="s">
        <v>64</v>
      </c>
      <c r="D39" s="11">
        <v>1</v>
      </c>
    </row>
    <row r="40" spans="1:8" x14ac:dyDescent="0.35">
      <c r="A40" s="4" t="s">
        <v>65</v>
      </c>
      <c r="B40" s="4" t="s">
        <v>66</v>
      </c>
      <c r="C40" s="4" t="s">
        <v>67</v>
      </c>
      <c r="D40" s="4" t="s">
        <v>68</v>
      </c>
      <c r="E40" s="4" t="s">
        <v>69</v>
      </c>
      <c r="F40" s="4" t="s">
        <v>70</v>
      </c>
      <c r="G40" s="4" t="s">
        <v>71</v>
      </c>
    </row>
    <row r="41" spans="1:8" x14ac:dyDescent="0.35">
      <c r="A41" s="5" t="s">
        <v>21</v>
      </c>
      <c r="B41" s="5" t="s">
        <v>25</v>
      </c>
      <c r="C41" s="12">
        <v>0</v>
      </c>
      <c r="D41" s="12">
        <v>1</v>
      </c>
      <c r="E41" s="12">
        <v>-1.1281000000000001</v>
      </c>
      <c r="F41" s="12">
        <v>1.1281000000000001</v>
      </c>
      <c r="G41" s="5" t="b">
        <v>0</v>
      </c>
    </row>
    <row r="42" spans="1:8" x14ac:dyDescent="0.35">
      <c r="A42" s="5" t="s">
        <v>21</v>
      </c>
      <c r="B42" s="5" t="s">
        <v>29</v>
      </c>
      <c r="C42" s="12">
        <v>0</v>
      </c>
      <c r="D42" s="12">
        <v>1</v>
      </c>
      <c r="E42" s="12">
        <v>-1.1281000000000001</v>
      </c>
      <c r="F42" s="12">
        <v>1.1281000000000001</v>
      </c>
      <c r="G42" s="5" t="b">
        <v>0</v>
      </c>
    </row>
    <row r="43" spans="1:8" x14ac:dyDescent="0.35">
      <c r="A43" s="5" t="s">
        <v>25</v>
      </c>
      <c r="B43" s="5" t="s">
        <v>29</v>
      </c>
      <c r="C43" s="12">
        <v>0</v>
      </c>
      <c r="D43" s="12">
        <v>1</v>
      </c>
      <c r="E43" s="12">
        <v>-1.1281000000000001</v>
      </c>
      <c r="F43" s="12">
        <v>1.1281000000000001</v>
      </c>
      <c r="G43" s="5" t="b">
        <v>0</v>
      </c>
    </row>
  </sheetData>
  <mergeCells count="6">
    <mergeCell ref="A3:H3"/>
    <mergeCell ref="A38:H38"/>
    <mergeCell ref="A24:H24"/>
    <mergeCell ref="A10:H10"/>
    <mergeCell ref="A31:H31"/>
    <mergeCell ref="A17:H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4"/>
  <sheetViews>
    <sheetView showGridLines="0" tabSelected="1" workbookViewId="0"/>
  </sheetViews>
  <sheetFormatPr defaultRowHeight="14.5" x14ac:dyDescent="0.35"/>
  <cols>
    <col min="1" max="19" width="13" customWidth="1"/>
  </cols>
  <sheetData>
    <row r="1" spans="1:1" ht="20" customHeight="1" x14ac:dyDescent="0.5">
      <c r="A1" s="6" t="s">
        <v>72</v>
      </c>
    </row>
    <row r="2" spans="1:1" ht="20" customHeight="1" x14ac:dyDescent="0.35">
      <c r="A2" s="3" t="s">
        <v>73</v>
      </c>
    </row>
    <row r="3" spans="1:1" ht="20" customHeight="1" x14ac:dyDescent="0.35"/>
    <row r="4" spans="1:1" ht="20" customHeight="1" x14ac:dyDescent="0.35"/>
    <row r="5" spans="1:1" ht="20" customHeight="1" x14ac:dyDescent="0.35"/>
    <row r="6" spans="1:1" ht="20" customHeight="1" x14ac:dyDescent="0.35"/>
    <row r="7" spans="1:1" ht="20" customHeight="1" x14ac:dyDescent="0.35"/>
    <row r="8" spans="1:1" ht="20" customHeight="1" x14ac:dyDescent="0.35"/>
    <row r="9" spans="1:1" ht="20" customHeight="1" x14ac:dyDescent="0.35"/>
    <row r="10" spans="1:1" ht="20" customHeight="1" x14ac:dyDescent="0.35"/>
    <row r="11" spans="1:1" ht="20" customHeight="1" x14ac:dyDescent="0.35"/>
    <row r="12" spans="1:1" ht="20" customHeight="1" x14ac:dyDescent="0.35"/>
    <row r="13" spans="1:1" ht="20" customHeight="1" x14ac:dyDescent="0.35"/>
    <row r="14" spans="1:1" ht="20" customHeight="1" x14ac:dyDescent="0.35"/>
    <row r="15" spans="1:1" ht="20" customHeight="1" x14ac:dyDescent="0.35"/>
    <row r="16" spans="1:1" ht="20" customHeight="1" x14ac:dyDescent="0.35"/>
    <row r="17" ht="20" customHeight="1" x14ac:dyDescent="0.35"/>
    <row r="18" ht="20" customHeight="1" x14ac:dyDescent="0.35"/>
    <row r="19" ht="20" customHeight="1" x14ac:dyDescent="0.35"/>
    <row r="20" ht="20" customHeight="1" x14ac:dyDescent="0.35"/>
    <row r="21" ht="20" customHeight="1" x14ac:dyDescent="0.35"/>
    <row r="22" ht="20" customHeight="1" x14ac:dyDescent="0.35"/>
    <row r="23" ht="20" customHeight="1" x14ac:dyDescent="0.35"/>
    <row r="24" ht="20" customHeight="1" x14ac:dyDescent="0.35"/>
    <row r="25" ht="20" customHeight="1" x14ac:dyDescent="0.35"/>
    <row r="26" ht="20" customHeight="1" x14ac:dyDescent="0.35"/>
    <row r="27" ht="20" customHeight="1" x14ac:dyDescent="0.35"/>
    <row r="28" ht="20" customHeight="1" x14ac:dyDescent="0.35"/>
    <row r="29" ht="20" customHeight="1" x14ac:dyDescent="0.35"/>
    <row r="30" ht="20" customHeight="1" x14ac:dyDescent="0.35"/>
    <row r="31" ht="20" customHeight="1" x14ac:dyDescent="0.35"/>
    <row r="32" ht="20" customHeight="1" x14ac:dyDescent="0.35"/>
    <row r="33" ht="20" customHeight="1" x14ac:dyDescent="0.35"/>
    <row r="34" ht="20" customHeight="1" x14ac:dyDescent="0.35"/>
    <row r="35" ht="20" customHeight="1" x14ac:dyDescent="0.35"/>
    <row r="36" ht="20" customHeight="1" x14ac:dyDescent="0.35"/>
    <row r="37" ht="20" customHeight="1" x14ac:dyDescent="0.35"/>
    <row r="38" ht="20" customHeight="1" x14ac:dyDescent="0.35"/>
    <row r="39" ht="20" customHeight="1" x14ac:dyDescent="0.35"/>
    <row r="40" ht="20" customHeight="1" x14ac:dyDescent="0.35"/>
    <row r="41" ht="20" customHeight="1" x14ac:dyDescent="0.35"/>
    <row r="42" ht="20" customHeight="1" x14ac:dyDescent="0.35"/>
    <row r="43" ht="20" customHeight="1" x14ac:dyDescent="0.35"/>
    <row r="44" ht="20" customHeight="1" x14ac:dyDescent="0.35"/>
    <row r="45" ht="20" customHeight="1" x14ac:dyDescent="0.35"/>
    <row r="46" ht="20" customHeight="1" x14ac:dyDescent="0.35"/>
    <row r="47" ht="20" customHeight="1" x14ac:dyDescent="0.35"/>
    <row r="48" ht="20" customHeight="1" x14ac:dyDescent="0.35"/>
    <row r="49" ht="20" customHeight="1" x14ac:dyDescent="0.35"/>
    <row r="50" ht="20" customHeight="1" x14ac:dyDescent="0.35"/>
    <row r="51" ht="20" customHeight="1" x14ac:dyDescent="0.35"/>
    <row r="52" ht="20" customHeight="1" x14ac:dyDescent="0.35"/>
    <row r="53" ht="20" customHeight="1" x14ac:dyDescent="0.35"/>
    <row r="54" ht="20" customHeight="1" x14ac:dyDescent="0.35"/>
    <row r="55" ht="20" customHeight="1" x14ac:dyDescent="0.35"/>
    <row r="56" ht="20" customHeight="1" x14ac:dyDescent="0.35"/>
    <row r="57" ht="20" customHeight="1" x14ac:dyDescent="0.35"/>
    <row r="58" ht="20" customHeight="1" x14ac:dyDescent="0.35"/>
    <row r="59" ht="20" customHeight="1" x14ac:dyDescent="0.35"/>
    <row r="60" ht="20" customHeight="1" x14ac:dyDescent="0.35"/>
    <row r="61" ht="20" customHeight="1" x14ac:dyDescent="0.35"/>
    <row r="62" ht="20" customHeight="1" x14ac:dyDescent="0.35"/>
    <row r="63" ht="20" customHeight="1" x14ac:dyDescent="0.35"/>
    <row r="64" ht="20" customHeight="1"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7"/>
  <sheetViews>
    <sheetView showGridLines="0" workbookViewId="0"/>
  </sheetViews>
  <sheetFormatPr defaultRowHeight="14.5" x14ac:dyDescent="0.35"/>
  <cols>
    <col min="1" max="1" width="120" customWidth="1"/>
  </cols>
  <sheetData>
    <row r="1" spans="1:1" ht="21" x14ac:dyDescent="0.5">
      <c r="A1" s="6" t="s">
        <v>74</v>
      </c>
    </row>
    <row r="3" spans="1:1" ht="88" customHeight="1" x14ac:dyDescent="0.35">
      <c r="A3" s="3" t="s">
        <v>75</v>
      </c>
    </row>
    <row r="5" spans="1:1" ht="88" customHeight="1" x14ac:dyDescent="0.35">
      <c r="A5" s="3" t="s">
        <v>76</v>
      </c>
    </row>
    <row r="7" spans="1:1" ht="88" customHeight="1" x14ac:dyDescent="0.35">
      <c r="A7" s="3" t="s">
        <v>77</v>
      </c>
    </row>
    <row r="9" spans="1:1" ht="88" customHeight="1" x14ac:dyDescent="0.35">
      <c r="A9" s="3" t="s">
        <v>78</v>
      </c>
    </row>
    <row r="11" spans="1:1" ht="88" customHeight="1" x14ac:dyDescent="0.35">
      <c r="A11" s="3" t="s">
        <v>79</v>
      </c>
    </row>
    <row r="13" spans="1:1" ht="88" customHeight="1" x14ac:dyDescent="0.35">
      <c r="A13" s="3" t="s">
        <v>80</v>
      </c>
    </row>
    <row r="15" spans="1:1" ht="88" customHeight="1" x14ac:dyDescent="0.35">
      <c r="A15" s="3" t="s">
        <v>81</v>
      </c>
    </row>
    <row r="17" spans="1:1" ht="88" customHeight="1" x14ac:dyDescent="0.35">
      <c r="A17" s="3"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6</vt:i4>
      </vt:variant>
    </vt:vector>
  </HeadingPairs>
  <TitlesOfParts>
    <vt:vector size="6" baseType="lpstr">
      <vt:lpstr>Cover</vt:lpstr>
      <vt:lpstr>Raw Data</vt:lpstr>
      <vt:lpstr>Summary</vt:lpstr>
      <vt:lpstr>ANOVA_Tukey</vt:lpstr>
      <vt:lpstr>Figures</vt:lpstr>
      <vt:lpstr>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Ameen Alwossabi</cp:lastModifiedBy>
  <dcterms:modified xsi:type="dcterms:W3CDTF">2026-04-11T20:06:02Z</dcterms:modified>
</cp:coreProperties>
</file>