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oPardo\Desktop\Investigaciones\CSC\CSC Chile\"/>
    </mc:Choice>
  </mc:AlternateContent>
  <bookViews>
    <workbookView xWindow="0" yWindow="0" windowWidth="20760" windowHeight="11190" tabRatio="736"/>
  </bookViews>
  <sheets>
    <sheet name="Suplementary_File_1" sheetId="8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Q360" i="8" l="1"/>
  <c r="N314" i="8" l="1"/>
  <c r="N315" i="8"/>
  <c r="N316" i="8"/>
  <c r="N317" i="8"/>
  <c r="N318" i="8"/>
  <c r="N319" i="8"/>
  <c r="N320" i="8"/>
  <c r="N321" i="8"/>
  <c r="N322" i="8"/>
  <c r="N323" i="8"/>
  <c r="N324" i="8"/>
  <c r="N325" i="8"/>
  <c r="N326" i="8"/>
  <c r="N327" i="8"/>
  <c r="N328" i="8"/>
  <c r="N329" i="8"/>
  <c r="N330" i="8"/>
  <c r="N331" i="8"/>
  <c r="N332" i="8"/>
  <c r="N333" i="8"/>
  <c r="N334" i="8"/>
  <c r="N335" i="8"/>
  <c r="N336" i="8"/>
  <c r="N337" i="8"/>
  <c r="N338" i="8"/>
  <c r="N339" i="8"/>
  <c r="N340" i="8"/>
  <c r="N341" i="8"/>
  <c r="N342" i="8"/>
  <c r="N343" i="8"/>
  <c r="N344" i="8"/>
  <c r="N345" i="8"/>
  <c r="N346" i="8"/>
  <c r="N347" i="8"/>
  <c r="N348" i="8"/>
  <c r="N349" i="8"/>
  <c r="N350" i="8"/>
  <c r="N351" i="8"/>
  <c r="N352" i="8"/>
  <c r="N353" i="8"/>
  <c r="N354" i="8"/>
  <c r="N355" i="8"/>
  <c r="N356" i="8"/>
  <c r="N357" i="8"/>
  <c r="N358" i="8"/>
  <c r="N359" i="8"/>
  <c r="N360" i="8"/>
  <c r="N361" i="8"/>
  <c r="N362" i="8"/>
  <c r="N363" i="8"/>
  <c r="N312" i="8"/>
  <c r="N313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52" i="8"/>
  <c r="N7" i="8" l="1"/>
  <c r="M312" i="8" l="1"/>
  <c r="M313" i="8"/>
  <c r="M314" i="8"/>
  <c r="M315" i="8"/>
  <c r="M316" i="8"/>
  <c r="M317" i="8"/>
  <c r="M318" i="8"/>
  <c r="M319" i="8"/>
  <c r="M320" i="8"/>
  <c r="M321" i="8"/>
  <c r="M322" i="8"/>
  <c r="M323" i="8"/>
  <c r="M324" i="8"/>
  <c r="M325" i="8"/>
  <c r="M326" i="8"/>
  <c r="M327" i="8"/>
  <c r="M328" i="8"/>
  <c r="M329" i="8"/>
  <c r="M330" i="8"/>
  <c r="M331" i="8"/>
  <c r="M332" i="8"/>
  <c r="M333" i="8"/>
  <c r="M334" i="8"/>
  <c r="M335" i="8"/>
  <c r="M336" i="8"/>
  <c r="M337" i="8"/>
  <c r="M338" i="8"/>
  <c r="M339" i="8"/>
  <c r="M340" i="8"/>
  <c r="M341" i="8"/>
  <c r="M342" i="8"/>
  <c r="M343" i="8"/>
  <c r="M344" i="8"/>
  <c r="M345" i="8"/>
  <c r="M346" i="8"/>
  <c r="M347" i="8"/>
  <c r="M348" i="8"/>
  <c r="M349" i="8"/>
  <c r="M350" i="8"/>
  <c r="M351" i="8"/>
  <c r="M352" i="8"/>
  <c r="M353" i="8"/>
  <c r="M354" i="8"/>
  <c r="M355" i="8"/>
  <c r="M356" i="8"/>
  <c r="M357" i="8"/>
  <c r="M358" i="8"/>
  <c r="M359" i="8"/>
  <c r="M360" i="8"/>
  <c r="M361" i="8"/>
  <c r="M362" i="8"/>
  <c r="P363" i="8" l="1"/>
  <c r="O363" i="8"/>
  <c r="M363" i="8"/>
  <c r="O362" i="8"/>
  <c r="O361" i="8"/>
  <c r="P360" i="8"/>
  <c r="O360" i="8"/>
  <c r="O359" i="8"/>
  <c r="O358" i="8"/>
  <c r="P357" i="8"/>
  <c r="O357" i="8"/>
  <c r="O356" i="8"/>
  <c r="P355" i="8"/>
  <c r="O355" i="8"/>
  <c r="P354" i="8"/>
  <c r="O354" i="8"/>
  <c r="P353" i="8"/>
  <c r="O353" i="8"/>
  <c r="P352" i="8"/>
  <c r="O352" i="8"/>
  <c r="P351" i="8"/>
  <c r="O351" i="8"/>
  <c r="P350" i="8"/>
  <c r="O350" i="8"/>
  <c r="P349" i="8"/>
  <c r="O349" i="8"/>
  <c r="P348" i="8"/>
  <c r="O348" i="8"/>
  <c r="P347" i="8"/>
  <c r="O347" i="8"/>
  <c r="O346" i="8"/>
  <c r="P345" i="8"/>
  <c r="O345" i="8"/>
  <c r="O344" i="8"/>
  <c r="O343" i="8"/>
  <c r="O342" i="8"/>
  <c r="O341" i="8"/>
  <c r="P340" i="8"/>
  <c r="O340" i="8"/>
  <c r="P339" i="8"/>
  <c r="O339" i="8"/>
  <c r="O338" i="8"/>
  <c r="P337" i="8"/>
  <c r="O337" i="8"/>
  <c r="P336" i="8"/>
  <c r="O336" i="8"/>
  <c r="O335" i="8"/>
  <c r="O334" i="8"/>
  <c r="P333" i="8"/>
  <c r="O333" i="8"/>
  <c r="P332" i="8"/>
  <c r="O332" i="8"/>
  <c r="P331" i="8"/>
  <c r="O331" i="8"/>
  <c r="P330" i="8"/>
  <c r="O330" i="8"/>
  <c r="O329" i="8"/>
  <c r="P328" i="8"/>
  <c r="O328" i="8"/>
  <c r="P327" i="8"/>
  <c r="O327" i="8"/>
  <c r="P326" i="8"/>
  <c r="O326" i="8"/>
  <c r="O325" i="8"/>
  <c r="P324" i="8"/>
  <c r="O324" i="8"/>
  <c r="P323" i="8"/>
  <c r="O323" i="8"/>
  <c r="P322" i="8"/>
  <c r="O322" i="8"/>
  <c r="O321" i="8"/>
  <c r="O320" i="8"/>
  <c r="O319" i="8"/>
  <c r="O318" i="8"/>
  <c r="P317" i="8"/>
  <c r="O317" i="8"/>
  <c r="O316" i="8"/>
  <c r="P315" i="8"/>
  <c r="O315" i="8"/>
  <c r="O314" i="8"/>
  <c r="O313" i="8"/>
  <c r="O312" i="8"/>
  <c r="O310" i="8"/>
  <c r="M310" i="8"/>
  <c r="N310" i="8" s="1"/>
  <c r="O309" i="8"/>
  <c r="M309" i="8"/>
  <c r="N309" i="8" s="1"/>
  <c r="O308" i="8"/>
  <c r="M308" i="8"/>
  <c r="N308" i="8" s="1"/>
  <c r="O307" i="8"/>
  <c r="M307" i="8"/>
  <c r="N307" i="8" s="1"/>
  <c r="P306" i="8"/>
  <c r="O306" i="8"/>
  <c r="M306" i="8"/>
  <c r="N306" i="8" s="1"/>
  <c r="O305" i="8"/>
  <c r="M305" i="8"/>
  <c r="N305" i="8" s="1"/>
  <c r="O304" i="8"/>
  <c r="M304" i="8"/>
  <c r="N304" i="8" s="1"/>
  <c r="P303" i="8"/>
  <c r="O303" i="8"/>
  <c r="M303" i="8"/>
  <c r="N303" i="8" s="1"/>
  <c r="O302" i="8"/>
  <c r="M302" i="8"/>
  <c r="N302" i="8" s="1"/>
  <c r="O301" i="8"/>
  <c r="M301" i="8"/>
  <c r="N301" i="8" s="1"/>
  <c r="O300" i="8"/>
  <c r="M300" i="8"/>
  <c r="O298" i="8"/>
  <c r="M298" i="8"/>
  <c r="N298" i="8" s="1"/>
  <c r="O297" i="8"/>
  <c r="M297" i="8"/>
  <c r="N297" i="8" s="1"/>
  <c r="O296" i="8"/>
  <c r="M296" i="8"/>
  <c r="N296" i="8" s="1"/>
  <c r="O295" i="8"/>
  <c r="M295" i="8"/>
  <c r="N295" i="8" s="1"/>
  <c r="O294" i="8"/>
  <c r="M294" i="8"/>
  <c r="N294" i="8" s="1"/>
  <c r="P293" i="8"/>
  <c r="O293" i="8"/>
  <c r="M293" i="8"/>
  <c r="N293" i="8" s="1"/>
  <c r="O292" i="8"/>
  <c r="M292" i="8"/>
  <c r="N292" i="8" s="1"/>
  <c r="O291" i="8"/>
  <c r="M291" i="8"/>
  <c r="N291" i="8" s="1"/>
  <c r="O290" i="8"/>
  <c r="M290" i="8"/>
  <c r="N290" i="8" s="1"/>
  <c r="P289" i="8"/>
  <c r="O289" i="8"/>
  <c r="M289" i="8"/>
  <c r="O287" i="8"/>
  <c r="M287" i="8"/>
  <c r="N287" i="8" s="1"/>
  <c r="O286" i="8"/>
  <c r="M286" i="8"/>
  <c r="N286" i="8" s="1"/>
  <c r="O285" i="8"/>
  <c r="M285" i="8"/>
  <c r="N285" i="8" s="1"/>
  <c r="O284" i="8"/>
  <c r="M284" i="8"/>
  <c r="N284" i="8" s="1"/>
  <c r="O283" i="8"/>
  <c r="M283" i="8"/>
  <c r="N283" i="8" s="1"/>
  <c r="O282" i="8"/>
  <c r="M282" i="8"/>
  <c r="N282" i="8" s="1"/>
  <c r="O281" i="8"/>
  <c r="M281" i="8"/>
  <c r="N281" i="8" s="1"/>
  <c r="O280" i="8"/>
  <c r="M280" i="8"/>
  <c r="N280" i="8" s="1"/>
  <c r="O279" i="8"/>
  <c r="M279" i="8"/>
  <c r="N279" i="8" s="1"/>
  <c r="O278" i="8"/>
  <c r="M278" i="8"/>
  <c r="N278" i="8" s="1"/>
  <c r="P277" i="8"/>
  <c r="O277" i="8"/>
  <c r="M277" i="8"/>
  <c r="N277" i="8" s="1"/>
  <c r="O276" i="8"/>
  <c r="M276" i="8"/>
  <c r="N276" i="8" s="1"/>
  <c r="P275" i="8"/>
  <c r="O275" i="8"/>
  <c r="M275" i="8"/>
  <c r="N275" i="8" s="1"/>
  <c r="O274" i="8"/>
  <c r="M274" i="8"/>
  <c r="N274" i="8" s="1"/>
  <c r="O273" i="8"/>
  <c r="M273" i="8"/>
  <c r="N273" i="8" s="1"/>
  <c r="O272" i="8"/>
  <c r="M272" i="8"/>
  <c r="N272" i="8" s="1"/>
  <c r="O271" i="8"/>
  <c r="M271" i="8"/>
  <c r="N271" i="8" s="1"/>
  <c r="O270" i="8"/>
  <c r="M270" i="8"/>
  <c r="N270" i="8" s="1"/>
  <c r="O269" i="8"/>
  <c r="M269" i="8"/>
  <c r="N269" i="8" s="1"/>
  <c r="O268" i="8"/>
  <c r="M268" i="8"/>
  <c r="N268" i="8" s="1"/>
  <c r="O267" i="8"/>
  <c r="M267" i="8"/>
  <c r="N267" i="8" s="1"/>
  <c r="O266" i="8"/>
  <c r="M266" i="8"/>
  <c r="N266" i="8" s="1"/>
  <c r="O265" i="8"/>
  <c r="M265" i="8"/>
  <c r="N265" i="8" s="1"/>
  <c r="O264" i="8"/>
  <c r="M264" i="8"/>
  <c r="N264" i="8" s="1"/>
  <c r="O263" i="8"/>
  <c r="M263" i="8"/>
  <c r="N263" i="8" s="1"/>
  <c r="O262" i="8"/>
  <c r="M262" i="8"/>
  <c r="N262" i="8" s="1"/>
  <c r="O261" i="8"/>
  <c r="M261" i="8"/>
  <c r="N261" i="8" s="1"/>
  <c r="P260" i="8"/>
  <c r="O260" i="8"/>
  <c r="M260" i="8"/>
  <c r="N260" i="8" s="1"/>
  <c r="O259" i="8"/>
  <c r="M259" i="8"/>
  <c r="N259" i="8" s="1"/>
  <c r="O258" i="8"/>
  <c r="M258" i="8"/>
  <c r="P256" i="8"/>
  <c r="O256" i="8"/>
  <c r="M256" i="8"/>
  <c r="N256" i="8" s="1"/>
  <c r="O255" i="8"/>
  <c r="M255" i="8"/>
  <c r="N255" i="8" s="1"/>
  <c r="P254" i="8"/>
  <c r="O254" i="8"/>
  <c r="M254" i="8"/>
  <c r="N254" i="8" s="1"/>
  <c r="O253" i="8"/>
  <c r="M253" i="8"/>
  <c r="N253" i="8" s="1"/>
  <c r="O252" i="8"/>
  <c r="M252" i="8"/>
  <c r="N252" i="8" s="1"/>
  <c r="O251" i="8"/>
  <c r="M251" i="8"/>
  <c r="N251" i="8" s="1"/>
  <c r="O250" i="8"/>
  <c r="M250" i="8"/>
  <c r="N250" i="8" s="1"/>
  <c r="O249" i="8"/>
  <c r="M249" i="8"/>
  <c r="N249" i="8" s="1"/>
  <c r="O248" i="8"/>
  <c r="M248" i="8"/>
  <c r="N248" i="8" s="1"/>
  <c r="O247" i="8"/>
  <c r="M247" i="8"/>
  <c r="N247" i="8" s="1"/>
  <c r="O246" i="8"/>
  <c r="M246" i="8"/>
  <c r="N246" i="8" s="1"/>
  <c r="O245" i="8"/>
  <c r="M245" i="8"/>
  <c r="O243" i="8"/>
  <c r="M243" i="8"/>
  <c r="N243" i="8" s="1"/>
  <c r="O242" i="8"/>
  <c r="M242" i="8"/>
  <c r="N242" i="8" s="1"/>
  <c r="O241" i="8"/>
  <c r="M241" i="8"/>
  <c r="N241" i="8" s="1"/>
  <c r="O240" i="8"/>
  <c r="M240" i="8"/>
  <c r="N240" i="8" s="1"/>
  <c r="O239" i="8"/>
  <c r="M239" i="8"/>
  <c r="N239" i="8" s="1"/>
  <c r="O238" i="8"/>
  <c r="M238" i="8"/>
  <c r="N238" i="8" s="1"/>
  <c r="P237" i="8"/>
  <c r="O237" i="8"/>
  <c r="M237" i="8"/>
  <c r="N237" i="8" s="1"/>
  <c r="O236" i="8"/>
  <c r="M236" i="8"/>
  <c r="N236" i="8" s="1"/>
  <c r="O235" i="8"/>
  <c r="M235" i="8"/>
  <c r="N235" i="8" s="1"/>
  <c r="O234" i="8"/>
  <c r="M234" i="8"/>
  <c r="N234" i="8" s="1"/>
  <c r="P233" i="8"/>
  <c r="O233" i="8"/>
  <c r="M233" i="8"/>
  <c r="N233" i="8" s="1"/>
  <c r="P232" i="8"/>
  <c r="O232" i="8"/>
  <c r="M232" i="8"/>
  <c r="N232" i="8" s="1"/>
  <c r="O231" i="8"/>
  <c r="M231" i="8"/>
  <c r="N231" i="8" s="1"/>
  <c r="O230" i="8"/>
  <c r="M230" i="8"/>
  <c r="N230" i="8" s="1"/>
  <c r="P229" i="8"/>
  <c r="O229" i="8"/>
  <c r="M229" i="8"/>
  <c r="N229" i="8" s="1"/>
  <c r="O228" i="8"/>
  <c r="M228" i="8"/>
  <c r="N228" i="8" s="1"/>
  <c r="O227" i="8"/>
  <c r="M227" i="8"/>
  <c r="N227" i="8" s="1"/>
  <c r="O226" i="8"/>
  <c r="M226" i="8"/>
  <c r="N226" i="8" s="1"/>
  <c r="O225" i="8"/>
  <c r="M225" i="8"/>
  <c r="N225" i="8" s="1"/>
  <c r="O224" i="8"/>
  <c r="M224" i="8"/>
  <c r="N224" i="8" s="1"/>
  <c r="P223" i="8"/>
  <c r="O223" i="8"/>
  <c r="M223" i="8"/>
  <c r="N223" i="8" s="1"/>
  <c r="O222" i="8"/>
  <c r="M222" i="8"/>
  <c r="N222" i="8" s="1"/>
  <c r="O221" i="8"/>
  <c r="M221" i="8"/>
  <c r="N221" i="8" s="1"/>
  <c r="O220" i="8"/>
  <c r="M220" i="8"/>
  <c r="N220" i="8" s="1"/>
  <c r="O219" i="8"/>
  <c r="M219" i="8"/>
  <c r="N219" i="8" s="1"/>
  <c r="O218" i="8"/>
  <c r="M218" i="8"/>
  <c r="N218" i="8" s="1"/>
  <c r="O217" i="8"/>
  <c r="M217" i="8"/>
  <c r="N217" i="8" s="1"/>
  <c r="P216" i="8"/>
  <c r="O216" i="8"/>
  <c r="M216" i="8"/>
  <c r="N216" i="8" s="1"/>
  <c r="O215" i="8"/>
  <c r="M215" i="8"/>
  <c r="N215" i="8" s="1"/>
  <c r="O214" i="8"/>
  <c r="M214" i="8"/>
  <c r="N214" i="8" s="1"/>
  <c r="O213" i="8"/>
  <c r="M213" i="8"/>
  <c r="N213" i="8" s="1"/>
  <c r="O212" i="8"/>
  <c r="M212" i="8"/>
  <c r="O210" i="8"/>
  <c r="M210" i="8"/>
  <c r="N210" i="8" s="1"/>
  <c r="O209" i="8"/>
  <c r="M209" i="8"/>
  <c r="N209" i="8" s="1"/>
  <c r="O208" i="8"/>
  <c r="M208" i="8"/>
  <c r="N208" i="8" s="1"/>
  <c r="O207" i="8"/>
  <c r="M207" i="8"/>
  <c r="N207" i="8" s="1"/>
  <c r="P206" i="8"/>
  <c r="O206" i="8"/>
  <c r="M206" i="8"/>
  <c r="N206" i="8" s="1"/>
  <c r="O205" i="8"/>
  <c r="M205" i="8"/>
  <c r="N205" i="8" s="1"/>
  <c r="O204" i="8"/>
  <c r="M204" i="8"/>
  <c r="N204" i="8" s="1"/>
  <c r="O203" i="8"/>
  <c r="M203" i="8"/>
  <c r="N203" i="8" s="1"/>
  <c r="P202" i="8"/>
  <c r="O202" i="8"/>
  <c r="M202" i="8"/>
  <c r="N202" i="8" s="1"/>
  <c r="O201" i="8"/>
  <c r="M201" i="8"/>
  <c r="N201" i="8" s="1"/>
  <c r="O200" i="8"/>
  <c r="M200" i="8"/>
  <c r="N200" i="8" s="1"/>
  <c r="O199" i="8"/>
  <c r="M199" i="8"/>
  <c r="N199" i="8" s="1"/>
  <c r="O198" i="8"/>
  <c r="M198" i="8"/>
  <c r="N198" i="8" s="1"/>
  <c r="O197" i="8"/>
  <c r="M197" i="8"/>
  <c r="N197" i="8" s="1"/>
  <c r="O196" i="8"/>
  <c r="M196" i="8"/>
  <c r="N196" i="8" s="1"/>
  <c r="O195" i="8"/>
  <c r="M195" i="8"/>
  <c r="N195" i="8" s="1"/>
  <c r="P194" i="8"/>
  <c r="O194" i="8"/>
  <c r="M194" i="8"/>
  <c r="N194" i="8" s="1"/>
  <c r="O193" i="8"/>
  <c r="M193" i="8"/>
  <c r="N193" i="8" s="1"/>
  <c r="O192" i="8"/>
  <c r="M192" i="8"/>
  <c r="N192" i="8" s="1"/>
  <c r="O191" i="8"/>
  <c r="M191" i="8"/>
  <c r="N191" i="8" s="1"/>
  <c r="O190" i="8"/>
  <c r="M190" i="8"/>
  <c r="N190" i="8" s="1"/>
  <c r="O189" i="8"/>
  <c r="M189" i="8"/>
  <c r="N189" i="8" s="1"/>
  <c r="O188" i="8"/>
  <c r="M188" i="8"/>
  <c r="N188" i="8" s="1"/>
  <c r="O187" i="8"/>
  <c r="M187" i="8"/>
  <c r="N187" i="8" s="1"/>
  <c r="O186" i="8"/>
  <c r="M186" i="8"/>
  <c r="N186" i="8" s="1"/>
  <c r="O185" i="8"/>
  <c r="M185" i="8"/>
  <c r="N185" i="8" s="1"/>
  <c r="P184" i="8"/>
  <c r="O184" i="8"/>
  <c r="M184" i="8"/>
  <c r="N184" i="8" s="1"/>
  <c r="O183" i="8"/>
  <c r="M183" i="8"/>
  <c r="N183" i="8" s="1"/>
  <c r="O182" i="8"/>
  <c r="M182" i="8"/>
  <c r="N182" i="8" s="1"/>
  <c r="O181" i="8"/>
  <c r="M181" i="8"/>
  <c r="N181" i="8" s="1"/>
  <c r="O180" i="8"/>
  <c r="M180" i="8"/>
  <c r="N180" i="8" s="1"/>
  <c r="O179" i="8"/>
  <c r="M179" i="8"/>
  <c r="N179" i="8" s="1"/>
  <c r="O178" i="8"/>
  <c r="M178" i="8"/>
  <c r="O176" i="8"/>
  <c r="M176" i="8"/>
  <c r="N176" i="8" s="1"/>
  <c r="O175" i="8"/>
  <c r="M175" i="8"/>
  <c r="N175" i="8" s="1"/>
  <c r="O174" i="8"/>
  <c r="M174" i="8"/>
  <c r="N174" i="8" s="1"/>
  <c r="O173" i="8"/>
  <c r="M173" i="8"/>
  <c r="N173" i="8" s="1"/>
  <c r="O172" i="8"/>
  <c r="M172" i="8"/>
  <c r="N172" i="8" s="1"/>
  <c r="O171" i="8"/>
  <c r="M171" i="8"/>
  <c r="N171" i="8" s="1"/>
  <c r="O170" i="8"/>
  <c r="M170" i="8"/>
  <c r="N170" i="8" s="1"/>
  <c r="O169" i="8"/>
  <c r="M169" i="8"/>
  <c r="N169" i="8" s="1"/>
  <c r="O168" i="8"/>
  <c r="M168" i="8"/>
  <c r="N168" i="8" s="1"/>
  <c r="O167" i="8"/>
  <c r="M167" i="8"/>
  <c r="N167" i="8" s="1"/>
  <c r="O166" i="8"/>
  <c r="M166" i="8"/>
  <c r="N166" i="8" s="1"/>
  <c r="O165" i="8"/>
  <c r="M165" i="8"/>
  <c r="N165" i="8" s="1"/>
  <c r="O164" i="8"/>
  <c r="M164" i="8"/>
  <c r="N164" i="8" s="1"/>
  <c r="O163" i="8"/>
  <c r="M163" i="8"/>
  <c r="N163" i="8" s="1"/>
  <c r="O162" i="8"/>
  <c r="M162" i="8"/>
  <c r="N162" i="8" s="1"/>
  <c r="O161" i="8"/>
  <c r="M161" i="8"/>
  <c r="N161" i="8" s="1"/>
  <c r="O160" i="8"/>
  <c r="M160" i="8"/>
  <c r="N160" i="8" s="1"/>
  <c r="O159" i="8"/>
  <c r="M159" i="8"/>
  <c r="N159" i="8" s="1"/>
  <c r="P158" i="8"/>
  <c r="O158" i="8"/>
  <c r="M158" i="8"/>
  <c r="N158" i="8" s="1"/>
  <c r="P157" i="8"/>
  <c r="O157" i="8"/>
  <c r="M157" i="8"/>
  <c r="N157" i="8" s="1"/>
  <c r="O156" i="8"/>
  <c r="M156" i="8"/>
  <c r="O154" i="8"/>
  <c r="M154" i="8"/>
  <c r="N154" i="8" s="1"/>
  <c r="O153" i="8"/>
  <c r="M153" i="8"/>
  <c r="N153" i="8" s="1"/>
  <c r="O152" i="8"/>
  <c r="M152" i="8"/>
  <c r="N152" i="8" s="1"/>
  <c r="O151" i="8"/>
  <c r="M151" i="8"/>
  <c r="N151" i="8" s="1"/>
  <c r="P150" i="8"/>
  <c r="O150" i="8"/>
  <c r="M150" i="8"/>
  <c r="N150" i="8" s="1"/>
  <c r="O149" i="8"/>
  <c r="M149" i="8"/>
  <c r="N149" i="8" s="1"/>
  <c r="O148" i="8"/>
  <c r="M148" i="8"/>
  <c r="N148" i="8" s="1"/>
  <c r="O147" i="8"/>
  <c r="M147" i="8"/>
  <c r="N147" i="8" s="1"/>
  <c r="O146" i="8"/>
  <c r="M146" i="8"/>
  <c r="N146" i="8" s="1"/>
  <c r="O145" i="8"/>
  <c r="M145" i="8"/>
  <c r="N145" i="8" s="1"/>
  <c r="O144" i="8"/>
  <c r="M144" i="8"/>
  <c r="N144" i="8" s="1"/>
  <c r="O143" i="8"/>
  <c r="M143" i="8"/>
  <c r="N143" i="8" s="1"/>
  <c r="O142" i="8"/>
  <c r="M142" i="8"/>
  <c r="N142" i="8" s="1"/>
  <c r="O141" i="8"/>
  <c r="M141" i="8"/>
  <c r="N141" i="8" s="1"/>
  <c r="O140" i="8"/>
  <c r="M140" i="8"/>
  <c r="N140" i="8" s="1"/>
  <c r="O139" i="8"/>
  <c r="M139" i="8"/>
  <c r="N139" i="8" s="1"/>
  <c r="O138" i="8"/>
  <c r="M138" i="8"/>
  <c r="N138" i="8" s="1"/>
  <c r="O137" i="8"/>
  <c r="M137" i="8"/>
  <c r="N137" i="8" s="1"/>
  <c r="O136" i="8"/>
  <c r="M136" i="8"/>
  <c r="N136" i="8" s="1"/>
  <c r="O135" i="8"/>
  <c r="M135" i="8"/>
  <c r="N135" i="8" s="1"/>
  <c r="O134" i="8"/>
  <c r="M134" i="8"/>
  <c r="N134" i="8" s="1"/>
  <c r="O133" i="8"/>
  <c r="M133" i="8"/>
  <c r="N133" i="8" s="1"/>
  <c r="O132" i="8"/>
  <c r="M132" i="8"/>
  <c r="N132" i="8" s="1"/>
  <c r="O131" i="8"/>
  <c r="M131" i="8"/>
  <c r="N131" i="8" s="1"/>
  <c r="P130" i="8"/>
  <c r="O130" i="8"/>
  <c r="M130" i="8"/>
  <c r="N130" i="8" s="1"/>
  <c r="O129" i="8"/>
  <c r="M129" i="8"/>
  <c r="N129" i="8" s="1"/>
  <c r="O128" i="8"/>
  <c r="M128" i="8"/>
  <c r="N128" i="8" s="1"/>
  <c r="O127" i="8"/>
  <c r="M127" i="8"/>
  <c r="N127" i="8" s="1"/>
  <c r="O126" i="8"/>
  <c r="M126" i="8"/>
  <c r="N126" i="8" s="1"/>
  <c r="O125" i="8"/>
  <c r="M125" i="8"/>
  <c r="O123" i="8"/>
  <c r="M123" i="8"/>
  <c r="N123" i="8" s="1"/>
  <c r="O122" i="8"/>
  <c r="M122" i="8"/>
  <c r="N122" i="8" s="1"/>
  <c r="O121" i="8"/>
  <c r="M121" i="8"/>
  <c r="N121" i="8" s="1"/>
  <c r="O120" i="8"/>
  <c r="M120" i="8"/>
  <c r="N120" i="8" s="1"/>
  <c r="P119" i="8"/>
  <c r="O119" i="8"/>
  <c r="M119" i="8"/>
  <c r="N119" i="8" s="1"/>
  <c r="O118" i="8"/>
  <c r="M118" i="8"/>
  <c r="N118" i="8" s="1"/>
  <c r="O117" i="8"/>
  <c r="M117" i="8"/>
  <c r="N117" i="8" s="1"/>
  <c r="O116" i="8"/>
  <c r="M116" i="8"/>
  <c r="N116" i="8" s="1"/>
  <c r="O115" i="8"/>
  <c r="M115" i="8"/>
  <c r="N115" i="8" s="1"/>
  <c r="P114" i="8"/>
  <c r="O114" i="8"/>
  <c r="M114" i="8"/>
  <c r="N114" i="8" s="1"/>
  <c r="O113" i="8"/>
  <c r="M113" i="8"/>
  <c r="N113" i="8" s="1"/>
  <c r="O112" i="8"/>
  <c r="M112" i="8"/>
  <c r="N112" i="8" s="1"/>
  <c r="O111" i="8"/>
  <c r="M111" i="8"/>
  <c r="N111" i="8" s="1"/>
  <c r="O110" i="8"/>
  <c r="M110" i="8"/>
  <c r="N110" i="8" s="1"/>
  <c r="O109" i="8"/>
  <c r="M109" i="8"/>
  <c r="N109" i="8" s="1"/>
  <c r="O108" i="8"/>
  <c r="M108" i="8"/>
  <c r="N108" i="8" s="1"/>
  <c r="O107" i="8"/>
  <c r="M107" i="8"/>
  <c r="N107" i="8" s="1"/>
  <c r="O106" i="8"/>
  <c r="M106" i="8"/>
  <c r="N106" i="8" s="1"/>
  <c r="P105" i="8"/>
  <c r="O105" i="8"/>
  <c r="M105" i="8"/>
  <c r="N105" i="8" s="1"/>
  <c r="O104" i="8"/>
  <c r="M104" i="8"/>
  <c r="N104" i="8" s="1"/>
  <c r="O103" i="8"/>
  <c r="M103" i="8"/>
  <c r="N103" i="8" s="1"/>
  <c r="O102" i="8"/>
  <c r="M102" i="8"/>
  <c r="N102" i="8" s="1"/>
  <c r="O101" i="8"/>
  <c r="M101" i="8"/>
  <c r="N101" i="8" s="1"/>
  <c r="O100" i="8"/>
  <c r="M100" i="8"/>
  <c r="N100" i="8" s="1"/>
  <c r="O99" i="8"/>
  <c r="M99" i="8"/>
  <c r="N99" i="8" s="1"/>
  <c r="O98" i="8"/>
  <c r="M98" i="8"/>
  <c r="N98" i="8" s="1"/>
  <c r="O97" i="8"/>
  <c r="M97" i="8"/>
  <c r="N97" i="8" s="1"/>
  <c r="O96" i="8"/>
  <c r="M96" i="8"/>
  <c r="N96" i="8" s="1"/>
  <c r="O95" i="8"/>
  <c r="M95" i="8"/>
  <c r="N95" i="8" s="1"/>
  <c r="O94" i="8"/>
  <c r="M94" i="8"/>
  <c r="N94" i="8" s="1"/>
  <c r="O93" i="8"/>
  <c r="M93" i="8"/>
  <c r="N93" i="8" s="1"/>
  <c r="O92" i="8"/>
  <c r="M92" i="8"/>
  <c r="N92" i="8" s="1"/>
  <c r="O91" i="8"/>
  <c r="M91" i="8"/>
  <c r="O89" i="8"/>
  <c r="M89" i="8"/>
  <c r="P88" i="8"/>
  <c r="O88" i="8"/>
  <c r="M88" i="8"/>
  <c r="O87" i="8"/>
  <c r="M87" i="8"/>
  <c r="P86" i="8"/>
  <c r="O86" i="8"/>
  <c r="M86" i="8"/>
  <c r="O85" i="8"/>
  <c r="M85" i="8"/>
  <c r="O84" i="8"/>
  <c r="M84" i="8"/>
  <c r="P83" i="8"/>
  <c r="O83" i="8"/>
  <c r="M83" i="8"/>
  <c r="O82" i="8"/>
  <c r="M82" i="8"/>
  <c r="O81" i="8"/>
  <c r="M81" i="8"/>
  <c r="O80" i="8"/>
  <c r="M80" i="8"/>
  <c r="P79" i="8"/>
  <c r="O79" i="8"/>
  <c r="M79" i="8"/>
  <c r="P78" i="8"/>
  <c r="O78" i="8"/>
  <c r="M78" i="8"/>
  <c r="P77" i="8"/>
  <c r="O77" i="8"/>
  <c r="M77" i="8"/>
  <c r="O76" i="8"/>
  <c r="M76" i="8"/>
  <c r="O75" i="8"/>
  <c r="M75" i="8"/>
  <c r="O74" i="8"/>
  <c r="M74" i="8"/>
  <c r="O73" i="8"/>
  <c r="M73" i="8"/>
  <c r="O72" i="8"/>
  <c r="M72" i="8"/>
  <c r="O71" i="8"/>
  <c r="M71" i="8"/>
  <c r="O70" i="8"/>
  <c r="M70" i="8"/>
  <c r="O69" i="8"/>
  <c r="M69" i="8"/>
  <c r="O68" i="8"/>
  <c r="M68" i="8"/>
  <c r="P67" i="8"/>
  <c r="O67" i="8"/>
  <c r="M67" i="8"/>
  <c r="O66" i="8"/>
  <c r="M66" i="8"/>
  <c r="O65" i="8"/>
  <c r="M65" i="8"/>
  <c r="O64" i="8"/>
  <c r="M64" i="8"/>
  <c r="O63" i="8"/>
  <c r="M63" i="8"/>
  <c r="P62" i="8"/>
  <c r="O62" i="8"/>
  <c r="M62" i="8"/>
  <c r="O61" i="8"/>
  <c r="M61" i="8"/>
  <c r="O60" i="8"/>
  <c r="M60" i="8"/>
  <c r="O59" i="8"/>
  <c r="M59" i="8"/>
  <c r="O58" i="8"/>
  <c r="M58" i="8"/>
  <c r="O57" i="8"/>
  <c r="M57" i="8"/>
  <c r="O56" i="8"/>
  <c r="M56" i="8"/>
  <c r="O55" i="8"/>
  <c r="M55" i="8"/>
  <c r="O54" i="8"/>
  <c r="M54" i="8"/>
  <c r="O53" i="8"/>
  <c r="M53" i="8"/>
  <c r="O52" i="8"/>
  <c r="M52" i="8"/>
  <c r="P50" i="8"/>
  <c r="O50" i="8"/>
  <c r="M50" i="8"/>
  <c r="O49" i="8"/>
  <c r="M49" i="8"/>
  <c r="O48" i="8"/>
  <c r="M48" i="8"/>
  <c r="O47" i="8"/>
  <c r="M47" i="8"/>
  <c r="O46" i="8"/>
  <c r="M46" i="8"/>
  <c r="O45" i="8"/>
  <c r="M45" i="8"/>
  <c r="O44" i="8"/>
  <c r="M44" i="8"/>
  <c r="O43" i="8"/>
  <c r="M43" i="8"/>
  <c r="P42" i="8"/>
  <c r="O42" i="8"/>
  <c r="M42" i="8"/>
  <c r="O41" i="8"/>
  <c r="M41" i="8"/>
  <c r="O40" i="8"/>
  <c r="M40" i="8"/>
  <c r="O39" i="8"/>
  <c r="M39" i="8"/>
  <c r="O38" i="8"/>
  <c r="M38" i="8"/>
  <c r="O37" i="8"/>
  <c r="M37" i="8"/>
  <c r="O36" i="8"/>
  <c r="M36" i="8"/>
  <c r="O34" i="8"/>
  <c r="M34" i="8"/>
  <c r="O33" i="8"/>
  <c r="M33" i="8"/>
  <c r="O32" i="8"/>
  <c r="M32" i="8"/>
  <c r="O31" i="8"/>
  <c r="M31" i="8"/>
  <c r="O30" i="8"/>
  <c r="M30" i="8"/>
  <c r="P29" i="8"/>
  <c r="O29" i="8"/>
  <c r="M29" i="8"/>
  <c r="O28" i="8"/>
  <c r="M28" i="8"/>
  <c r="P27" i="8"/>
  <c r="O27" i="8"/>
  <c r="M27" i="8"/>
  <c r="O26" i="8"/>
  <c r="M26" i="8"/>
  <c r="M24" i="8"/>
  <c r="N24" i="8" s="1"/>
  <c r="M23" i="8"/>
  <c r="N23" i="8" s="1"/>
  <c r="M22" i="8"/>
  <c r="N22" i="8" s="1"/>
  <c r="M21" i="8"/>
  <c r="N21" i="8" s="1"/>
  <c r="M20" i="8"/>
  <c r="N20" i="8" s="1"/>
  <c r="M19" i="8"/>
  <c r="N19" i="8" s="1"/>
  <c r="M18" i="8"/>
  <c r="N18" i="8" s="1"/>
  <c r="M17" i="8"/>
  <c r="N17" i="8" s="1"/>
  <c r="M16" i="8"/>
  <c r="M14" i="8"/>
  <c r="N14" i="8" s="1"/>
  <c r="M13" i="8"/>
  <c r="N13" i="8" s="1"/>
  <c r="M12" i="8"/>
  <c r="N12" i="8" s="1"/>
  <c r="M11" i="8"/>
  <c r="N11" i="8" s="1"/>
  <c r="M10" i="8"/>
  <c r="N10" i="8" s="1"/>
  <c r="M9" i="8"/>
  <c r="N9" i="8" s="1"/>
  <c r="M8" i="8"/>
  <c r="M6" i="8"/>
  <c r="N6" i="8" s="1"/>
  <c r="M5" i="8"/>
  <c r="N5" i="8" s="1"/>
  <c r="M4" i="8"/>
  <c r="N4" i="8" s="1"/>
  <c r="M3" i="8"/>
  <c r="M364" i="8" l="1"/>
  <c r="N300" i="8"/>
  <c r="M311" i="8"/>
  <c r="N289" i="8"/>
  <c r="M299" i="8"/>
  <c r="N258" i="8"/>
  <c r="M288" i="8"/>
  <c r="N245" i="8"/>
  <c r="M257" i="8"/>
  <c r="N212" i="8"/>
  <c r="M244" i="8"/>
  <c r="N178" i="8"/>
  <c r="M211" i="8"/>
  <c r="N156" i="8"/>
  <c r="M177" i="8"/>
  <c r="N125" i="8"/>
  <c r="M155" i="8"/>
  <c r="N91" i="8"/>
  <c r="M124" i="8"/>
  <c r="M90" i="8"/>
  <c r="M35" i="8"/>
  <c r="M51" i="8"/>
  <c r="P177" i="8"/>
  <c r="N16" i="8"/>
  <c r="M25" i="8"/>
  <c r="N8" i="8"/>
  <c r="M15" i="8"/>
  <c r="N3" i="8"/>
  <c r="M7" i="8"/>
  <c r="P244" i="8"/>
  <c r="P288" i="8"/>
  <c r="P299" i="8"/>
  <c r="P90" i="8"/>
  <c r="P35" i="8"/>
  <c r="P51" i="8"/>
  <c r="P311" i="8"/>
  <c r="P364" i="8"/>
  <c r="P124" i="8"/>
  <c r="P257" i="8"/>
  <c r="P155" i="8"/>
  <c r="P211" i="8"/>
  <c r="P15" i="8" l="1"/>
  <c r="P25" i="8" l="1"/>
</calcChain>
</file>

<file path=xl/sharedStrings.xml><?xml version="1.0" encoding="utf-8"?>
<sst xmlns="http://schemas.openxmlformats.org/spreadsheetml/2006/main" count="403" uniqueCount="367">
  <si>
    <t>REGION</t>
  </si>
  <si>
    <t>Arica y Parinacota</t>
  </si>
  <si>
    <t>Tarapacá</t>
  </si>
  <si>
    <t>Antofagasta</t>
  </si>
  <si>
    <t>Atacama</t>
  </si>
  <si>
    <t>Coquimbo</t>
  </si>
  <si>
    <t>Valparaíso</t>
  </si>
  <si>
    <t>R. Metropolitana</t>
  </si>
  <si>
    <t>O'Higgins</t>
  </si>
  <si>
    <t>Maule</t>
  </si>
  <si>
    <t>Ñuble</t>
  </si>
  <si>
    <t>Biobío</t>
  </si>
  <si>
    <t>La Araucanía</t>
  </si>
  <si>
    <t>Los Ríos</t>
  </si>
  <si>
    <t>Los Lagos</t>
  </si>
  <si>
    <t>Aysén</t>
  </si>
  <si>
    <t>Magallanes</t>
  </si>
  <si>
    <t>Santiago</t>
  </si>
  <si>
    <t>COMMUNE</t>
  </si>
  <si>
    <t>Las Condes</t>
  </si>
  <si>
    <t>Natales</t>
  </si>
  <si>
    <t>Puerto Varas</t>
  </si>
  <si>
    <t>Cunco</t>
  </si>
  <si>
    <t>Coyhaique</t>
  </si>
  <si>
    <t>Chillán Viejo</t>
  </si>
  <si>
    <t>Caldera</t>
  </si>
  <si>
    <t>Pichilemu</t>
  </si>
  <si>
    <t>Valdivia</t>
  </si>
  <si>
    <t>Vitacura</t>
  </si>
  <si>
    <t>Providencia</t>
  </si>
  <si>
    <t>San Miguel</t>
  </si>
  <si>
    <t>Pitrufquén</t>
  </si>
  <si>
    <t>Mostazal</t>
  </si>
  <si>
    <t>Vicuña</t>
  </si>
  <si>
    <t>Pucón</t>
  </si>
  <si>
    <t>Nueva Imperial</t>
  </si>
  <si>
    <t>Panguipulli</t>
  </si>
  <si>
    <t>Peñalolén</t>
  </si>
  <si>
    <t>Lautaro</t>
  </si>
  <si>
    <t>Quilpué</t>
  </si>
  <si>
    <t>Castro</t>
  </si>
  <si>
    <t>Quillota</t>
  </si>
  <si>
    <t>Temuco</t>
  </si>
  <si>
    <t>Iquique</t>
  </si>
  <si>
    <t>Huechuraba</t>
  </si>
  <si>
    <t>Curicó</t>
  </si>
  <si>
    <t>Calama</t>
  </si>
  <si>
    <t>Lo Barnechea</t>
  </si>
  <si>
    <t>Puerto Montt</t>
  </si>
  <si>
    <t>Limache</t>
  </si>
  <si>
    <t>Pudahuel</t>
  </si>
  <si>
    <t>Concepción</t>
  </si>
  <si>
    <t>Rengo</t>
  </si>
  <si>
    <t>La Florida</t>
  </si>
  <si>
    <t>Macul</t>
  </si>
  <si>
    <t>Recoleta</t>
  </si>
  <si>
    <t>Arica</t>
  </si>
  <si>
    <t>San Felipe</t>
  </si>
  <si>
    <t>Cerrillos</t>
  </si>
  <si>
    <t>Maipú</t>
  </si>
  <si>
    <t>Viña del Mar</t>
  </si>
  <si>
    <t>Estación Central</t>
  </si>
  <si>
    <t>La Reina</t>
  </si>
  <si>
    <t>Chillán</t>
  </si>
  <si>
    <t>San Joaquín</t>
  </si>
  <si>
    <t>Quilicura</t>
  </si>
  <si>
    <t>La Cisterna</t>
  </si>
  <si>
    <t>Los Ángeles</t>
  </si>
  <si>
    <t>Buin</t>
  </si>
  <si>
    <t>La Granja</t>
  </si>
  <si>
    <t>Independencia</t>
  </si>
  <si>
    <t>La Serena</t>
  </si>
  <si>
    <t>Alto Hospicio</t>
  </si>
  <si>
    <t>Quinta Normal</t>
  </si>
  <si>
    <t>Melipilla</t>
  </si>
  <si>
    <t>Lampa</t>
  </si>
  <si>
    <t>Punta Arenas</t>
  </si>
  <si>
    <t>Renca</t>
  </si>
  <si>
    <t>San Pedro de la Paz</t>
  </si>
  <si>
    <t>Talcahuano</t>
  </si>
  <si>
    <t>Copiapó</t>
  </si>
  <si>
    <t>Talca</t>
  </si>
  <si>
    <t>Puente Alto</t>
  </si>
  <si>
    <t>San Bernardo</t>
  </si>
  <si>
    <t>Isla de Pascua</t>
  </si>
  <si>
    <t>San Pedro de Atacama</t>
  </si>
  <si>
    <t>O´Higgins</t>
  </si>
  <si>
    <t>Algarrobo</t>
  </si>
  <si>
    <t>Alhué</t>
  </si>
  <si>
    <t>Alto Biobío</t>
  </si>
  <si>
    <t>Alto del Carmen</t>
  </si>
  <si>
    <t>Ancud</t>
  </si>
  <si>
    <t>Andacollo</t>
  </si>
  <si>
    <t>Angol</t>
  </si>
  <si>
    <t>Antuco</t>
  </si>
  <si>
    <t>Arauco</t>
  </si>
  <si>
    <t>Bulnes</t>
  </si>
  <si>
    <t>Cabildo</t>
  </si>
  <si>
    <t>Cabo de Hornos</t>
  </si>
  <si>
    <t>Cabrero</t>
  </si>
  <si>
    <t>Calbuco</t>
  </si>
  <si>
    <t>Calera de Tango</t>
  </si>
  <si>
    <t>Calle Larga</t>
  </si>
  <si>
    <t>Camarones</t>
  </si>
  <si>
    <t>Camiña</t>
  </si>
  <si>
    <t>Canela</t>
  </si>
  <si>
    <t>Cañete</t>
  </si>
  <si>
    <t>Carahue</t>
  </si>
  <si>
    <t>Cartagena</t>
  </si>
  <si>
    <t>Casablanca</t>
  </si>
  <si>
    <t>Catemu</t>
  </si>
  <si>
    <t>Cauquenes</t>
  </si>
  <si>
    <t>Cerro Navia</t>
  </si>
  <si>
    <t>Chaitén</t>
  </si>
  <si>
    <t>Chanco</t>
  </si>
  <si>
    <t>Chañaral</t>
  </si>
  <si>
    <t>Chépica</t>
  </si>
  <si>
    <t>Chiguayante</t>
  </si>
  <si>
    <t>Chile Chico</t>
  </si>
  <si>
    <t>Chimbarongo</t>
  </si>
  <si>
    <t>Cholchol</t>
  </si>
  <si>
    <t>Chonchi</t>
  </si>
  <si>
    <t>Cisnes</t>
  </si>
  <si>
    <t>Cobquecura</t>
  </si>
  <si>
    <t>Cochamó</t>
  </si>
  <si>
    <t>Cochrane</t>
  </si>
  <si>
    <t>Codegua</t>
  </si>
  <si>
    <t>Coelemu</t>
  </si>
  <si>
    <t>Coihueco</t>
  </si>
  <si>
    <t>Coinco</t>
  </si>
  <si>
    <t>Colbún</t>
  </si>
  <si>
    <t>Colchane</t>
  </si>
  <si>
    <t>Colina</t>
  </si>
  <si>
    <t>Collipulli</t>
  </si>
  <si>
    <t>Coltauco</t>
  </si>
  <si>
    <t>Combarbalá</t>
  </si>
  <si>
    <t>Conchalí</t>
  </si>
  <si>
    <t>Concón</t>
  </si>
  <si>
    <t>Constitución</t>
  </si>
  <si>
    <t>Contulmo</t>
  </si>
  <si>
    <t>Coronel</t>
  </si>
  <si>
    <t>Corral</t>
  </si>
  <si>
    <t>Curacautín</t>
  </si>
  <si>
    <t>Curacaví</t>
  </si>
  <si>
    <t>Curaco de Vélez</t>
  </si>
  <si>
    <t>Curanilahue</t>
  </si>
  <si>
    <t>Curarrehue</t>
  </si>
  <si>
    <t>Curepto</t>
  </si>
  <si>
    <t>Dalcahue</t>
  </si>
  <si>
    <t>Diego de Almagro</t>
  </si>
  <si>
    <t>Doñihue</t>
  </si>
  <si>
    <t>El Bosque</t>
  </si>
  <si>
    <t>El Carmen</t>
  </si>
  <si>
    <t>El Monte</t>
  </si>
  <si>
    <t>El Quisco</t>
  </si>
  <si>
    <t>El Tabo</t>
  </si>
  <si>
    <t>Empedrado</t>
  </si>
  <si>
    <t>Ercilla</t>
  </si>
  <si>
    <t>Florida</t>
  </si>
  <si>
    <t>Freire</t>
  </si>
  <si>
    <t>Freirina</t>
  </si>
  <si>
    <t>Fresia</t>
  </si>
  <si>
    <t>Frutillar</t>
  </si>
  <si>
    <t>Futaleufú</t>
  </si>
  <si>
    <t>Futrono</t>
  </si>
  <si>
    <t>Galvarino</t>
  </si>
  <si>
    <t>General Lagos</t>
  </si>
  <si>
    <t>Gorbea</t>
  </si>
  <si>
    <t>Graneros</t>
  </si>
  <si>
    <t>Guaitecas</t>
  </si>
  <si>
    <t>Hijuela</t>
  </si>
  <si>
    <t>Hualaihué</t>
  </si>
  <si>
    <t>Hualañé</t>
  </si>
  <si>
    <t>Hualpén</t>
  </si>
  <si>
    <t>Hualqui</t>
  </si>
  <si>
    <t>Huara</t>
  </si>
  <si>
    <t>Huasco</t>
  </si>
  <si>
    <t>Illapel</t>
  </si>
  <si>
    <t>Isla de Maipo</t>
  </si>
  <si>
    <t>Juan Fernández</t>
  </si>
  <si>
    <t>La Calera</t>
  </si>
  <si>
    <t>La Cruz</t>
  </si>
  <si>
    <t>La Estrella</t>
  </si>
  <si>
    <t>La Higuera</t>
  </si>
  <si>
    <t>La Ligua</t>
  </si>
  <si>
    <t>La Pintana</t>
  </si>
  <si>
    <t>La Unión</t>
  </si>
  <si>
    <t>Lago Ranco</t>
  </si>
  <si>
    <t>Lago Verde</t>
  </si>
  <si>
    <t>Laguna Blanca</t>
  </si>
  <si>
    <t>Laja</t>
  </si>
  <si>
    <t>Lanco</t>
  </si>
  <si>
    <t>Las Cabras</t>
  </si>
  <si>
    <t>Lebu</t>
  </si>
  <si>
    <t>Licantén</t>
  </si>
  <si>
    <t>Linares</t>
  </si>
  <si>
    <t>Litueche</t>
  </si>
  <si>
    <t>Llaillay</t>
  </si>
  <si>
    <t>Llanquihue</t>
  </si>
  <si>
    <t>Lo Espejo</t>
  </si>
  <si>
    <t>Lo Prado</t>
  </si>
  <si>
    <t>Lolol</t>
  </si>
  <si>
    <t>Loncoche</t>
  </si>
  <si>
    <t>Longaví</t>
  </si>
  <si>
    <t>Lonquimay</t>
  </si>
  <si>
    <t>Los Álamos</t>
  </si>
  <si>
    <t>Los Andes</t>
  </si>
  <si>
    <t>Los Muermos</t>
  </si>
  <si>
    <t>Los Sauces</t>
  </si>
  <si>
    <t>Los Vilos</t>
  </si>
  <si>
    <t>Lota</t>
  </si>
  <si>
    <t>Lumaco</t>
  </si>
  <si>
    <t>Machalí</t>
  </si>
  <si>
    <t>Máfil</t>
  </si>
  <si>
    <t>Malloa</t>
  </si>
  <si>
    <t>María Elena</t>
  </si>
  <si>
    <t>María Pinto</t>
  </si>
  <si>
    <t>Mariquina</t>
  </si>
  <si>
    <t>Maullín</t>
  </si>
  <si>
    <t>Mejillones</t>
  </si>
  <si>
    <t>Melipeuco</t>
  </si>
  <si>
    <t>Molina</t>
  </si>
  <si>
    <t>Monte Patria</t>
  </si>
  <si>
    <t>Mulchén</t>
  </si>
  <si>
    <t>Nacimiento</t>
  </si>
  <si>
    <t>Nancagua</t>
  </si>
  <si>
    <t>Navidad</t>
  </si>
  <si>
    <t>Negrete</t>
  </si>
  <si>
    <t>Ninhue</t>
  </si>
  <si>
    <t>Nogales</t>
  </si>
  <si>
    <t>Ñiquén</t>
  </si>
  <si>
    <t>Ñuñoa</t>
  </si>
  <si>
    <t>Olivar</t>
  </si>
  <si>
    <t>Ollagüe</t>
  </si>
  <si>
    <t>Olmué</t>
  </si>
  <si>
    <t>Osorno</t>
  </si>
  <si>
    <t>Ovalle</t>
  </si>
  <si>
    <t>Padre Hurtado</t>
  </si>
  <si>
    <t>Padre Las Casas</t>
  </si>
  <si>
    <t>Paiguano</t>
  </si>
  <si>
    <t>Paillaco</t>
  </si>
  <si>
    <t>Paine</t>
  </si>
  <si>
    <t>Palena</t>
  </si>
  <si>
    <t>Palmilla</t>
  </si>
  <si>
    <t>Panquehue</t>
  </si>
  <si>
    <t>Papudo</t>
  </si>
  <si>
    <t>Paredones</t>
  </si>
  <si>
    <t>Parral</t>
  </si>
  <si>
    <t>Pedro Aguirre Cerda</t>
  </si>
  <si>
    <t>Pelarco</t>
  </si>
  <si>
    <t>Pelluhue</t>
  </si>
  <si>
    <t>Pemuco</t>
  </si>
  <si>
    <t>Pencahue</t>
  </si>
  <si>
    <t>Penco</t>
  </si>
  <si>
    <t>Peñaflor</t>
  </si>
  <si>
    <t>Peralillo</t>
  </si>
  <si>
    <t>Perquenco</t>
  </si>
  <si>
    <t>Petorca</t>
  </si>
  <si>
    <t>Peumo</t>
  </si>
  <si>
    <t>Pica</t>
  </si>
  <si>
    <t>Pichidegua</t>
  </si>
  <si>
    <t>Pinto</t>
  </si>
  <si>
    <t>Pirque</t>
  </si>
  <si>
    <t>Placilla</t>
  </si>
  <si>
    <t>Portezuelo</t>
  </si>
  <si>
    <t>Porvenir</t>
  </si>
  <si>
    <t>Pozo Almonte</t>
  </si>
  <si>
    <t>Primavera</t>
  </si>
  <si>
    <t>Puchuncaví</t>
  </si>
  <si>
    <t>Puerto Octay</t>
  </si>
  <si>
    <t>Pumanque</t>
  </si>
  <si>
    <t>Punitaqui</t>
  </si>
  <si>
    <t>Puqueldón</t>
  </si>
  <si>
    <t>Purén</t>
  </si>
  <si>
    <t>Purranque</t>
  </si>
  <si>
    <t>Putaendo</t>
  </si>
  <si>
    <t>Putre</t>
  </si>
  <si>
    <t>Puyehue</t>
  </si>
  <si>
    <t>Queilén</t>
  </si>
  <si>
    <t>Quellón</t>
  </si>
  <si>
    <t>Quemchi</t>
  </si>
  <si>
    <t>Quilaco</t>
  </si>
  <si>
    <t>Quilleco</t>
  </si>
  <si>
    <t>Quillón</t>
  </si>
  <si>
    <t>Quinchao</t>
  </si>
  <si>
    <t>Quinta de Tilcoco</t>
  </si>
  <si>
    <t>Quintero</t>
  </si>
  <si>
    <t>Quirihue</t>
  </si>
  <si>
    <t>Rancagua</t>
  </si>
  <si>
    <t>Ránquil</t>
  </si>
  <si>
    <t>Rauco</t>
  </si>
  <si>
    <t>Renaico</t>
  </si>
  <si>
    <t>Requínoa</t>
  </si>
  <si>
    <t>Retiro</t>
  </si>
  <si>
    <t>Rinconada</t>
  </si>
  <si>
    <t>Río Bueno</t>
  </si>
  <si>
    <t>Río Claro</t>
  </si>
  <si>
    <t>Río Hurtado</t>
  </si>
  <si>
    <t>Río Ibáñez</t>
  </si>
  <si>
    <t>Río Negro</t>
  </si>
  <si>
    <t>Río Verde</t>
  </si>
  <si>
    <t>Romeral</t>
  </si>
  <si>
    <t>Saavedra</t>
  </si>
  <si>
    <t>Sagrada Familia</t>
  </si>
  <si>
    <t>Salamanca</t>
  </si>
  <si>
    <t>San Antonio</t>
  </si>
  <si>
    <t>San Carlos</t>
  </si>
  <si>
    <t>San Clemente</t>
  </si>
  <si>
    <t>San Esteban</t>
  </si>
  <si>
    <t>San Fabián</t>
  </si>
  <si>
    <t>San Fernando</t>
  </si>
  <si>
    <t>San Gregorio</t>
  </si>
  <si>
    <t>San Ignacio</t>
  </si>
  <si>
    <t>San Javier</t>
  </si>
  <si>
    <t>San José  de Maipo</t>
  </si>
  <si>
    <t>San Juan de la Costa</t>
  </si>
  <si>
    <t>San Nicolás</t>
  </si>
  <si>
    <t>San Pablo</t>
  </si>
  <si>
    <t>San Pedro</t>
  </si>
  <si>
    <t>San Rafael</t>
  </si>
  <si>
    <t>San Ramón</t>
  </si>
  <si>
    <t>San Rosendo</t>
  </si>
  <si>
    <t>San Vicente</t>
  </si>
  <si>
    <t>Santa Bárbara</t>
  </si>
  <si>
    <t>Santa Cruz</t>
  </si>
  <si>
    <t>Santa Juana</t>
  </si>
  <si>
    <t>Santa María</t>
  </si>
  <si>
    <t>Santo Domingo</t>
  </si>
  <si>
    <t>Sierra Gorda</t>
  </si>
  <si>
    <t>Talagante</t>
  </si>
  <si>
    <t>Taltal</t>
  </si>
  <si>
    <t>Teno</t>
  </si>
  <si>
    <t>Teodoro Schmidt</t>
  </si>
  <si>
    <t>Tierra Amarilla</t>
  </si>
  <si>
    <t>Tiltil</t>
  </si>
  <si>
    <t>Timaukel</t>
  </si>
  <si>
    <t>Tirúa</t>
  </si>
  <si>
    <t>Tocopilla</t>
  </si>
  <si>
    <t>Toltén</t>
  </si>
  <si>
    <t>Tomé</t>
  </si>
  <si>
    <t>Torres del Paine</t>
  </si>
  <si>
    <t>Tortel</t>
  </si>
  <si>
    <t>Traiguén</t>
  </si>
  <si>
    <t>Treguaco</t>
  </si>
  <si>
    <t>Tucapel</t>
  </si>
  <si>
    <t>Vallenar</t>
  </si>
  <si>
    <t>Vichuquén</t>
  </si>
  <si>
    <t>Victoria</t>
  </si>
  <si>
    <t>Vilcún</t>
  </si>
  <si>
    <t>Villa Alegre</t>
  </si>
  <si>
    <t>Villa Alemana</t>
  </si>
  <si>
    <t>Villarrica</t>
  </si>
  <si>
    <t>Yerbas Buenas</t>
  </si>
  <si>
    <t>Yumbel</t>
  </si>
  <si>
    <t>Yungay</t>
  </si>
  <si>
    <t>Zapallar</t>
  </si>
  <si>
    <t>TOTAL</t>
  </si>
  <si>
    <t>Marchihue</t>
  </si>
  <si>
    <t>Antártica</t>
  </si>
  <si>
    <t>Regional centralization</t>
  </si>
  <si>
    <t>% Regional Coverage</t>
  </si>
  <si>
    <t>Coverage Total</t>
  </si>
  <si>
    <r>
      <t>1</t>
    </r>
    <r>
      <rPr>
        <vertAlign val="superscript"/>
        <sz val="10"/>
        <color theme="1"/>
        <rFont val="Arial"/>
        <family val="2"/>
      </rPr>
      <t>st</t>
    </r>
    <r>
      <rPr>
        <sz val="10"/>
        <color theme="1"/>
        <rFont val="Arial"/>
        <family val="2"/>
      </rPr>
      <t xml:space="preserve"> and 2</t>
    </r>
    <r>
      <rPr>
        <vertAlign val="superscript"/>
        <sz val="10"/>
        <color theme="1"/>
        <rFont val="Arial"/>
        <family val="2"/>
      </rPr>
      <t>nd</t>
    </r>
    <r>
      <rPr>
        <sz val="10"/>
        <color theme="1"/>
        <rFont val="Arial"/>
        <family val="2"/>
      </rPr>
      <t xml:space="preserve"> five-year period</t>
    </r>
  </si>
  <si>
    <t>Regional Coverage Total</t>
  </si>
  <si>
    <t>YEARS</t>
  </si>
  <si>
    <t>TERRITORY</t>
  </si>
  <si>
    <t>TERRITORIAL 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</si>
</sst>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7" formatCode="0.0"/>
    <numFmt numFmtId="168" formatCode="0.0%"/>
  </numFmts>
  <fonts count="2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1"/>
      <color rgb="FF212529"/>
      <name val="Arial"/>
      <family val="2"/>
    </font>
    <font>
      <sz val="12"/>
      <color rgb="FF212529"/>
      <name val="Arial"/>
      <family val="2"/>
    </font>
    <font>
      <vertAlign val="superscript"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1">
    <xf numFmtId="0" fontId="0" fillId="0" borderId="0" xfId="0" applyFont="1"/>
    <xf numFmtId="0" fontId="0" fillId="0" borderId="0" xfId="0" applyFont="1" applyAlignment="1"/>
    <xf numFmtId="167" fontId="20" fillId="0" borderId="11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168" fontId="19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168" fontId="19" fillId="0" borderId="0" xfId="0" applyNumberFormat="1" applyFont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20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3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center"/>
    </xf>
    <xf numFmtId="168" fontId="19" fillId="0" borderId="0" xfId="0" applyNumberFormat="1" applyFont="1" applyFill="1" applyBorder="1" applyAlignment="1">
      <alignment horizontal="center" vertical="center"/>
    </xf>
    <xf numFmtId="168" fontId="20" fillId="0" borderId="0" xfId="0" applyNumberFormat="1" applyFont="1" applyFill="1" applyBorder="1" applyAlignment="1">
      <alignment vertical="center"/>
    </xf>
    <xf numFmtId="0" fontId="18" fillId="0" borderId="0" xfId="0" applyFont="1" applyAlignment="1">
      <alignment horizontal="center"/>
    </xf>
    <xf numFmtId="0" fontId="22" fillId="0" borderId="0" xfId="0" applyFont="1"/>
    <xf numFmtId="167" fontId="22" fillId="0" borderId="0" xfId="0" applyNumberFormat="1" applyFont="1"/>
    <xf numFmtId="0" fontId="21" fillId="33" borderId="14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0" xfId="0" applyFont="1" applyFill="1" applyBorder="1" applyAlignment="1">
      <alignment horizontal="center" vertical="center"/>
    </xf>
    <xf numFmtId="0" fontId="20" fillId="33" borderId="20" xfId="0" applyFont="1" applyFill="1" applyBorder="1" applyAlignment="1">
      <alignment horizontal="center" vertical="center"/>
    </xf>
    <xf numFmtId="0" fontId="20" fillId="33" borderId="14" xfId="0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1" fillId="33" borderId="20" xfId="0" applyFont="1" applyFill="1" applyBorder="1" applyAlignment="1">
      <alignment horizontal="center" vertical="center"/>
    </xf>
    <xf numFmtId="3" fontId="20" fillId="33" borderId="20" xfId="0" applyNumberFormat="1" applyFont="1" applyFill="1" applyBorder="1" applyAlignment="1">
      <alignment horizontal="center" vertical="center"/>
    </xf>
    <xf numFmtId="3" fontId="20" fillId="33" borderId="14" xfId="0" applyNumberFormat="1" applyFont="1" applyFill="1" applyBorder="1" applyAlignment="1">
      <alignment horizontal="center" vertical="center"/>
    </xf>
    <xf numFmtId="3" fontId="21" fillId="33" borderId="14" xfId="0" applyNumberFormat="1" applyFont="1" applyFill="1" applyBorder="1" applyAlignment="1">
      <alignment horizontal="center" vertical="center"/>
    </xf>
    <xf numFmtId="3" fontId="20" fillId="33" borderId="17" xfId="0" applyNumberFormat="1" applyFont="1" applyFill="1" applyBorder="1" applyAlignment="1">
      <alignment horizontal="center" vertical="center"/>
    </xf>
    <xf numFmtId="167" fontId="20" fillId="33" borderId="17" xfId="0" applyNumberFormat="1" applyFont="1" applyFill="1" applyBorder="1" applyAlignment="1">
      <alignment horizontal="center" vertical="center"/>
    </xf>
    <xf numFmtId="167" fontId="20" fillId="33" borderId="0" xfId="0" applyNumberFormat="1" applyFont="1" applyFill="1" applyBorder="1" applyAlignment="1">
      <alignment horizontal="center" vertical="center"/>
    </xf>
    <xf numFmtId="3" fontId="21" fillId="33" borderId="17" xfId="0" applyNumberFormat="1" applyFont="1" applyFill="1" applyBorder="1" applyAlignment="1">
      <alignment horizontal="center" vertical="center"/>
    </xf>
    <xf numFmtId="3" fontId="20" fillId="33" borderId="0" xfId="0" applyNumberFormat="1" applyFont="1" applyFill="1" applyBorder="1" applyAlignment="1">
      <alignment horizontal="center" vertical="center"/>
    </xf>
    <xf numFmtId="3" fontId="20" fillId="33" borderId="20" xfId="0" applyNumberFormat="1" applyFont="1" applyFill="1" applyBorder="1" applyAlignment="1">
      <alignment horizontal="center"/>
    </xf>
    <xf numFmtId="3" fontId="20" fillId="33" borderId="14" xfId="0" applyNumberFormat="1" applyFont="1" applyFill="1" applyBorder="1" applyAlignment="1">
      <alignment horizontal="center"/>
    </xf>
    <xf numFmtId="3" fontId="20" fillId="33" borderId="17" xfId="0" applyNumberFormat="1" applyFont="1" applyFill="1" applyBorder="1" applyAlignment="1">
      <alignment horizontal="center"/>
    </xf>
    <xf numFmtId="0" fontId="22" fillId="33" borderId="0" xfId="0" applyFont="1" applyFill="1" applyBorder="1"/>
    <xf numFmtId="0" fontId="21" fillId="33" borderId="23" xfId="0" applyFont="1" applyFill="1" applyBorder="1" applyAlignment="1">
      <alignment horizontal="center" vertical="center"/>
    </xf>
    <xf numFmtId="167" fontId="21" fillId="33" borderId="23" xfId="0" applyNumberFormat="1" applyFont="1" applyFill="1" applyBorder="1" applyAlignment="1">
      <alignment horizontal="center" vertical="center"/>
    </xf>
    <xf numFmtId="0" fontId="20" fillId="33" borderId="24" xfId="0" applyFont="1" applyFill="1" applyBorder="1" applyAlignment="1">
      <alignment horizontal="center" vertical="center"/>
    </xf>
    <xf numFmtId="167" fontId="20" fillId="33" borderId="24" xfId="0" applyNumberFormat="1" applyFont="1" applyFill="1" applyBorder="1" applyAlignment="1">
      <alignment horizontal="center" vertical="center"/>
    </xf>
    <xf numFmtId="167" fontId="20" fillId="33" borderId="21" xfId="0" applyNumberFormat="1" applyFont="1" applyFill="1" applyBorder="1" applyAlignment="1">
      <alignment horizontal="center" vertical="center"/>
    </xf>
    <xf numFmtId="0" fontId="20" fillId="33" borderId="23" xfId="0" applyFont="1" applyFill="1" applyBorder="1" applyAlignment="1">
      <alignment horizontal="center" vertical="center"/>
    </xf>
    <xf numFmtId="167" fontId="20" fillId="33" borderId="20" xfId="0" applyNumberFormat="1" applyFont="1" applyFill="1" applyBorder="1" applyAlignment="1">
      <alignment horizontal="center" vertical="center"/>
    </xf>
    <xf numFmtId="167" fontId="20" fillId="33" borderId="14" xfId="0" applyNumberFormat="1" applyFont="1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center" vertical="center"/>
    </xf>
    <xf numFmtId="167" fontId="21" fillId="33" borderId="14" xfId="0" applyNumberFormat="1" applyFont="1" applyFill="1" applyBorder="1" applyAlignment="1">
      <alignment horizontal="center" vertical="center"/>
    </xf>
    <xf numFmtId="0" fontId="20" fillId="33" borderId="21" xfId="0" applyFont="1" applyFill="1" applyBorder="1" applyAlignment="1">
      <alignment horizontal="center" vertical="center"/>
    </xf>
    <xf numFmtId="3" fontId="21" fillId="33" borderId="0" xfId="0" applyNumberFormat="1" applyFont="1" applyFill="1" applyBorder="1" applyAlignment="1">
      <alignment horizontal="center" vertical="center"/>
    </xf>
    <xf numFmtId="167" fontId="20" fillId="33" borderId="23" xfId="0" applyNumberFormat="1" applyFont="1" applyFill="1" applyBorder="1" applyAlignment="1">
      <alignment horizontal="center" vertical="center"/>
    </xf>
    <xf numFmtId="167" fontId="21" fillId="33" borderId="24" xfId="0" applyNumberFormat="1" applyFont="1" applyFill="1" applyBorder="1" applyAlignment="1">
      <alignment horizontal="center" vertical="center"/>
    </xf>
    <xf numFmtId="3" fontId="20" fillId="33" borderId="23" xfId="0" applyNumberFormat="1" applyFont="1" applyFill="1" applyBorder="1" applyAlignment="1">
      <alignment horizontal="center" vertical="center"/>
    </xf>
    <xf numFmtId="3" fontId="20" fillId="33" borderId="24" xfId="0" applyNumberFormat="1" applyFont="1" applyFill="1" applyBorder="1" applyAlignment="1">
      <alignment horizontal="center" vertical="center"/>
    </xf>
    <xf numFmtId="3" fontId="21" fillId="33" borderId="24" xfId="0" applyNumberFormat="1" applyFont="1" applyFill="1" applyBorder="1" applyAlignment="1">
      <alignment horizontal="center" vertical="center"/>
    </xf>
    <xf numFmtId="3" fontId="20" fillId="33" borderId="21" xfId="0" applyNumberFormat="1" applyFont="1" applyFill="1" applyBorder="1" applyAlignment="1">
      <alignment horizontal="center" vertical="center"/>
    </xf>
    <xf numFmtId="3" fontId="20" fillId="33" borderId="22" xfId="0" applyNumberFormat="1" applyFont="1" applyFill="1" applyBorder="1" applyAlignment="1">
      <alignment horizontal="center" vertical="center"/>
    </xf>
    <xf numFmtId="3" fontId="21" fillId="33" borderId="18" xfId="0" applyNumberFormat="1" applyFont="1" applyFill="1" applyBorder="1" applyAlignment="1">
      <alignment horizontal="center" vertical="center"/>
    </xf>
    <xf numFmtId="167" fontId="21" fillId="33" borderId="17" xfId="0" applyNumberFormat="1" applyFont="1" applyFill="1" applyBorder="1" applyAlignment="1">
      <alignment horizontal="center" vertical="center"/>
    </xf>
    <xf numFmtId="3" fontId="20" fillId="33" borderId="21" xfId="0" applyNumberFormat="1" applyFont="1" applyFill="1" applyBorder="1" applyAlignment="1">
      <alignment horizontal="center"/>
    </xf>
    <xf numFmtId="0" fontId="22" fillId="33" borderId="0" xfId="0" applyFont="1" applyFill="1"/>
    <xf numFmtId="167" fontId="22" fillId="33" borderId="0" xfId="0" applyNumberFormat="1" applyFont="1" applyFill="1"/>
    <xf numFmtId="0" fontId="21" fillId="33" borderId="0" xfId="0" applyFont="1" applyFill="1" applyBorder="1" applyAlignment="1">
      <alignment horizontal="center" vertical="center"/>
    </xf>
    <xf numFmtId="0" fontId="20" fillId="33" borderId="0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  <xf numFmtId="0" fontId="21" fillId="33" borderId="22" xfId="0" applyFont="1" applyFill="1" applyBorder="1" applyAlignment="1">
      <alignment horizontal="center" vertical="center"/>
    </xf>
    <xf numFmtId="0" fontId="20" fillId="33" borderId="19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20" fillId="33" borderId="16" xfId="0" applyFont="1" applyFill="1" applyBorder="1" applyAlignment="1">
      <alignment horizontal="center" vertical="center"/>
    </xf>
    <xf numFmtId="3" fontId="20" fillId="33" borderId="18" xfId="0" applyNumberFormat="1" applyFont="1" applyFill="1" applyBorder="1" applyAlignment="1">
      <alignment horizontal="center" vertical="center"/>
    </xf>
    <xf numFmtId="0" fontId="21" fillId="33" borderId="18" xfId="0" applyFont="1" applyFill="1" applyBorder="1" applyAlignment="1">
      <alignment horizontal="center" vertical="center"/>
    </xf>
    <xf numFmtId="0" fontId="21" fillId="33" borderId="17" xfId="0" applyFont="1" applyFill="1" applyBorder="1" applyAlignment="1">
      <alignment horizontal="center" vertical="center"/>
    </xf>
    <xf numFmtId="3" fontId="20" fillId="33" borderId="22" xfId="0" applyNumberFormat="1" applyFont="1" applyFill="1" applyBorder="1" applyAlignment="1">
      <alignment horizontal="center"/>
    </xf>
    <xf numFmtId="0" fontId="20" fillId="33" borderId="0" xfId="0" applyFont="1" applyFill="1" applyBorder="1" applyAlignment="1">
      <alignment horizontal="center"/>
    </xf>
    <xf numFmtId="3" fontId="20" fillId="33" borderId="0" xfId="0" applyNumberFormat="1" applyFont="1" applyFill="1" applyBorder="1" applyAlignment="1">
      <alignment horizontal="center"/>
    </xf>
    <xf numFmtId="3" fontId="21" fillId="33" borderId="14" xfId="0" applyNumberFormat="1" applyFont="1" applyFill="1" applyBorder="1" applyAlignment="1">
      <alignment horizontal="center"/>
    </xf>
    <xf numFmtId="0" fontId="21" fillId="33" borderId="0" xfId="0" applyFont="1" applyFill="1" applyBorder="1" applyAlignment="1">
      <alignment horizontal="center"/>
    </xf>
    <xf numFmtId="0" fontId="20" fillId="33" borderId="18" xfId="0" applyFont="1" applyFill="1" applyBorder="1" applyAlignment="1">
      <alignment horizontal="center"/>
    </xf>
    <xf numFmtId="3" fontId="20" fillId="33" borderId="18" xfId="0" applyNumberFormat="1" applyFont="1" applyFill="1" applyBorder="1" applyAlignment="1">
      <alignment horizontal="center"/>
    </xf>
    <xf numFmtId="167" fontId="21" fillId="0" borderId="20" xfId="0" applyNumberFormat="1" applyFont="1" applyFill="1" applyBorder="1" applyAlignment="1">
      <alignment horizontal="center"/>
    </xf>
    <xf numFmtId="167" fontId="20" fillId="0" borderId="14" xfId="0" applyNumberFormat="1" applyFont="1" applyFill="1" applyBorder="1" applyAlignment="1">
      <alignment horizontal="center"/>
    </xf>
    <xf numFmtId="0" fontId="20" fillId="0" borderId="10" xfId="0" applyFont="1" applyBorder="1" applyAlignment="1">
      <alignment horizontal="center" vertical="center"/>
    </xf>
    <xf numFmtId="167" fontId="20" fillId="0" borderId="20" xfId="0" applyNumberFormat="1" applyFont="1" applyBorder="1" applyAlignment="1">
      <alignment horizontal="center"/>
    </xf>
    <xf numFmtId="167" fontId="20" fillId="0" borderId="14" xfId="0" applyNumberFormat="1" applyFont="1" applyBorder="1" applyAlignment="1">
      <alignment horizontal="center"/>
    </xf>
    <xf numFmtId="167" fontId="21" fillId="0" borderId="14" xfId="0" applyNumberFormat="1" applyFont="1" applyFill="1" applyBorder="1" applyAlignment="1">
      <alignment horizontal="center"/>
    </xf>
    <xf numFmtId="167" fontId="20" fillId="0" borderId="20" xfId="0" applyNumberFormat="1" applyFont="1" applyFill="1" applyBorder="1" applyAlignment="1">
      <alignment horizontal="center"/>
    </xf>
    <xf numFmtId="0" fontId="20" fillId="33" borderId="10" xfId="0" applyFont="1" applyFill="1" applyBorder="1" applyAlignment="1">
      <alignment vertical="center"/>
    </xf>
    <xf numFmtId="0" fontId="20" fillId="33" borderId="16" xfId="0" applyFont="1" applyFill="1" applyBorder="1" applyAlignment="1">
      <alignment vertical="center"/>
    </xf>
    <xf numFmtId="167" fontId="20" fillId="0" borderId="15" xfId="0" applyNumberFormat="1" applyFont="1" applyBorder="1" applyAlignment="1">
      <alignment horizontal="center"/>
    </xf>
    <xf numFmtId="167" fontId="20" fillId="33" borderId="15" xfId="0" applyNumberFormat="1" applyFont="1" applyFill="1" applyBorder="1" applyAlignment="1">
      <alignment horizontal="center"/>
    </xf>
    <xf numFmtId="167" fontId="20" fillId="0" borderId="15" xfId="0" applyNumberFormat="1" applyFont="1" applyBorder="1" applyAlignment="1">
      <alignment horizontal="center" vertical="center" wrapText="1"/>
    </xf>
    <xf numFmtId="0" fontId="20" fillId="33" borderId="16" xfId="0" applyFont="1" applyFill="1" applyBorder="1" applyAlignment="1"/>
    <xf numFmtId="0" fontId="21" fillId="33" borderId="13" xfId="0" applyFont="1" applyFill="1" applyBorder="1" applyAlignment="1">
      <alignment vertical="center"/>
    </xf>
    <xf numFmtId="0" fontId="20" fillId="33" borderId="13" xfId="0" applyFont="1" applyFill="1" applyBorder="1" applyAlignment="1">
      <alignment vertical="center"/>
    </xf>
    <xf numFmtId="0" fontId="20" fillId="33" borderId="25" xfId="0" applyFont="1" applyFill="1" applyBorder="1" applyAlignment="1">
      <alignment vertical="center"/>
    </xf>
    <xf numFmtId="0" fontId="20" fillId="33" borderId="26" xfId="0" applyFont="1" applyFill="1" applyBorder="1" applyAlignment="1">
      <alignment vertical="center"/>
    </xf>
    <xf numFmtId="0" fontId="21" fillId="33" borderId="26" xfId="0" applyFont="1" applyFill="1" applyBorder="1" applyAlignment="1">
      <alignment vertical="center"/>
    </xf>
    <xf numFmtId="0" fontId="20" fillId="33" borderId="27" xfId="0" applyFont="1" applyFill="1" applyBorder="1" applyAlignment="1">
      <alignment vertical="center"/>
    </xf>
    <xf numFmtId="0" fontId="21" fillId="33" borderId="19" xfId="0" applyFont="1" applyFill="1" applyBorder="1" applyAlignment="1">
      <alignment horizontal="left" vertical="center"/>
    </xf>
    <xf numFmtId="0" fontId="20" fillId="33" borderId="13" xfId="0" applyFont="1" applyFill="1" applyBorder="1" applyAlignment="1">
      <alignment horizontal="left" vertical="center"/>
    </xf>
    <xf numFmtId="0" fontId="20" fillId="33" borderId="16" xfId="0" applyFont="1" applyFill="1" applyBorder="1" applyAlignment="1">
      <alignment horizontal="left" vertical="center"/>
    </xf>
    <xf numFmtId="0" fontId="20" fillId="33" borderId="19" xfId="0" applyFont="1" applyFill="1" applyBorder="1" applyAlignment="1">
      <alignment vertical="center"/>
    </xf>
    <xf numFmtId="0" fontId="21" fillId="33" borderId="16" xfId="0" applyFont="1" applyFill="1" applyBorder="1" applyAlignment="1">
      <alignment vertical="center"/>
    </xf>
    <xf numFmtId="0" fontId="20" fillId="33" borderId="19" xfId="0" applyFont="1" applyFill="1" applyBorder="1" applyAlignment="1"/>
    <xf numFmtId="0" fontId="20" fillId="33" borderId="13" xfId="0" applyFont="1" applyFill="1" applyBorder="1" applyAlignment="1"/>
    <xf numFmtId="0" fontId="21" fillId="33" borderId="13" xfId="0" applyFont="1" applyFill="1" applyBorder="1" applyAlignment="1"/>
    <xf numFmtId="0" fontId="21" fillId="33" borderId="0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1" fillId="33" borderId="19" xfId="0" applyFont="1" applyFill="1" applyBorder="1" applyAlignment="1">
      <alignment horizontal="center" vertical="center"/>
    </xf>
    <xf numFmtId="3" fontId="20" fillId="33" borderId="19" xfId="0" applyNumberFormat="1" applyFont="1" applyFill="1" applyBorder="1" applyAlignment="1">
      <alignment horizontal="center" vertical="center"/>
    </xf>
    <xf numFmtId="3" fontId="20" fillId="33" borderId="13" xfId="0" applyNumberFormat="1" applyFont="1" applyFill="1" applyBorder="1" applyAlignment="1">
      <alignment horizontal="center" vertical="center"/>
    </xf>
    <xf numFmtId="3" fontId="21" fillId="33" borderId="13" xfId="0" applyNumberFormat="1" applyFont="1" applyFill="1" applyBorder="1" applyAlignment="1">
      <alignment horizontal="center" vertical="center"/>
    </xf>
    <xf numFmtId="3" fontId="20" fillId="33" borderId="16" xfId="0" applyNumberFormat="1" applyFont="1" applyFill="1" applyBorder="1" applyAlignment="1">
      <alignment horizontal="center" vertical="center"/>
    </xf>
    <xf numFmtId="3" fontId="21" fillId="33" borderId="16" xfId="0" applyNumberFormat="1" applyFont="1" applyFill="1" applyBorder="1" applyAlignment="1">
      <alignment horizontal="center" vertical="center"/>
    </xf>
    <xf numFmtId="3" fontId="20" fillId="33" borderId="19" xfId="0" applyNumberFormat="1" applyFont="1" applyFill="1" applyBorder="1" applyAlignment="1">
      <alignment horizontal="center"/>
    </xf>
    <xf numFmtId="3" fontId="20" fillId="33" borderId="13" xfId="0" applyNumberFormat="1" applyFont="1" applyFill="1" applyBorder="1" applyAlignment="1">
      <alignment horizontal="center"/>
    </xf>
    <xf numFmtId="3" fontId="21" fillId="33" borderId="0" xfId="0" applyNumberFormat="1" applyFont="1" applyFill="1" applyBorder="1" applyAlignment="1">
      <alignment horizontal="center"/>
    </xf>
    <xf numFmtId="3" fontId="21" fillId="33" borderId="13" xfId="0" applyNumberFormat="1" applyFont="1" applyFill="1" applyBorder="1" applyAlignment="1">
      <alignment horizontal="center"/>
    </xf>
    <xf numFmtId="3" fontId="20" fillId="33" borderId="16" xfId="0" applyNumberFormat="1" applyFont="1" applyFill="1" applyBorder="1" applyAlignment="1">
      <alignment horizontal="center"/>
    </xf>
    <xf numFmtId="167" fontId="21" fillId="0" borderId="14" xfId="0" applyNumberFormat="1" applyFont="1" applyBorder="1" applyAlignment="1">
      <alignment horizontal="center"/>
    </xf>
    <xf numFmtId="167" fontId="20" fillId="33" borderId="15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67" fontId="21" fillId="0" borderId="20" xfId="0" applyNumberFormat="1" applyFont="1" applyFill="1" applyBorder="1" applyAlignment="1">
      <alignment horizontal="center" vertical="center"/>
    </xf>
    <xf numFmtId="167" fontId="20" fillId="0" borderId="14" xfId="0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0" fontId="20" fillId="33" borderId="15" xfId="0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167" fontId="20" fillId="0" borderId="23" xfId="0" applyNumberFormat="1" applyFont="1" applyFill="1" applyBorder="1" applyAlignment="1">
      <alignment horizontal="center"/>
    </xf>
    <xf numFmtId="167" fontId="20" fillId="0" borderId="24" xfId="0" applyNumberFormat="1" applyFont="1" applyFill="1" applyBorder="1" applyAlignment="1">
      <alignment horizontal="center"/>
    </xf>
    <xf numFmtId="167" fontId="21" fillId="0" borderId="24" xfId="0" applyNumberFormat="1" applyFont="1" applyFill="1" applyBorder="1" applyAlignment="1">
      <alignment horizontal="center"/>
    </xf>
    <xf numFmtId="167" fontId="20" fillId="0" borderId="23" xfId="0" applyNumberFormat="1" applyFont="1" applyBorder="1" applyAlignment="1">
      <alignment horizontal="center"/>
    </xf>
    <xf numFmtId="167" fontId="20" fillId="0" borderId="24" xfId="0" applyNumberFormat="1" applyFont="1" applyBorder="1" applyAlignment="1">
      <alignment horizontal="center"/>
    </xf>
    <xf numFmtId="167" fontId="21" fillId="0" borderId="24" xfId="0" applyNumberFormat="1" applyFont="1" applyBorder="1" applyAlignment="1">
      <alignment horizontal="center"/>
    </xf>
    <xf numFmtId="0" fontId="20" fillId="33" borderId="11" xfId="0" applyFont="1" applyFill="1" applyBorder="1" applyAlignment="1">
      <alignment vertical="center"/>
    </xf>
    <xf numFmtId="167" fontId="20" fillId="0" borderId="15" xfId="0" applyNumberFormat="1" applyFont="1" applyBorder="1" applyAlignment="1">
      <alignment horizontal="center" vertical="center"/>
    </xf>
    <xf numFmtId="167" fontId="21" fillId="33" borderId="20" xfId="0" applyNumberFormat="1" applyFont="1" applyFill="1" applyBorder="1" applyAlignment="1">
      <alignment horizontal="center" vertical="center"/>
    </xf>
    <xf numFmtId="167" fontId="20" fillId="0" borderId="10" xfId="0" applyNumberFormat="1" applyFont="1" applyBorder="1" applyAlignment="1">
      <alignment horizontal="center" vertical="center"/>
    </xf>
    <xf numFmtId="3" fontId="22" fillId="33" borderId="0" xfId="0" applyNumberFormat="1" applyFont="1" applyFill="1" applyBorder="1"/>
    <xf numFmtId="167" fontId="20" fillId="33" borderId="18" xfId="0" applyNumberFormat="1" applyFont="1" applyFill="1" applyBorder="1" applyAlignment="1">
      <alignment horizontal="center"/>
    </xf>
    <xf numFmtId="167" fontId="20" fillId="33" borderId="20" xfId="0" applyNumberFormat="1" applyFont="1" applyFill="1" applyBorder="1" applyAlignment="1">
      <alignment horizontal="center"/>
    </xf>
    <xf numFmtId="167" fontId="20" fillId="33" borderId="14" xfId="0" applyNumberFormat="1" applyFont="1" applyFill="1" applyBorder="1" applyAlignment="1">
      <alignment horizontal="center"/>
    </xf>
    <xf numFmtId="167" fontId="20" fillId="33" borderId="17" xfId="0" applyNumberFormat="1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7" fontId="22" fillId="33" borderId="10" xfId="0" applyNumberFormat="1" applyFont="1" applyFill="1" applyBorder="1" applyAlignment="1">
      <alignment horizontal="center"/>
    </xf>
    <xf numFmtId="167" fontId="22" fillId="33" borderId="12" xfId="0" applyNumberFormat="1" applyFont="1" applyFill="1" applyBorder="1" applyAlignment="1">
      <alignment horizontal="center"/>
    </xf>
    <xf numFmtId="167" fontId="22" fillId="33" borderId="15" xfId="0" applyNumberFormat="1" applyFont="1" applyFill="1" applyBorder="1" applyAlignment="1">
      <alignment horizontal="center"/>
    </xf>
    <xf numFmtId="0" fontId="20" fillId="0" borderId="2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2" fillId="33" borderId="10" xfId="0" applyFont="1" applyFill="1" applyBorder="1" applyAlignment="1">
      <alignment horizontal="center"/>
    </xf>
    <xf numFmtId="0" fontId="22" fillId="33" borderId="15" xfId="0" applyFont="1" applyFill="1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2" fillId="33" borderId="12" xfId="0" applyFont="1" applyFill="1" applyBorder="1" applyAlignment="1">
      <alignment horizontal="center"/>
    </xf>
    <xf numFmtId="167" fontId="20" fillId="33" borderId="10" xfId="0" applyNumberFormat="1" applyFont="1" applyFill="1" applyBorder="1" applyAlignment="1">
      <alignment horizontal="center" vertical="center"/>
    </xf>
    <xf numFmtId="167" fontId="20" fillId="33" borderId="12" xfId="0" applyNumberFormat="1" applyFont="1" applyFill="1" applyBorder="1" applyAlignment="1">
      <alignment horizontal="center" vertical="center"/>
    </xf>
    <xf numFmtId="167" fontId="20" fillId="33" borderId="15" xfId="0" applyNumberFormat="1" applyFont="1" applyFill="1" applyBorder="1" applyAlignment="1">
      <alignment horizontal="center" vertical="center"/>
    </xf>
    <xf numFmtId="3" fontId="20" fillId="33" borderId="10" xfId="0" applyNumberFormat="1" applyFont="1" applyFill="1" applyBorder="1" applyAlignment="1">
      <alignment horizontal="center" vertical="center"/>
    </xf>
    <xf numFmtId="3" fontId="20" fillId="33" borderId="12" xfId="0" applyNumberFormat="1" applyFont="1" applyFill="1" applyBorder="1" applyAlignment="1">
      <alignment horizontal="center" vertical="center"/>
    </xf>
    <xf numFmtId="3" fontId="20" fillId="33" borderId="15" xfId="0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0" fontId="20" fillId="33" borderId="15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gistro%20CS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. reg"/>
      <sheetName val="evol. comunal (2)"/>
      <sheetName val="evol. comunalARCGIS"/>
      <sheetName val="CSC x 100k H. Comunas (2)"/>
      <sheetName val="CSC x 100k H. Comunas (3)"/>
      <sheetName val="CSC x 100k H. Comunas"/>
      <sheetName val="CSC x region (2)"/>
      <sheetName val="CSC x region"/>
      <sheetName val="regionXcomuna (3)"/>
      <sheetName val="regionXcomuna (2)"/>
    </sheetNames>
    <sheetDataSet>
      <sheetData sheetId="0"/>
      <sheetData sheetId="1">
        <row r="1">
          <cell r="B1">
            <v>2015</v>
          </cell>
          <cell r="C1">
            <v>2016</v>
          </cell>
          <cell r="D1">
            <v>2017</v>
          </cell>
          <cell r="E1">
            <v>2018</v>
          </cell>
          <cell r="F1">
            <v>2019</v>
          </cell>
          <cell r="G1">
            <v>2020</v>
          </cell>
          <cell r="H1">
            <v>2021</v>
          </cell>
          <cell r="I1">
            <v>2022</v>
          </cell>
          <cell r="J1">
            <v>2023</v>
          </cell>
          <cell r="K1">
            <v>2024</v>
          </cell>
        </row>
        <row r="2">
          <cell r="A2" t="str">
            <v>Santiago</v>
          </cell>
          <cell r="B2">
            <v>0</v>
          </cell>
          <cell r="C2">
            <v>1</v>
          </cell>
          <cell r="D2">
            <v>9</v>
          </cell>
          <cell r="E2">
            <v>8</v>
          </cell>
          <cell r="F2">
            <v>7</v>
          </cell>
          <cell r="G2">
            <v>4</v>
          </cell>
          <cell r="H2">
            <v>5</v>
          </cell>
          <cell r="I2">
            <v>4</v>
          </cell>
          <cell r="J2">
            <v>7</v>
          </cell>
          <cell r="K2">
            <v>31</v>
          </cell>
        </row>
        <row r="3">
          <cell r="A3" t="str">
            <v>Las Condes</v>
          </cell>
          <cell r="B3">
            <v>0</v>
          </cell>
          <cell r="C3">
            <v>0</v>
          </cell>
          <cell r="D3">
            <v>5</v>
          </cell>
          <cell r="E3">
            <v>0</v>
          </cell>
          <cell r="F3">
            <v>3</v>
          </cell>
          <cell r="G3">
            <v>7</v>
          </cell>
          <cell r="H3">
            <v>7</v>
          </cell>
          <cell r="I3">
            <v>9</v>
          </cell>
          <cell r="J3">
            <v>11</v>
          </cell>
          <cell r="K3">
            <v>20</v>
          </cell>
        </row>
        <row r="4">
          <cell r="A4" t="str">
            <v>Valdivia</v>
          </cell>
          <cell r="B4">
            <v>0</v>
          </cell>
          <cell r="C4">
            <v>0</v>
          </cell>
          <cell r="D4">
            <v>1</v>
          </cell>
          <cell r="E4">
            <v>1</v>
          </cell>
          <cell r="F4">
            <v>2</v>
          </cell>
          <cell r="G4">
            <v>1</v>
          </cell>
          <cell r="H4">
            <v>0</v>
          </cell>
          <cell r="I4">
            <v>1</v>
          </cell>
          <cell r="J4">
            <v>1</v>
          </cell>
          <cell r="K4">
            <v>1</v>
          </cell>
        </row>
        <row r="5">
          <cell r="A5" t="str">
            <v>La Florida</v>
          </cell>
          <cell r="B5">
            <v>0</v>
          </cell>
          <cell r="C5">
            <v>0</v>
          </cell>
          <cell r="D5">
            <v>2</v>
          </cell>
          <cell r="E5">
            <v>2</v>
          </cell>
          <cell r="F5">
            <v>0</v>
          </cell>
          <cell r="G5">
            <v>0</v>
          </cell>
          <cell r="H5">
            <v>1</v>
          </cell>
          <cell r="I5">
            <v>1</v>
          </cell>
          <cell r="J5">
            <v>0</v>
          </cell>
          <cell r="K5">
            <v>0</v>
          </cell>
        </row>
        <row r="6">
          <cell r="A6" t="str">
            <v>Maipú</v>
          </cell>
          <cell r="B6">
            <v>0</v>
          </cell>
          <cell r="C6">
            <v>1</v>
          </cell>
          <cell r="D6">
            <v>1</v>
          </cell>
          <cell r="E6">
            <v>1</v>
          </cell>
          <cell r="F6">
            <v>0</v>
          </cell>
          <cell r="G6">
            <v>0</v>
          </cell>
          <cell r="H6">
            <v>2</v>
          </cell>
          <cell r="I6">
            <v>1</v>
          </cell>
          <cell r="J6">
            <v>0</v>
          </cell>
          <cell r="K6">
            <v>0</v>
          </cell>
        </row>
        <row r="7">
          <cell r="A7" t="str">
            <v>Peñalolén</v>
          </cell>
          <cell r="B7">
            <v>0</v>
          </cell>
          <cell r="C7">
            <v>0</v>
          </cell>
          <cell r="D7">
            <v>0</v>
          </cell>
          <cell r="E7">
            <v>2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2</v>
          </cell>
        </row>
        <row r="8">
          <cell r="A8" t="str">
            <v>Providencia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F8">
            <v>1</v>
          </cell>
          <cell r="G8">
            <v>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A9" t="str">
            <v>Puerto Varas</v>
          </cell>
          <cell r="B9">
            <v>0</v>
          </cell>
          <cell r="C9">
            <v>0</v>
          </cell>
          <cell r="D9">
            <v>2</v>
          </cell>
          <cell r="E9">
            <v>0</v>
          </cell>
          <cell r="F9">
            <v>2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2</v>
          </cell>
        </row>
        <row r="10">
          <cell r="A10" t="str">
            <v>San Miguel</v>
          </cell>
          <cell r="B10">
            <v>0</v>
          </cell>
          <cell r="C10">
            <v>1</v>
          </cell>
          <cell r="D10">
            <v>1</v>
          </cell>
          <cell r="E10">
            <v>1</v>
          </cell>
          <cell r="F10">
            <v>2</v>
          </cell>
          <cell r="G10">
            <v>1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Temuco</v>
          </cell>
          <cell r="B11">
            <v>1</v>
          </cell>
          <cell r="C11">
            <v>0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2</v>
          </cell>
          <cell r="K11">
            <v>2</v>
          </cell>
        </row>
        <row r="12">
          <cell r="A12" t="str">
            <v>Puerto Montt</v>
          </cell>
          <cell r="B12">
            <v>0</v>
          </cell>
          <cell r="C12">
            <v>0</v>
          </cell>
          <cell r="D12">
            <v>0</v>
          </cell>
          <cell r="E12">
            <v>1</v>
          </cell>
          <cell r="F12">
            <v>1</v>
          </cell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2</v>
          </cell>
        </row>
        <row r="13">
          <cell r="A13" t="str">
            <v>Concepción</v>
          </cell>
          <cell r="B13">
            <v>0</v>
          </cell>
          <cell r="C13">
            <v>0</v>
          </cell>
          <cell r="D13">
            <v>1</v>
          </cell>
          <cell r="E13">
            <v>1</v>
          </cell>
          <cell r="F13">
            <v>0</v>
          </cell>
          <cell r="G13">
            <v>1</v>
          </cell>
          <cell r="H13">
            <v>0</v>
          </cell>
          <cell r="I13">
            <v>1</v>
          </cell>
          <cell r="J13">
            <v>0</v>
          </cell>
          <cell r="K13">
            <v>0</v>
          </cell>
        </row>
        <row r="14">
          <cell r="A14" t="str">
            <v>Coyhaique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1</v>
          </cell>
          <cell r="H14">
            <v>0</v>
          </cell>
          <cell r="I14">
            <v>0</v>
          </cell>
          <cell r="J14">
            <v>2</v>
          </cell>
          <cell r="K14">
            <v>1</v>
          </cell>
        </row>
        <row r="15">
          <cell r="A15" t="str">
            <v>Iquique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2</v>
          </cell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Pudahuel</v>
          </cell>
          <cell r="B16">
            <v>0</v>
          </cell>
          <cell r="C16">
            <v>0</v>
          </cell>
          <cell r="D16">
            <v>0</v>
          </cell>
          <cell r="E16">
            <v>2</v>
          </cell>
          <cell r="F16">
            <v>0</v>
          </cell>
          <cell r="G16">
            <v>0</v>
          </cell>
          <cell r="H16">
            <v>1</v>
          </cell>
          <cell r="I16">
            <v>1</v>
          </cell>
          <cell r="J16">
            <v>0</v>
          </cell>
          <cell r="K16">
            <v>0</v>
          </cell>
        </row>
        <row r="17">
          <cell r="A17" t="str">
            <v>Quilpué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1</v>
          </cell>
          <cell r="G17">
            <v>0</v>
          </cell>
          <cell r="H17">
            <v>0</v>
          </cell>
          <cell r="I17">
            <v>1</v>
          </cell>
          <cell r="J17">
            <v>1</v>
          </cell>
          <cell r="K17">
            <v>1</v>
          </cell>
        </row>
        <row r="18">
          <cell r="A18" t="str">
            <v>Viña del Mar</v>
          </cell>
          <cell r="B18">
            <v>0</v>
          </cell>
          <cell r="C18">
            <v>0</v>
          </cell>
          <cell r="D18">
            <v>1</v>
          </cell>
          <cell r="E18">
            <v>0</v>
          </cell>
          <cell r="F18">
            <v>0</v>
          </cell>
          <cell r="G18">
            <v>1</v>
          </cell>
          <cell r="H18">
            <v>0</v>
          </cell>
          <cell r="I18">
            <v>1</v>
          </cell>
          <cell r="J18">
            <v>1</v>
          </cell>
          <cell r="K18">
            <v>0</v>
          </cell>
        </row>
        <row r="19">
          <cell r="A19" t="str">
            <v>Vitacura</v>
          </cell>
          <cell r="B19">
            <v>0</v>
          </cell>
          <cell r="C19">
            <v>0</v>
          </cell>
          <cell r="D19">
            <v>0</v>
          </cell>
          <cell r="E19">
            <v>2</v>
          </cell>
          <cell r="F19">
            <v>0</v>
          </cell>
          <cell r="G19">
            <v>1</v>
          </cell>
          <cell r="H19">
            <v>0</v>
          </cell>
          <cell r="I19">
            <v>0</v>
          </cell>
          <cell r="J19">
            <v>0</v>
          </cell>
          <cell r="K19">
            <v>1</v>
          </cell>
        </row>
        <row r="20">
          <cell r="A20" t="str">
            <v>Arica</v>
          </cell>
          <cell r="B20">
            <v>0</v>
          </cell>
          <cell r="C20">
            <v>0</v>
          </cell>
          <cell r="D20">
            <v>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1</v>
          </cell>
          <cell r="K20">
            <v>0</v>
          </cell>
        </row>
        <row r="21">
          <cell r="A21" t="str">
            <v>Calama</v>
          </cell>
          <cell r="B21">
            <v>0</v>
          </cell>
          <cell r="C21">
            <v>0</v>
          </cell>
          <cell r="D21">
            <v>0</v>
          </cell>
          <cell r="E21">
            <v>2</v>
          </cell>
          <cell r="F21">
            <v>1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Curicó</v>
          </cell>
          <cell r="B22">
            <v>0</v>
          </cell>
          <cell r="C22">
            <v>1</v>
          </cell>
          <cell r="D22">
            <v>0</v>
          </cell>
          <cell r="E22">
            <v>1</v>
          </cell>
          <cell r="F22">
            <v>0</v>
          </cell>
          <cell r="G22">
            <v>0</v>
          </cell>
          <cell r="H22">
            <v>1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Natales</v>
          </cell>
          <cell r="B23">
            <v>0</v>
          </cell>
          <cell r="C23">
            <v>0</v>
          </cell>
          <cell r="D23">
            <v>0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</v>
          </cell>
        </row>
        <row r="24">
          <cell r="A24" t="str">
            <v>Valparaíso</v>
          </cell>
          <cell r="B24">
            <v>0</v>
          </cell>
          <cell r="C24">
            <v>0</v>
          </cell>
          <cell r="D24">
            <v>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</v>
          </cell>
          <cell r="J24">
            <v>0</v>
          </cell>
          <cell r="K24">
            <v>1</v>
          </cell>
        </row>
        <row r="25">
          <cell r="A25" t="str">
            <v>Antofagasta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</v>
          </cell>
          <cell r="K25">
            <v>0</v>
          </cell>
        </row>
        <row r="26">
          <cell r="A26" t="str">
            <v>Chillán</v>
          </cell>
          <cell r="B26">
            <v>0</v>
          </cell>
          <cell r="C26">
            <v>1</v>
          </cell>
          <cell r="D26">
            <v>0</v>
          </cell>
          <cell r="E26">
            <v>0</v>
          </cell>
          <cell r="F26">
            <v>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A27" t="str">
            <v>Chillán Viejo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1</v>
          </cell>
          <cell r="H27">
            <v>0</v>
          </cell>
          <cell r="I27">
            <v>1</v>
          </cell>
          <cell r="J27">
            <v>0</v>
          </cell>
          <cell r="K27">
            <v>0</v>
          </cell>
        </row>
        <row r="28">
          <cell r="A28" t="str">
            <v>Cunco</v>
          </cell>
          <cell r="B28">
            <v>0</v>
          </cell>
          <cell r="C28">
            <v>0</v>
          </cell>
          <cell r="D28">
            <v>0</v>
          </cell>
          <cell r="E28">
            <v>2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A29" t="str">
            <v>Estación Central</v>
          </cell>
          <cell r="B29">
            <v>0</v>
          </cell>
          <cell r="C29">
            <v>0</v>
          </cell>
          <cell r="D29">
            <v>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1</v>
          </cell>
          <cell r="K29">
            <v>0</v>
          </cell>
        </row>
        <row r="30">
          <cell r="A30" t="str">
            <v>Huechuraba</v>
          </cell>
          <cell r="B30">
            <v>0</v>
          </cell>
          <cell r="C30">
            <v>1</v>
          </cell>
          <cell r="D30">
            <v>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A31" t="str">
            <v>Isla de Pascua</v>
          </cell>
          <cell r="B31">
            <v>0</v>
          </cell>
          <cell r="C31">
            <v>0</v>
          </cell>
          <cell r="D31">
            <v>0</v>
          </cell>
          <cell r="E31">
            <v>1</v>
          </cell>
          <cell r="F31">
            <v>0</v>
          </cell>
          <cell r="G31">
            <v>1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La Serena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2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Lo Barnechea</v>
          </cell>
          <cell r="B33">
            <v>0</v>
          </cell>
          <cell r="C33">
            <v>0</v>
          </cell>
          <cell r="D33">
            <v>0</v>
          </cell>
          <cell r="E33">
            <v>1</v>
          </cell>
          <cell r="F33">
            <v>1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Los Ángeles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2</v>
          </cell>
        </row>
        <row r="35">
          <cell r="A35" t="str">
            <v>Macul</v>
          </cell>
          <cell r="B35">
            <v>0</v>
          </cell>
          <cell r="C35">
            <v>0</v>
          </cell>
          <cell r="D35">
            <v>0</v>
          </cell>
          <cell r="E35">
            <v>1</v>
          </cell>
          <cell r="F35">
            <v>1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 t="str">
            <v>Puente Alto</v>
          </cell>
          <cell r="B36">
            <v>0</v>
          </cell>
          <cell r="C36">
            <v>0</v>
          </cell>
          <cell r="D36">
            <v>0</v>
          </cell>
          <cell r="E36">
            <v>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1</v>
          </cell>
        </row>
        <row r="37">
          <cell r="A37" t="str">
            <v>Quilicura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1</v>
          </cell>
          <cell r="G37">
            <v>0</v>
          </cell>
          <cell r="H37">
            <v>1</v>
          </cell>
          <cell r="I37">
            <v>0</v>
          </cell>
          <cell r="J37">
            <v>0</v>
          </cell>
          <cell r="K37">
            <v>0</v>
          </cell>
        </row>
        <row r="38">
          <cell r="A38" t="str">
            <v>Quillota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1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0</v>
          </cell>
        </row>
        <row r="39">
          <cell r="A39" t="str">
            <v>Recoleta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1</v>
          </cell>
          <cell r="G39">
            <v>0</v>
          </cell>
          <cell r="H39">
            <v>0</v>
          </cell>
          <cell r="I39">
            <v>1</v>
          </cell>
          <cell r="J39">
            <v>0</v>
          </cell>
          <cell r="K39">
            <v>0</v>
          </cell>
        </row>
        <row r="40">
          <cell r="A40" t="str">
            <v>Alto Hospicio</v>
          </cell>
          <cell r="B40">
            <v>0</v>
          </cell>
          <cell r="C40">
            <v>1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 t="str">
            <v>Aisen</v>
          </cell>
          <cell r="B41">
            <v>0</v>
          </cell>
          <cell r="C41">
            <v>0</v>
          </cell>
          <cell r="D41">
            <v>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Buin</v>
          </cell>
          <cell r="B42">
            <v>0</v>
          </cell>
          <cell r="C42">
            <v>0</v>
          </cell>
          <cell r="D42">
            <v>0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 t="str">
            <v>Caldera</v>
          </cell>
          <cell r="B43">
            <v>0</v>
          </cell>
          <cell r="C43">
            <v>0</v>
          </cell>
          <cell r="D43">
            <v>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 t="str">
            <v>Castro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Cerrillos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1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Copiapó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</row>
        <row r="47">
          <cell r="A47" t="str">
            <v>Independencia</v>
          </cell>
          <cell r="B47">
            <v>0</v>
          </cell>
          <cell r="C47">
            <v>0</v>
          </cell>
          <cell r="D47">
            <v>0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La Cisterna</v>
          </cell>
          <cell r="B48">
            <v>0</v>
          </cell>
          <cell r="C48">
            <v>0</v>
          </cell>
          <cell r="D48">
            <v>0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A49" t="str">
            <v>La Granja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</row>
        <row r="50">
          <cell r="A50" t="str">
            <v>La Reina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0</v>
          </cell>
        </row>
        <row r="51">
          <cell r="A51" t="str">
            <v>Lampa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</v>
          </cell>
          <cell r="J51">
            <v>0</v>
          </cell>
          <cell r="K51">
            <v>0</v>
          </cell>
        </row>
        <row r="52">
          <cell r="A52" t="str">
            <v>Lautaro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1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Limache</v>
          </cell>
          <cell r="B53">
            <v>0</v>
          </cell>
          <cell r="C53">
            <v>0</v>
          </cell>
          <cell r="D53">
            <v>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Melipilla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</v>
          </cell>
        </row>
        <row r="55">
          <cell r="A55" t="str">
            <v>Mostazal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1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>Nueva Imperial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1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>Panguipulli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</row>
        <row r="58">
          <cell r="A58" t="str">
            <v>Pichilemu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1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Pitrufquén</v>
          </cell>
          <cell r="B59">
            <v>0</v>
          </cell>
          <cell r="C59">
            <v>0</v>
          </cell>
          <cell r="D59">
            <v>0</v>
          </cell>
          <cell r="E59">
            <v>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Pucón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Punta Arenas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1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Quinta Normal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0</v>
          </cell>
          <cell r="J62">
            <v>0</v>
          </cell>
          <cell r="K62">
            <v>0</v>
          </cell>
        </row>
        <row r="63">
          <cell r="A63" t="str">
            <v>Renca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1</v>
          </cell>
          <cell r="J63">
            <v>0</v>
          </cell>
          <cell r="K63">
            <v>0</v>
          </cell>
        </row>
        <row r="64">
          <cell r="A64" t="str">
            <v>Rengo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</v>
          </cell>
          <cell r="J64">
            <v>0</v>
          </cell>
          <cell r="K64">
            <v>0</v>
          </cell>
        </row>
        <row r="65">
          <cell r="A65" t="str">
            <v>San Bernardo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1</v>
          </cell>
          <cell r="I65">
            <v>0</v>
          </cell>
          <cell r="J65">
            <v>0</v>
          </cell>
          <cell r="K65">
            <v>0</v>
          </cell>
        </row>
        <row r="66">
          <cell r="A66" t="str">
            <v>San Felipe</v>
          </cell>
          <cell r="B66">
            <v>0</v>
          </cell>
          <cell r="C66">
            <v>0</v>
          </cell>
          <cell r="D66">
            <v>0</v>
          </cell>
          <cell r="E66">
            <v>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San Joaquín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San Pedro de Atacama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San Pedro de la Paz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1</v>
          </cell>
        </row>
        <row r="70">
          <cell r="A70" t="str">
            <v>Talca</v>
          </cell>
          <cell r="B70">
            <v>0</v>
          </cell>
          <cell r="C70">
            <v>0</v>
          </cell>
          <cell r="D70">
            <v>0</v>
          </cell>
          <cell r="E70">
            <v>1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Talcahuano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1</v>
          </cell>
        </row>
        <row r="72">
          <cell r="A72" t="str">
            <v>Vicuña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1</v>
          </cell>
          <cell r="I72">
            <v>0</v>
          </cell>
          <cell r="J72">
            <v>0</v>
          </cell>
          <cell r="K7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7"/>
  <sheetViews>
    <sheetView showGridLines="0" tabSelected="1" topLeftCell="B163" zoomScale="85" zoomScaleNormal="85" workbookViewId="0">
      <selection activeCell="H188" sqref="H188"/>
    </sheetView>
  </sheetViews>
  <sheetFormatPr baseColWidth="10" defaultRowHeight="15" x14ac:dyDescent="0.25"/>
  <cols>
    <col min="1" max="1" width="17.5703125" style="29" customWidth="1"/>
    <col min="2" max="2" width="22.85546875" style="73" customWidth="1"/>
    <col min="3" max="3" width="11.42578125" style="73"/>
    <col min="4" max="12" width="11.42578125" style="50"/>
    <col min="13" max="13" width="11.42578125" style="73"/>
    <col min="14" max="14" width="12.7109375" style="74" customWidth="1"/>
    <col min="15" max="15" width="21.7109375" style="30" customWidth="1"/>
    <col min="16" max="16" width="14.7109375" style="30" customWidth="1"/>
    <col min="17" max="265" width="11.42578125" style="29"/>
    <col min="266" max="266" width="16.28515625" style="29" customWidth="1"/>
    <col min="267" max="269" width="11.42578125" style="29"/>
    <col min="270" max="270" width="21" style="29" customWidth="1"/>
    <col min="271" max="521" width="11.42578125" style="29"/>
    <col min="522" max="522" width="16.28515625" style="29" customWidth="1"/>
    <col min="523" max="525" width="11.42578125" style="29"/>
    <col min="526" max="526" width="21" style="29" customWidth="1"/>
    <col min="527" max="777" width="11.42578125" style="29"/>
    <col min="778" max="778" width="16.28515625" style="29" customWidth="1"/>
    <col min="779" max="781" width="11.42578125" style="29"/>
    <col min="782" max="782" width="21" style="29" customWidth="1"/>
    <col min="783" max="1033" width="11.42578125" style="29"/>
    <col min="1034" max="1034" width="16.28515625" style="29" customWidth="1"/>
    <col min="1035" max="1037" width="11.42578125" style="29"/>
    <col min="1038" max="1038" width="21" style="29" customWidth="1"/>
    <col min="1039" max="1289" width="11.42578125" style="29"/>
    <col min="1290" max="1290" width="16.28515625" style="29" customWidth="1"/>
    <col min="1291" max="1293" width="11.42578125" style="29"/>
    <col min="1294" max="1294" width="21" style="29" customWidth="1"/>
    <col min="1295" max="1545" width="11.42578125" style="29"/>
    <col min="1546" max="1546" width="16.28515625" style="29" customWidth="1"/>
    <col min="1547" max="1549" width="11.42578125" style="29"/>
    <col min="1550" max="1550" width="21" style="29" customWidth="1"/>
    <col min="1551" max="1801" width="11.42578125" style="29"/>
    <col min="1802" max="1802" width="16.28515625" style="29" customWidth="1"/>
    <col min="1803" max="1805" width="11.42578125" style="29"/>
    <col min="1806" max="1806" width="21" style="29" customWidth="1"/>
    <col min="1807" max="2057" width="11.42578125" style="29"/>
    <col min="2058" max="2058" width="16.28515625" style="29" customWidth="1"/>
    <col min="2059" max="2061" width="11.42578125" style="29"/>
    <col min="2062" max="2062" width="21" style="29" customWidth="1"/>
    <col min="2063" max="2313" width="11.42578125" style="29"/>
    <col min="2314" max="2314" width="16.28515625" style="29" customWidth="1"/>
    <col min="2315" max="2317" width="11.42578125" style="29"/>
    <col min="2318" max="2318" width="21" style="29" customWidth="1"/>
    <col min="2319" max="2569" width="11.42578125" style="29"/>
    <col min="2570" max="2570" width="16.28515625" style="29" customWidth="1"/>
    <col min="2571" max="2573" width="11.42578125" style="29"/>
    <col min="2574" max="2574" width="21" style="29" customWidth="1"/>
    <col min="2575" max="2825" width="11.42578125" style="29"/>
    <col min="2826" max="2826" width="16.28515625" style="29" customWidth="1"/>
    <col min="2827" max="2829" width="11.42578125" style="29"/>
    <col min="2830" max="2830" width="21" style="29" customWidth="1"/>
    <col min="2831" max="3081" width="11.42578125" style="29"/>
    <col min="3082" max="3082" width="16.28515625" style="29" customWidth="1"/>
    <col min="3083" max="3085" width="11.42578125" style="29"/>
    <col min="3086" max="3086" width="21" style="29" customWidth="1"/>
    <col min="3087" max="3337" width="11.42578125" style="29"/>
    <col min="3338" max="3338" width="16.28515625" style="29" customWidth="1"/>
    <col min="3339" max="3341" width="11.42578125" style="29"/>
    <col min="3342" max="3342" width="21" style="29" customWidth="1"/>
    <col min="3343" max="3593" width="11.42578125" style="29"/>
    <col min="3594" max="3594" width="16.28515625" style="29" customWidth="1"/>
    <col min="3595" max="3597" width="11.42578125" style="29"/>
    <col min="3598" max="3598" width="21" style="29" customWidth="1"/>
    <col min="3599" max="3849" width="11.42578125" style="29"/>
    <col min="3850" max="3850" width="16.28515625" style="29" customWidth="1"/>
    <col min="3851" max="3853" width="11.42578125" style="29"/>
    <col min="3854" max="3854" width="21" style="29" customWidth="1"/>
    <col min="3855" max="4105" width="11.42578125" style="29"/>
    <col min="4106" max="4106" width="16.28515625" style="29" customWidth="1"/>
    <col min="4107" max="4109" width="11.42578125" style="29"/>
    <col min="4110" max="4110" width="21" style="29" customWidth="1"/>
    <col min="4111" max="4361" width="11.42578125" style="29"/>
    <col min="4362" max="4362" width="16.28515625" style="29" customWidth="1"/>
    <col min="4363" max="4365" width="11.42578125" style="29"/>
    <col min="4366" max="4366" width="21" style="29" customWidth="1"/>
    <col min="4367" max="4617" width="11.42578125" style="29"/>
    <col min="4618" max="4618" width="16.28515625" style="29" customWidth="1"/>
    <col min="4619" max="4621" width="11.42578125" style="29"/>
    <col min="4622" max="4622" width="21" style="29" customWidth="1"/>
    <col min="4623" max="4873" width="11.42578125" style="29"/>
    <col min="4874" max="4874" width="16.28515625" style="29" customWidth="1"/>
    <col min="4875" max="4877" width="11.42578125" style="29"/>
    <col min="4878" max="4878" width="21" style="29" customWidth="1"/>
    <col min="4879" max="5129" width="11.42578125" style="29"/>
    <col min="5130" max="5130" width="16.28515625" style="29" customWidth="1"/>
    <col min="5131" max="5133" width="11.42578125" style="29"/>
    <col min="5134" max="5134" width="21" style="29" customWidth="1"/>
    <col min="5135" max="5385" width="11.42578125" style="29"/>
    <col min="5386" max="5386" width="16.28515625" style="29" customWidth="1"/>
    <col min="5387" max="5389" width="11.42578125" style="29"/>
    <col min="5390" max="5390" width="21" style="29" customWidth="1"/>
    <col min="5391" max="5641" width="11.42578125" style="29"/>
    <col min="5642" max="5642" width="16.28515625" style="29" customWidth="1"/>
    <col min="5643" max="5645" width="11.42578125" style="29"/>
    <col min="5646" max="5646" width="21" style="29" customWidth="1"/>
    <col min="5647" max="5897" width="11.42578125" style="29"/>
    <col min="5898" max="5898" width="16.28515625" style="29" customWidth="1"/>
    <col min="5899" max="5901" width="11.42578125" style="29"/>
    <col min="5902" max="5902" width="21" style="29" customWidth="1"/>
    <col min="5903" max="6153" width="11.42578125" style="29"/>
    <col min="6154" max="6154" width="16.28515625" style="29" customWidth="1"/>
    <col min="6155" max="6157" width="11.42578125" style="29"/>
    <col min="6158" max="6158" width="21" style="29" customWidth="1"/>
    <col min="6159" max="6409" width="11.42578125" style="29"/>
    <col min="6410" max="6410" width="16.28515625" style="29" customWidth="1"/>
    <col min="6411" max="6413" width="11.42578125" style="29"/>
    <col min="6414" max="6414" width="21" style="29" customWidth="1"/>
    <col min="6415" max="6665" width="11.42578125" style="29"/>
    <col min="6666" max="6666" width="16.28515625" style="29" customWidth="1"/>
    <col min="6667" max="6669" width="11.42578125" style="29"/>
    <col min="6670" max="6670" width="21" style="29" customWidth="1"/>
    <col min="6671" max="6921" width="11.42578125" style="29"/>
    <col min="6922" max="6922" width="16.28515625" style="29" customWidth="1"/>
    <col min="6923" max="6925" width="11.42578125" style="29"/>
    <col min="6926" max="6926" width="21" style="29" customWidth="1"/>
    <col min="6927" max="7177" width="11.42578125" style="29"/>
    <col min="7178" max="7178" width="16.28515625" style="29" customWidth="1"/>
    <col min="7179" max="7181" width="11.42578125" style="29"/>
    <col min="7182" max="7182" width="21" style="29" customWidth="1"/>
    <col min="7183" max="7433" width="11.42578125" style="29"/>
    <col min="7434" max="7434" width="16.28515625" style="29" customWidth="1"/>
    <col min="7435" max="7437" width="11.42578125" style="29"/>
    <col min="7438" max="7438" width="21" style="29" customWidth="1"/>
    <col min="7439" max="7689" width="11.42578125" style="29"/>
    <col min="7690" max="7690" width="16.28515625" style="29" customWidth="1"/>
    <col min="7691" max="7693" width="11.42578125" style="29"/>
    <col min="7694" max="7694" width="21" style="29" customWidth="1"/>
    <col min="7695" max="7945" width="11.42578125" style="29"/>
    <col min="7946" max="7946" width="16.28515625" style="29" customWidth="1"/>
    <col min="7947" max="7949" width="11.42578125" style="29"/>
    <col min="7950" max="7950" width="21" style="29" customWidth="1"/>
    <col min="7951" max="8201" width="11.42578125" style="29"/>
    <col min="8202" max="8202" width="16.28515625" style="29" customWidth="1"/>
    <col min="8203" max="8205" width="11.42578125" style="29"/>
    <col min="8206" max="8206" width="21" style="29" customWidth="1"/>
    <col min="8207" max="8457" width="11.42578125" style="29"/>
    <col min="8458" max="8458" width="16.28515625" style="29" customWidth="1"/>
    <col min="8459" max="8461" width="11.42578125" style="29"/>
    <col min="8462" max="8462" width="21" style="29" customWidth="1"/>
    <col min="8463" max="8713" width="11.42578125" style="29"/>
    <col min="8714" max="8714" width="16.28515625" style="29" customWidth="1"/>
    <col min="8715" max="8717" width="11.42578125" style="29"/>
    <col min="8718" max="8718" width="21" style="29" customWidth="1"/>
    <col min="8719" max="8969" width="11.42578125" style="29"/>
    <col min="8970" max="8970" width="16.28515625" style="29" customWidth="1"/>
    <col min="8971" max="8973" width="11.42578125" style="29"/>
    <col min="8974" max="8974" width="21" style="29" customWidth="1"/>
    <col min="8975" max="9225" width="11.42578125" style="29"/>
    <col min="9226" max="9226" width="16.28515625" style="29" customWidth="1"/>
    <col min="9227" max="9229" width="11.42578125" style="29"/>
    <col min="9230" max="9230" width="21" style="29" customWidth="1"/>
    <col min="9231" max="9481" width="11.42578125" style="29"/>
    <col min="9482" max="9482" width="16.28515625" style="29" customWidth="1"/>
    <col min="9483" max="9485" width="11.42578125" style="29"/>
    <col min="9486" max="9486" width="21" style="29" customWidth="1"/>
    <col min="9487" max="9737" width="11.42578125" style="29"/>
    <col min="9738" max="9738" width="16.28515625" style="29" customWidth="1"/>
    <col min="9739" max="9741" width="11.42578125" style="29"/>
    <col min="9742" max="9742" width="21" style="29" customWidth="1"/>
    <col min="9743" max="9993" width="11.42578125" style="29"/>
    <col min="9994" max="9994" width="16.28515625" style="29" customWidth="1"/>
    <col min="9995" max="9997" width="11.42578125" style="29"/>
    <col min="9998" max="9998" width="21" style="29" customWidth="1"/>
    <col min="9999" max="10249" width="11.42578125" style="29"/>
    <col min="10250" max="10250" width="16.28515625" style="29" customWidth="1"/>
    <col min="10251" max="10253" width="11.42578125" style="29"/>
    <col min="10254" max="10254" width="21" style="29" customWidth="1"/>
    <col min="10255" max="10505" width="11.42578125" style="29"/>
    <col min="10506" max="10506" width="16.28515625" style="29" customWidth="1"/>
    <col min="10507" max="10509" width="11.42578125" style="29"/>
    <col min="10510" max="10510" width="21" style="29" customWidth="1"/>
    <col min="10511" max="10761" width="11.42578125" style="29"/>
    <col min="10762" max="10762" width="16.28515625" style="29" customWidth="1"/>
    <col min="10763" max="10765" width="11.42578125" style="29"/>
    <col min="10766" max="10766" width="21" style="29" customWidth="1"/>
    <col min="10767" max="11017" width="11.42578125" style="29"/>
    <col min="11018" max="11018" width="16.28515625" style="29" customWidth="1"/>
    <col min="11019" max="11021" width="11.42578125" style="29"/>
    <col min="11022" max="11022" width="21" style="29" customWidth="1"/>
    <col min="11023" max="11273" width="11.42578125" style="29"/>
    <col min="11274" max="11274" width="16.28515625" style="29" customWidth="1"/>
    <col min="11275" max="11277" width="11.42578125" style="29"/>
    <col min="11278" max="11278" width="21" style="29" customWidth="1"/>
    <col min="11279" max="11529" width="11.42578125" style="29"/>
    <col min="11530" max="11530" width="16.28515625" style="29" customWidth="1"/>
    <col min="11531" max="11533" width="11.42578125" style="29"/>
    <col min="11534" max="11534" width="21" style="29" customWidth="1"/>
    <col min="11535" max="11785" width="11.42578125" style="29"/>
    <col min="11786" max="11786" width="16.28515625" style="29" customWidth="1"/>
    <col min="11787" max="11789" width="11.42578125" style="29"/>
    <col min="11790" max="11790" width="21" style="29" customWidth="1"/>
    <col min="11791" max="12041" width="11.42578125" style="29"/>
    <col min="12042" max="12042" width="16.28515625" style="29" customWidth="1"/>
    <col min="12043" max="12045" width="11.42578125" style="29"/>
    <col min="12046" max="12046" width="21" style="29" customWidth="1"/>
    <col min="12047" max="12297" width="11.42578125" style="29"/>
    <col min="12298" max="12298" width="16.28515625" style="29" customWidth="1"/>
    <col min="12299" max="12301" width="11.42578125" style="29"/>
    <col min="12302" max="12302" width="21" style="29" customWidth="1"/>
    <col min="12303" max="12553" width="11.42578125" style="29"/>
    <col min="12554" max="12554" width="16.28515625" style="29" customWidth="1"/>
    <col min="12555" max="12557" width="11.42578125" style="29"/>
    <col min="12558" max="12558" width="21" style="29" customWidth="1"/>
    <col min="12559" max="12809" width="11.42578125" style="29"/>
    <col min="12810" max="12810" width="16.28515625" style="29" customWidth="1"/>
    <col min="12811" max="12813" width="11.42578125" style="29"/>
    <col min="12814" max="12814" width="21" style="29" customWidth="1"/>
    <col min="12815" max="13065" width="11.42578125" style="29"/>
    <col min="13066" max="13066" width="16.28515625" style="29" customWidth="1"/>
    <col min="13067" max="13069" width="11.42578125" style="29"/>
    <col min="13070" max="13070" width="21" style="29" customWidth="1"/>
    <col min="13071" max="13321" width="11.42578125" style="29"/>
    <col min="13322" max="13322" width="16.28515625" style="29" customWidth="1"/>
    <col min="13323" max="13325" width="11.42578125" style="29"/>
    <col min="13326" max="13326" width="21" style="29" customWidth="1"/>
    <col min="13327" max="13577" width="11.42578125" style="29"/>
    <col min="13578" max="13578" width="16.28515625" style="29" customWidth="1"/>
    <col min="13579" max="13581" width="11.42578125" style="29"/>
    <col min="13582" max="13582" width="21" style="29" customWidth="1"/>
    <col min="13583" max="13833" width="11.42578125" style="29"/>
    <col min="13834" max="13834" width="16.28515625" style="29" customWidth="1"/>
    <col min="13835" max="13837" width="11.42578125" style="29"/>
    <col min="13838" max="13838" width="21" style="29" customWidth="1"/>
    <col min="13839" max="14089" width="11.42578125" style="29"/>
    <col min="14090" max="14090" width="16.28515625" style="29" customWidth="1"/>
    <col min="14091" max="14093" width="11.42578125" style="29"/>
    <col min="14094" max="14094" width="21" style="29" customWidth="1"/>
    <col min="14095" max="14345" width="11.42578125" style="29"/>
    <col min="14346" max="14346" width="16.28515625" style="29" customWidth="1"/>
    <col min="14347" max="14349" width="11.42578125" style="29"/>
    <col min="14350" max="14350" width="21" style="29" customWidth="1"/>
    <col min="14351" max="14601" width="11.42578125" style="29"/>
    <col min="14602" max="14602" width="16.28515625" style="29" customWidth="1"/>
    <col min="14603" max="14605" width="11.42578125" style="29"/>
    <col min="14606" max="14606" width="21" style="29" customWidth="1"/>
    <col min="14607" max="14857" width="11.42578125" style="29"/>
    <col min="14858" max="14858" width="16.28515625" style="29" customWidth="1"/>
    <col min="14859" max="14861" width="11.42578125" style="29"/>
    <col min="14862" max="14862" width="21" style="29" customWidth="1"/>
    <col min="14863" max="15113" width="11.42578125" style="29"/>
    <col min="15114" max="15114" width="16.28515625" style="29" customWidth="1"/>
    <col min="15115" max="15117" width="11.42578125" style="29"/>
    <col min="15118" max="15118" width="21" style="29" customWidth="1"/>
    <col min="15119" max="15369" width="11.42578125" style="29"/>
    <col min="15370" max="15370" width="16.28515625" style="29" customWidth="1"/>
    <col min="15371" max="15373" width="11.42578125" style="29"/>
    <col min="15374" max="15374" width="21" style="29" customWidth="1"/>
    <col min="15375" max="15625" width="11.42578125" style="29"/>
    <col min="15626" max="15626" width="16.28515625" style="29" customWidth="1"/>
    <col min="15627" max="15629" width="11.42578125" style="29"/>
    <col min="15630" max="15630" width="21" style="29" customWidth="1"/>
    <col min="15631" max="15881" width="11.42578125" style="29"/>
    <col min="15882" max="15882" width="16.28515625" style="29" customWidth="1"/>
    <col min="15883" max="15885" width="11.42578125" style="29"/>
    <col min="15886" max="15886" width="21" style="29" customWidth="1"/>
    <col min="15887" max="16137" width="11.42578125" style="29"/>
    <col min="16138" max="16138" width="16.28515625" style="29" customWidth="1"/>
    <col min="16139" max="16141" width="11.42578125" style="29"/>
    <col min="16142" max="16142" width="21" style="29" customWidth="1"/>
    <col min="16143" max="16384" width="11.42578125" style="29"/>
  </cols>
  <sheetData>
    <row r="1" spans="1:24" x14ac:dyDescent="0.25">
      <c r="A1" s="166" t="s">
        <v>365</v>
      </c>
      <c r="B1" s="167"/>
      <c r="C1" s="166" t="s">
        <v>364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60" t="s">
        <v>366</v>
      </c>
      <c r="O1" s="161"/>
      <c r="P1" s="162"/>
    </row>
    <row r="2" spans="1:24" s="137" customFormat="1" ht="30" customHeight="1" x14ac:dyDescent="0.25">
      <c r="A2" s="96" t="s">
        <v>0</v>
      </c>
      <c r="B2" s="101" t="s">
        <v>18</v>
      </c>
      <c r="C2" s="143">
        <v>2015</v>
      </c>
      <c r="D2" s="141">
        <v>2016</v>
      </c>
      <c r="E2" s="143">
        <v>2017</v>
      </c>
      <c r="F2" s="141">
        <v>2018</v>
      </c>
      <c r="G2" s="143">
        <v>2019</v>
      </c>
      <c r="H2" s="141">
        <v>2020</v>
      </c>
      <c r="I2" s="143">
        <v>2021</v>
      </c>
      <c r="J2" s="141">
        <v>2022</v>
      </c>
      <c r="K2" s="140">
        <v>2023</v>
      </c>
      <c r="L2" s="143">
        <v>2024</v>
      </c>
      <c r="M2" s="142" t="s">
        <v>356</v>
      </c>
      <c r="N2" s="136" t="s">
        <v>359</v>
      </c>
      <c r="O2" s="2" t="s">
        <v>360</v>
      </c>
      <c r="P2" s="2" t="s">
        <v>361</v>
      </c>
      <c r="Q2" s="4"/>
      <c r="R2" s="3"/>
      <c r="S2" s="3"/>
      <c r="T2" s="5"/>
      <c r="U2" s="5"/>
      <c r="V2" s="5"/>
      <c r="W2" s="5"/>
      <c r="X2" s="6"/>
    </row>
    <row r="3" spans="1:24" s="1" customFormat="1" ht="12.75" customHeight="1" x14ac:dyDescent="0.25">
      <c r="A3" s="163" t="s">
        <v>1</v>
      </c>
      <c r="B3" s="107" t="s">
        <v>56</v>
      </c>
      <c r="C3" s="31">
        <v>0</v>
      </c>
      <c r="D3" s="75">
        <v>0</v>
      </c>
      <c r="E3" s="36">
        <v>1</v>
      </c>
      <c r="F3" s="121">
        <v>0</v>
      </c>
      <c r="G3" s="31">
        <v>0</v>
      </c>
      <c r="H3" s="121">
        <v>0</v>
      </c>
      <c r="I3" s="31">
        <v>0</v>
      </c>
      <c r="J3" s="121">
        <v>1</v>
      </c>
      <c r="K3" s="122">
        <v>1</v>
      </c>
      <c r="L3" s="31">
        <v>0</v>
      </c>
      <c r="M3" s="51">
        <f t="shared" ref="M3:M6" si="0">SUM(C3:L3)</f>
        <v>3</v>
      </c>
      <c r="N3" s="152">
        <f>(M3/3)*100</f>
        <v>100</v>
      </c>
      <c r="O3" s="138">
        <v>24.999999999999996</v>
      </c>
      <c r="P3" s="138">
        <v>24.999999999999996</v>
      </c>
      <c r="Q3" s="8"/>
      <c r="R3" s="7"/>
      <c r="S3" s="9"/>
      <c r="T3" s="10"/>
      <c r="U3" s="11"/>
      <c r="V3" s="11"/>
      <c r="W3" s="11"/>
      <c r="X3" s="12"/>
    </row>
    <row r="4" spans="1:24" s="1" customFormat="1" ht="12.75" customHeight="1" x14ac:dyDescent="0.25">
      <c r="A4" s="164"/>
      <c r="B4" s="108" t="s">
        <v>103</v>
      </c>
      <c r="C4" s="32">
        <v>0</v>
      </c>
      <c r="D4" s="76">
        <v>0</v>
      </c>
      <c r="E4" s="32">
        <v>0</v>
      </c>
      <c r="F4" s="76">
        <v>0</v>
      </c>
      <c r="G4" s="32">
        <v>0</v>
      </c>
      <c r="H4" s="76">
        <v>0</v>
      </c>
      <c r="I4" s="32">
        <v>0</v>
      </c>
      <c r="J4" s="76">
        <v>0</v>
      </c>
      <c r="K4" s="123">
        <v>0</v>
      </c>
      <c r="L4" s="32">
        <v>0</v>
      </c>
      <c r="M4" s="53">
        <f t="shared" si="0"/>
        <v>0</v>
      </c>
      <c r="N4" s="58">
        <f>(M4/3)*100</f>
        <v>0</v>
      </c>
      <c r="O4" s="139">
        <v>24.999999999999996</v>
      </c>
      <c r="P4" s="139">
        <v>0</v>
      </c>
      <c r="Q4" s="14"/>
      <c r="R4" s="13"/>
      <c r="S4" s="15"/>
      <c r="T4" s="16"/>
      <c r="U4" s="12"/>
      <c r="V4" s="12"/>
      <c r="W4" s="12"/>
      <c r="X4" s="12"/>
    </row>
    <row r="5" spans="1:24" s="1" customFormat="1" ht="12.75" customHeight="1" x14ac:dyDescent="0.25">
      <c r="A5" s="164"/>
      <c r="B5" s="108" t="s">
        <v>166</v>
      </c>
      <c r="C5" s="32">
        <v>0</v>
      </c>
      <c r="D5" s="76">
        <v>0</v>
      </c>
      <c r="E5" s="32">
        <v>0</v>
      </c>
      <c r="F5" s="76">
        <v>0</v>
      </c>
      <c r="G5" s="32">
        <v>0</v>
      </c>
      <c r="H5" s="76">
        <v>0</v>
      </c>
      <c r="I5" s="32">
        <v>0</v>
      </c>
      <c r="J5" s="76">
        <v>0</v>
      </c>
      <c r="K5" s="123">
        <v>0</v>
      </c>
      <c r="L5" s="32">
        <v>0</v>
      </c>
      <c r="M5" s="53">
        <f t="shared" si="0"/>
        <v>0</v>
      </c>
      <c r="N5" s="58">
        <f>(M5/3)*100</f>
        <v>0</v>
      </c>
      <c r="O5" s="139">
        <v>24.999999999999996</v>
      </c>
      <c r="P5" s="139">
        <v>0</v>
      </c>
      <c r="Q5" s="14"/>
      <c r="R5" s="13"/>
      <c r="S5" s="15"/>
      <c r="T5" s="16"/>
      <c r="U5" s="12"/>
      <c r="V5" s="12"/>
      <c r="W5" s="12"/>
      <c r="X5" s="12"/>
    </row>
    <row r="6" spans="1:24" s="1" customFormat="1" ht="12.75" customHeight="1" x14ac:dyDescent="0.25">
      <c r="A6" s="164"/>
      <c r="B6" s="108" t="s">
        <v>276</v>
      </c>
      <c r="C6" s="32">
        <v>0</v>
      </c>
      <c r="D6" s="76">
        <v>0</v>
      </c>
      <c r="E6" s="32">
        <v>0</v>
      </c>
      <c r="F6" s="76">
        <v>0</v>
      </c>
      <c r="G6" s="32">
        <v>0</v>
      </c>
      <c r="H6" s="76">
        <v>0</v>
      </c>
      <c r="I6" s="32">
        <v>0</v>
      </c>
      <c r="J6" s="76">
        <v>0</v>
      </c>
      <c r="K6" s="123">
        <v>0</v>
      </c>
      <c r="L6" s="32">
        <v>0</v>
      </c>
      <c r="M6" s="53">
        <f t="shared" si="0"/>
        <v>0</v>
      </c>
      <c r="N6" s="43">
        <f>(M6/3)*100</f>
        <v>0</v>
      </c>
      <c r="O6" s="139">
        <v>24.999999999999996</v>
      </c>
      <c r="P6" s="139">
        <v>0</v>
      </c>
      <c r="Q6" s="14"/>
      <c r="R6" s="13"/>
      <c r="S6" s="15"/>
      <c r="T6" s="16"/>
      <c r="U6" s="12"/>
      <c r="V6" s="12"/>
      <c r="W6" s="12"/>
      <c r="X6" s="12"/>
    </row>
    <row r="7" spans="1:24" s="1" customFormat="1" ht="12.75" customHeight="1" x14ac:dyDescent="0.25">
      <c r="A7" s="165"/>
      <c r="B7" s="150" t="s">
        <v>362</v>
      </c>
      <c r="C7" s="172">
        <v>33.333333333333329</v>
      </c>
      <c r="D7" s="173"/>
      <c r="E7" s="173"/>
      <c r="F7" s="173"/>
      <c r="G7" s="174"/>
      <c r="H7" s="172">
        <v>66.666666666666657</v>
      </c>
      <c r="I7" s="173"/>
      <c r="J7" s="173"/>
      <c r="K7" s="173"/>
      <c r="L7" s="174"/>
      <c r="M7" s="143">
        <f>SUM(M3:M6)</f>
        <v>3</v>
      </c>
      <c r="N7" s="152">
        <f>(M7/3)*100</f>
        <v>100</v>
      </c>
      <c r="O7" s="153" t="s">
        <v>363</v>
      </c>
      <c r="P7" s="151">
        <v>25</v>
      </c>
      <c r="Q7" s="14"/>
      <c r="R7" s="13"/>
      <c r="S7" s="15"/>
      <c r="T7" s="16"/>
      <c r="U7" s="12"/>
      <c r="V7" s="12"/>
      <c r="W7" s="12"/>
      <c r="X7" s="12"/>
    </row>
    <row r="8" spans="1:24" s="1" customFormat="1" ht="12.75" customHeight="1" x14ac:dyDescent="0.25">
      <c r="A8" s="168" t="s">
        <v>2</v>
      </c>
      <c r="B8" s="109" t="s">
        <v>72</v>
      </c>
      <c r="C8" s="34">
        <v>0</v>
      </c>
      <c r="D8" s="34">
        <v>1</v>
      </c>
      <c r="E8" s="34">
        <v>0</v>
      </c>
      <c r="F8" s="77">
        <v>0</v>
      </c>
      <c r="G8" s="34">
        <v>0</v>
      </c>
      <c r="H8" s="77">
        <v>0</v>
      </c>
      <c r="I8" s="34">
        <v>0</v>
      </c>
      <c r="J8" s="77">
        <v>0</v>
      </c>
      <c r="K8" s="80">
        <v>0</v>
      </c>
      <c r="L8" s="34">
        <v>0</v>
      </c>
      <c r="M8" s="56">
        <f t="shared" ref="M8:M14" si="1">SUM(C8:L8)</f>
        <v>1</v>
      </c>
      <c r="N8" s="57">
        <f>(M8/5)*100</f>
        <v>20</v>
      </c>
      <c r="O8" s="97">
        <v>14.285714285714286</v>
      </c>
      <c r="P8" s="97">
        <v>14.285714285714286</v>
      </c>
      <c r="Q8" s="14"/>
      <c r="R8" s="13"/>
      <c r="S8" s="13"/>
      <c r="T8" s="12"/>
      <c r="U8" s="12"/>
      <c r="V8" s="12"/>
      <c r="W8" s="12"/>
      <c r="X8" s="12"/>
    </row>
    <row r="9" spans="1:24" s="1" customFormat="1" ht="12.75" customHeight="1" x14ac:dyDescent="0.25">
      <c r="A9" s="169"/>
      <c r="B9" s="110" t="s">
        <v>104</v>
      </c>
      <c r="C9" s="35">
        <v>0</v>
      </c>
      <c r="D9" s="35">
        <v>0</v>
      </c>
      <c r="E9" s="35">
        <v>0</v>
      </c>
      <c r="F9" s="33">
        <v>0</v>
      </c>
      <c r="G9" s="35">
        <v>0</v>
      </c>
      <c r="H9" s="33">
        <v>0</v>
      </c>
      <c r="I9" s="35">
        <v>0</v>
      </c>
      <c r="J9" s="33">
        <v>0</v>
      </c>
      <c r="K9" s="81">
        <v>0</v>
      </c>
      <c r="L9" s="35">
        <v>0</v>
      </c>
      <c r="M9" s="53">
        <f t="shared" si="1"/>
        <v>0</v>
      </c>
      <c r="N9" s="58">
        <f t="shared" ref="N9:N14" si="2">(M9/3)*100</f>
        <v>0</v>
      </c>
      <c r="O9" s="98">
        <v>14.285714285714286</v>
      </c>
      <c r="P9" s="98">
        <v>0</v>
      </c>
      <c r="Q9" s="14"/>
      <c r="R9" s="13"/>
      <c r="S9" s="13"/>
      <c r="T9" s="12"/>
      <c r="U9" s="12"/>
      <c r="V9" s="12"/>
      <c r="W9" s="12"/>
      <c r="X9" s="12"/>
    </row>
    <row r="10" spans="1:24" s="1" customFormat="1" ht="12.75" customHeight="1" x14ac:dyDescent="0.25">
      <c r="A10" s="169"/>
      <c r="B10" s="110" t="s">
        <v>131</v>
      </c>
      <c r="C10" s="35">
        <v>0</v>
      </c>
      <c r="D10" s="35">
        <v>0</v>
      </c>
      <c r="E10" s="35">
        <v>0</v>
      </c>
      <c r="F10" s="33">
        <v>0</v>
      </c>
      <c r="G10" s="35">
        <v>0</v>
      </c>
      <c r="H10" s="33">
        <v>0</v>
      </c>
      <c r="I10" s="35">
        <v>0</v>
      </c>
      <c r="J10" s="33">
        <v>0</v>
      </c>
      <c r="K10" s="81">
        <v>0</v>
      </c>
      <c r="L10" s="35">
        <v>0</v>
      </c>
      <c r="M10" s="53">
        <f t="shared" si="1"/>
        <v>0</v>
      </c>
      <c r="N10" s="58">
        <f t="shared" si="2"/>
        <v>0</v>
      </c>
      <c r="O10" s="98">
        <v>14.285714285714286</v>
      </c>
      <c r="P10" s="95">
        <v>0</v>
      </c>
      <c r="Q10" s="14"/>
      <c r="R10" s="13"/>
      <c r="S10" s="13"/>
      <c r="T10" s="12"/>
      <c r="U10" s="12"/>
      <c r="V10" s="12"/>
      <c r="W10" s="12"/>
      <c r="X10" s="12"/>
    </row>
    <row r="11" spans="1:24" s="1" customFormat="1" ht="12.75" customHeight="1" x14ac:dyDescent="0.25">
      <c r="A11" s="169"/>
      <c r="B11" s="110" t="s">
        <v>175</v>
      </c>
      <c r="C11" s="35">
        <v>0</v>
      </c>
      <c r="D11" s="35">
        <v>0</v>
      </c>
      <c r="E11" s="35">
        <v>0</v>
      </c>
      <c r="F11" s="33">
        <v>0</v>
      </c>
      <c r="G11" s="35">
        <v>0</v>
      </c>
      <c r="H11" s="33">
        <v>0</v>
      </c>
      <c r="I11" s="35">
        <v>0</v>
      </c>
      <c r="J11" s="33">
        <v>0</v>
      </c>
      <c r="K11" s="81">
        <v>0</v>
      </c>
      <c r="L11" s="35">
        <v>0</v>
      </c>
      <c r="M11" s="53">
        <f t="shared" si="1"/>
        <v>0</v>
      </c>
      <c r="N11" s="58">
        <f t="shared" si="2"/>
        <v>0</v>
      </c>
      <c r="O11" s="98">
        <v>14.285714285714286</v>
      </c>
      <c r="P11" s="95">
        <v>0</v>
      </c>
      <c r="Q11" s="14"/>
      <c r="R11" s="13"/>
      <c r="S11" s="13"/>
      <c r="T11" s="12"/>
      <c r="U11" s="12"/>
      <c r="V11" s="12"/>
      <c r="W11" s="12"/>
      <c r="X11" s="12"/>
    </row>
    <row r="12" spans="1:24" s="1" customFormat="1" ht="12.75" customHeight="1" x14ac:dyDescent="0.25">
      <c r="A12" s="169"/>
      <c r="B12" s="111" t="s">
        <v>43</v>
      </c>
      <c r="C12" s="36">
        <v>0</v>
      </c>
      <c r="D12" s="36">
        <v>0</v>
      </c>
      <c r="E12" s="36">
        <v>0</v>
      </c>
      <c r="F12" s="75">
        <v>0</v>
      </c>
      <c r="G12" s="36">
        <v>2</v>
      </c>
      <c r="H12" s="75">
        <v>1</v>
      </c>
      <c r="I12" s="36">
        <v>1</v>
      </c>
      <c r="J12" s="75">
        <v>0</v>
      </c>
      <c r="K12" s="82">
        <v>0</v>
      </c>
      <c r="L12" s="36">
        <v>0</v>
      </c>
      <c r="M12" s="59">
        <f t="shared" si="1"/>
        <v>4</v>
      </c>
      <c r="N12" s="60">
        <f>(M12/5)*100</f>
        <v>80</v>
      </c>
      <c r="O12" s="99">
        <v>14.285714285714286</v>
      </c>
      <c r="P12" s="99">
        <v>14.285714285714286</v>
      </c>
      <c r="Q12" s="14"/>
      <c r="R12" s="13"/>
      <c r="S12" s="13"/>
      <c r="T12" s="12"/>
      <c r="U12" s="12"/>
      <c r="V12" s="12"/>
      <c r="W12" s="12"/>
      <c r="X12" s="12"/>
    </row>
    <row r="13" spans="1:24" s="1" customFormat="1" ht="12.75" customHeight="1" x14ac:dyDescent="0.25">
      <c r="A13" s="169"/>
      <c r="B13" s="110" t="s">
        <v>259</v>
      </c>
      <c r="C13" s="35">
        <v>0</v>
      </c>
      <c r="D13" s="35">
        <v>0</v>
      </c>
      <c r="E13" s="35">
        <v>0</v>
      </c>
      <c r="F13" s="33">
        <v>0</v>
      </c>
      <c r="G13" s="35">
        <v>0</v>
      </c>
      <c r="H13" s="33">
        <v>0</v>
      </c>
      <c r="I13" s="35">
        <v>0</v>
      </c>
      <c r="J13" s="33">
        <v>0</v>
      </c>
      <c r="K13" s="81">
        <v>0</v>
      </c>
      <c r="L13" s="35">
        <v>0</v>
      </c>
      <c r="M13" s="53">
        <f t="shared" si="1"/>
        <v>0</v>
      </c>
      <c r="N13" s="58">
        <f t="shared" si="2"/>
        <v>0</v>
      </c>
      <c r="O13" s="95">
        <v>14.285714285714286</v>
      </c>
      <c r="P13" s="95">
        <v>0</v>
      </c>
      <c r="Q13" s="14"/>
      <c r="R13" s="13"/>
      <c r="S13" s="13"/>
      <c r="T13" s="12"/>
      <c r="U13" s="12"/>
      <c r="V13" s="12"/>
      <c r="W13" s="12"/>
      <c r="X13" s="12"/>
    </row>
    <row r="14" spans="1:24" s="1" customFormat="1" ht="12.75" customHeight="1" x14ac:dyDescent="0.25">
      <c r="A14" s="169"/>
      <c r="B14" s="112" t="s">
        <v>266</v>
      </c>
      <c r="C14" s="35">
        <v>0</v>
      </c>
      <c r="D14" s="35">
        <v>0</v>
      </c>
      <c r="E14" s="35">
        <v>0</v>
      </c>
      <c r="F14" s="33">
        <v>0</v>
      </c>
      <c r="G14" s="35">
        <v>0</v>
      </c>
      <c r="H14" s="33">
        <v>0</v>
      </c>
      <c r="I14" s="35">
        <v>0</v>
      </c>
      <c r="J14" s="33">
        <v>0</v>
      </c>
      <c r="K14" s="81">
        <v>0</v>
      </c>
      <c r="L14" s="35">
        <v>0</v>
      </c>
      <c r="M14" s="61">
        <f t="shared" si="1"/>
        <v>0</v>
      </c>
      <c r="N14" s="43">
        <f t="shared" si="2"/>
        <v>0</v>
      </c>
      <c r="O14" s="95">
        <v>14.285714285714286</v>
      </c>
      <c r="P14" s="95">
        <v>0</v>
      </c>
      <c r="Q14" s="14"/>
      <c r="R14" s="13"/>
      <c r="S14" s="13"/>
      <c r="T14" s="12"/>
      <c r="U14" s="12"/>
      <c r="V14" s="12"/>
      <c r="W14" s="12"/>
      <c r="X14" s="12"/>
    </row>
    <row r="15" spans="1:24" s="1" customFormat="1" ht="12.75" customHeight="1" x14ac:dyDescent="0.25">
      <c r="A15" s="170"/>
      <c r="B15" s="150" t="s">
        <v>362</v>
      </c>
      <c r="C15" s="172">
        <v>60</v>
      </c>
      <c r="D15" s="173"/>
      <c r="E15" s="173"/>
      <c r="F15" s="173"/>
      <c r="G15" s="174"/>
      <c r="H15" s="172">
        <v>40</v>
      </c>
      <c r="I15" s="173"/>
      <c r="J15" s="173"/>
      <c r="K15" s="173"/>
      <c r="L15" s="174"/>
      <c r="M15" s="61">
        <f>SUM(M8:M14)</f>
        <v>5</v>
      </c>
      <c r="N15" s="44">
        <v>80</v>
      </c>
      <c r="O15" s="153" t="s">
        <v>363</v>
      </c>
      <c r="P15" s="104">
        <f>SUM(P8:P14)</f>
        <v>28.571428571428573</v>
      </c>
      <c r="Q15" s="14"/>
      <c r="R15" s="13"/>
      <c r="S15" s="13"/>
      <c r="T15" s="12"/>
      <c r="U15" s="12"/>
      <c r="V15" s="12"/>
      <c r="W15" s="12"/>
      <c r="X15" s="12"/>
    </row>
    <row r="16" spans="1:24" s="1" customFormat="1" ht="12.75" customHeight="1" x14ac:dyDescent="0.25">
      <c r="A16" s="163" t="s">
        <v>3</v>
      </c>
      <c r="B16" s="113" t="s">
        <v>3</v>
      </c>
      <c r="C16" s="38">
        <v>0</v>
      </c>
      <c r="D16" s="79">
        <v>0</v>
      </c>
      <c r="E16" s="38">
        <v>0</v>
      </c>
      <c r="F16" s="79">
        <v>0</v>
      </c>
      <c r="G16" s="38">
        <v>0</v>
      </c>
      <c r="H16" s="79">
        <v>0</v>
      </c>
      <c r="I16" s="38">
        <v>0</v>
      </c>
      <c r="J16" s="79">
        <v>0</v>
      </c>
      <c r="K16" s="124">
        <v>2</v>
      </c>
      <c r="L16" s="38">
        <v>0</v>
      </c>
      <c r="M16" s="51">
        <f t="shared" ref="M16:M24" si="3">SUM(C16:L16)</f>
        <v>2</v>
      </c>
      <c r="N16" s="52">
        <f>(M16/6)*100</f>
        <v>33.333333333333329</v>
      </c>
      <c r="O16" s="94">
        <v>11.111111111111109</v>
      </c>
      <c r="P16" s="94">
        <v>11.111111111111109</v>
      </c>
      <c r="Q16" s="14"/>
      <c r="R16" s="13"/>
      <c r="S16" s="13"/>
      <c r="T16" s="12"/>
      <c r="U16" s="12"/>
      <c r="V16" s="12"/>
      <c r="W16" s="12"/>
      <c r="X16" s="12"/>
    </row>
    <row r="17" spans="1:24" s="1" customFormat="1" ht="12.75" customHeight="1" x14ac:dyDescent="0.25">
      <c r="A17" s="164"/>
      <c r="B17" s="114" t="s">
        <v>46</v>
      </c>
      <c r="C17" s="35">
        <v>0</v>
      </c>
      <c r="D17" s="33">
        <v>0</v>
      </c>
      <c r="E17" s="35">
        <v>0</v>
      </c>
      <c r="F17" s="33">
        <v>2</v>
      </c>
      <c r="G17" s="35">
        <v>1</v>
      </c>
      <c r="H17" s="33">
        <v>0</v>
      </c>
      <c r="I17" s="35">
        <v>0</v>
      </c>
      <c r="J17" s="33">
        <v>0</v>
      </c>
      <c r="K17" s="81">
        <v>0</v>
      </c>
      <c r="L17" s="35">
        <v>0</v>
      </c>
      <c r="M17" s="53">
        <f t="shared" si="3"/>
        <v>3</v>
      </c>
      <c r="N17" s="54">
        <f t="shared" ref="N17:N24" si="4">(M17/6)*100</f>
        <v>50</v>
      </c>
      <c r="O17" s="95">
        <v>11.111111111111109</v>
      </c>
      <c r="P17" s="95">
        <v>11.111111111111109</v>
      </c>
      <c r="Q17" s="14"/>
      <c r="R17" s="13"/>
      <c r="S17" s="13"/>
      <c r="T17" s="12"/>
      <c r="U17" s="12"/>
      <c r="V17" s="12"/>
      <c r="W17" s="12"/>
      <c r="X17" s="12"/>
    </row>
    <row r="18" spans="1:24" s="1" customFormat="1" ht="12.75" customHeight="1" x14ac:dyDescent="0.25">
      <c r="A18" s="164"/>
      <c r="B18" s="114" t="s">
        <v>215</v>
      </c>
      <c r="C18" s="35">
        <v>0</v>
      </c>
      <c r="D18" s="33">
        <v>0</v>
      </c>
      <c r="E18" s="35">
        <v>0</v>
      </c>
      <c r="F18" s="33">
        <v>0</v>
      </c>
      <c r="G18" s="35">
        <v>0</v>
      </c>
      <c r="H18" s="33">
        <v>0</v>
      </c>
      <c r="I18" s="35">
        <v>0</v>
      </c>
      <c r="J18" s="33">
        <v>0</v>
      </c>
      <c r="K18" s="81">
        <v>0</v>
      </c>
      <c r="L18" s="35">
        <v>0</v>
      </c>
      <c r="M18" s="53">
        <f t="shared" si="3"/>
        <v>0</v>
      </c>
      <c r="N18" s="54">
        <f t="shared" si="4"/>
        <v>0</v>
      </c>
      <c r="O18" s="95">
        <v>11.111111111111109</v>
      </c>
      <c r="P18" s="95">
        <v>0</v>
      </c>
      <c r="Q18" s="14"/>
      <c r="R18" s="13"/>
      <c r="S18" s="13"/>
      <c r="T18" s="12"/>
      <c r="U18" s="12"/>
      <c r="V18" s="12"/>
      <c r="W18" s="12"/>
      <c r="X18" s="12"/>
    </row>
    <row r="19" spans="1:24" s="1" customFormat="1" ht="12.75" customHeight="1" x14ac:dyDescent="0.25">
      <c r="A19" s="164"/>
      <c r="B19" s="114" t="s">
        <v>219</v>
      </c>
      <c r="C19" s="35">
        <v>0</v>
      </c>
      <c r="D19" s="33">
        <v>0</v>
      </c>
      <c r="E19" s="35">
        <v>0</v>
      </c>
      <c r="F19" s="33">
        <v>0</v>
      </c>
      <c r="G19" s="35">
        <v>0</v>
      </c>
      <c r="H19" s="33">
        <v>0</v>
      </c>
      <c r="I19" s="35">
        <v>0</v>
      </c>
      <c r="J19" s="33">
        <v>0</v>
      </c>
      <c r="K19" s="81">
        <v>0</v>
      </c>
      <c r="L19" s="35">
        <v>0</v>
      </c>
      <c r="M19" s="53">
        <f t="shared" si="3"/>
        <v>0</v>
      </c>
      <c r="N19" s="54">
        <f t="shared" si="4"/>
        <v>0</v>
      </c>
      <c r="O19" s="95">
        <v>11.111111111111109</v>
      </c>
      <c r="P19" s="95">
        <v>0</v>
      </c>
      <c r="Q19" s="14"/>
      <c r="R19" s="13"/>
      <c r="S19" s="13"/>
      <c r="T19" s="12"/>
      <c r="U19" s="12"/>
      <c r="V19" s="12"/>
      <c r="W19" s="12"/>
      <c r="X19" s="12"/>
    </row>
    <row r="20" spans="1:24" s="1" customFormat="1" ht="12.75" customHeight="1" x14ac:dyDescent="0.25">
      <c r="A20" s="164"/>
      <c r="B20" s="114" t="s">
        <v>233</v>
      </c>
      <c r="C20" s="35">
        <v>0</v>
      </c>
      <c r="D20" s="33">
        <v>0</v>
      </c>
      <c r="E20" s="35">
        <v>0</v>
      </c>
      <c r="F20" s="33">
        <v>0</v>
      </c>
      <c r="G20" s="35">
        <v>0</v>
      </c>
      <c r="H20" s="33">
        <v>0</v>
      </c>
      <c r="I20" s="35">
        <v>0</v>
      </c>
      <c r="J20" s="33">
        <v>0</v>
      </c>
      <c r="K20" s="81">
        <v>0</v>
      </c>
      <c r="L20" s="35">
        <v>0</v>
      </c>
      <c r="M20" s="53">
        <f t="shared" si="3"/>
        <v>0</v>
      </c>
      <c r="N20" s="54">
        <f t="shared" si="4"/>
        <v>0</v>
      </c>
      <c r="O20" s="95">
        <v>11.111111111111109</v>
      </c>
      <c r="P20" s="95">
        <v>0</v>
      </c>
      <c r="Q20" s="14"/>
      <c r="R20" s="13"/>
      <c r="S20" s="13"/>
      <c r="T20" s="12"/>
      <c r="U20" s="12"/>
      <c r="V20" s="12"/>
      <c r="W20" s="12"/>
      <c r="X20" s="12"/>
    </row>
    <row r="21" spans="1:24" s="1" customFormat="1" ht="12.75" customHeight="1" x14ac:dyDescent="0.25">
      <c r="A21" s="164"/>
      <c r="B21" s="114" t="s">
        <v>85</v>
      </c>
      <c r="C21" s="35">
        <v>0</v>
      </c>
      <c r="D21" s="33">
        <v>0</v>
      </c>
      <c r="E21" s="35">
        <v>0</v>
      </c>
      <c r="F21" s="33">
        <v>0</v>
      </c>
      <c r="G21" s="35">
        <v>1</v>
      </c>
      <c r="H21" s="33">
        <v>0</v>
      </c>
      <c r="I21" s="35">
        <v>0</v>
      </c>
      <c r="J21" s="33">
        <v>0</v>
      </c>
      <c r="K21" s="81">
        <v>0</v>
      </c>
      <c r="L21" s="35">
        <v>0</v>
      </c>
      <c r="M21" s="53">
        <f t="shared" si="3"/>
        <v>1</v>
      </c>
      <c r="N21" s="54">
        <f t="shared" si="4"/>
        <v>16.666666666666664</v>
      </c>
      <c r="O21" s="95">
        <v>11.111111111111109</v>
      </c>
      <c r="P21" s="95">
        <v>11.111111111111109</v>
      </c>
      <c r="Q21" s="14"/>
      <c r="R21" s="13"/>
      <c r="S21" s="13"/>
      <c r="T21" s="12"/>
      <c r="U21" s="12"/>
      <c r="V21" s="12"/>
      <c r="W21" s="12"/>
      <c r="X21" s="12"/>
    </row>
    <row r="22" spans="1:24" s="1" customFormat="1" ht="12.75" customHeight="1" x14ac:dyDescent="0.25">
      <c r="A22" s="164"/>
      <c r="B22" s="114" t="s">
        <v>328</v>
      </c>
      <c r="C22" s="35">
        <v>0</v>
      </c>
      <c r="D22" s="33">
        <v>0</v>
      </c>
      <c r="E22" s="35">
        <v>0</v>
      </c>
      <c r="F22" s="33">
        <v>0</v>
      </c>
      <c r="G22" s="35">
        <v>0</v>
      </c>
      <c r="H22" s="33">
        <v>0</v>
      </c>
      <c r="I22" s="35">
        <v>0</v>
      </c>
      <c r="J22" s="33">
        <v>0</v>
      </c>
      <c r="K22" s="81">
        <v>0</v>
      </c>
      <c r="L22" s="35">
        <v>0</v>
      </c>
      <c r="M22" s="53">
        <f t="shared" si="3"/>
        <v>0</v>
      </c>
      <c r="N22" s="54">
        <f t="shared" si="4"/>
        <v>0</v>
      </c>
      <c r="O22" s="95">
        <v>11.111111111111109</v>
      </c>
      <c r="P22" s="95">
        <v>0</v>
      </c>
      <c r="Q22" s="14"/>
      <c r="R22" s="13"/>
      <c r="S22" s="13"/>
      <c r="T22" s="12"/>
      <c r="U22" s="12"/>
      <c r="V22" s="12"/>
      <c r="W22" s="12"/>
      <c r="X22" s="12"/>
    </row>
    <row r="23" spans="1:24" s="1" customFormat="1" ht="12.75" customHeight="1" x14ac:dyDescent="0.25">
      <c r="A23" s="164"/>
      <c r="B23" s="114" t="s">
        <v>330</v>
      </c>
      <c r="C23" s="35">
        <v>0</v>
      </c>
      <c r="D23" s="33">
        <v>0</v>
      </c>
      <c r="E23" s="35">
        <v>0</v>
      </c>
      <c r="F23" s="33">
        <v>0</v>
      </c>
      <c r="G23" s="35">
        <v>0</v>
      </c>
      <c r="H23" s="33">
        <v>0</v>
      </c>
      <c r="I23" s="35">
        <v>0</v>
      </c>
      <c r="J23" s="33">
        <v>0</v>
      </c>
      <c r="K23" s="81">
        <v>0</v>
      </c>
      <c r="L23" s="35">
        <v>0</v>
      </c>
      <c r="M23" s="53">
        <f t="shared" si="3"/>
        <v>0</v>
      </c>
      <c r="N23" s="54">
        <f t="shared" si="4"/>
        <v>0</v>
      </c>
      <c r="O23" s="95">
        <v>11.111111111111109</v>
      </c>
      <c r="P23" s="95">
        <v>0</v>
      </c>
      <c r="Q23" s="14"/>
      <c r="R23" s="13"/>
      <c r="S23" s="13"/>
      <c r="T23" s="12"/>
      <c r="U23" s="12"/>
      <c r="V23" s="12"/>
      <c r="W23" s="12"/>
      <c r="X23" s="12"/>
    </row>
    <row r="24" spans="1:24" s="1" customFormat="1" ht="12.75" customHeight="1" x14ac:dyDescent="0.25">
      <c r="A24" s="164"/>
      <c r="B24" s="115" t="s">
        <v>337</v>
      </c>
      <c r="C24" s="37">
        <v>0</v>
      </c>
      <c r="D24" s="78">
        <v>0</v>
      </c>
      <c r="E24" s="37">
        <v>0</v>
      </c>
      <c r="F24" s="78">
        <v>0</v>
      </c>
      <c r="G24" s="37">
        <v>0</v>
      </c>
      <c r="H24" s="78">
        <v>0</v>
      </c>
      <c r="I24" s="37">
        <v>0</v>
      </c>
      <c r="J24" s="78">
        <v>0</v>
      </c>
      <c r="K24" s="83">
        <v>0</v>
      </c>
      <c r="L24" s="37">
        <v>0</v>
      </c>
      <c r="M24" s="61">
        <f t="shared" si="3"/>
        <v>0</v>
      </c>
      <c r="N24" s="55">
        <f t="shared" si="4"/>
        <v>0</v>
      </c>
      <c r="O24" s="95">
        <v>11.111111111111109</v>
      </c>
      <c r="P24" s="98">
        <v>0</v>
      </c>
      <c r="Q24" s="14"/>
      <c r="R24" s="13"/>
      <c r="S24" s="13"/>
      <c r="T24" s="12"/>
      <c r="U24" s="12"/>
      <c r="V24" s="12"/>
      <c r="W24" s="12"/>
      <c r="X24" s="12"/>
    </row>
    <row r="25" spans="1:24" s="1" customFormat="1" ht="12.75" customHeight="1" x14ac:dyDescent="0.25">
      <c r="A25" s="165"/>
      <c r="B25" s="150" t="s">
        <v>362</v>
      </c>
      <c r="C25" s="172">
        <v>66.666666666666657</v>
      </c>
      <c r="D25" s="173"/>
      <c r="E25" s="173"/>
      <c r="F25" s="173"/>
      <c r="G25" s="174"/>
      <c r="H25" s="172">
        <v>33.333333333333329</v>
      </c>
      <c r="I25" s="173"/>
      <c r="J25" s="173"/>
      <c r="K25" s="173"/>
      <c r="L25" s="174"/>
      <c r="M25" s="61">
        <f>SUM(M16:M24)</f>
        <v>6</v>
      </c>
      <c r="N25" s="44">
        <v>33.333333333333329</v>
      </c>
      <c r="O25" s="153" t="s">
        <v>363</v>
      </c>
      <c r="P25" s="151">
        <f>SUM(P16:P24)</f>
        <v>33.333333333333329</v>
      </c>
      <c r="Q25" s="14"/>
      <c r="R25" s="13"/>
      <c r="S25" s="13"/>
      <c r="T25" s="12"/>
      <c r="U25" s="12"/>
      <c r="V25" s="12"/>
      <c r="W25" s="12"/>
      <c r="X25" s="12"/>
    </row>
    <row r="26" spans="1:24" s="1" customFormat="1" ht="12.75" customHeight="1" x14ac:dyDescent="0.25">
      <c r="A26" s="163" t="s">
        <v>4</v>
      </c>
      <c r="B26" s="116" t="s">
        <v>90</v>
      </c>
      <c r="C26" s="34">
        <v>0</v>
      </c>
      <c r="D26" s="77">
        <v>0</v>
      </c>
      <c r="E26" s="34">
        <v>0</v>
      </c>
      <c r="F26" s="77">
        <v>0</v>
      </c>
      <c r="G26" s="34">
        <v>0</v>
      </c>
      <c r="H26" s="77">
        <v>0</v>
      </c>
      <c r="I26" s="34">
        <v>0</v>
      </c>
      <c r="J26" s="77">
        <v>0</v>
      </c>
      <c r="K26" s="80">
        <v>0</v>
      </c>
      <c r="L26" s="34">
        <v>0</v>
      </c>
      <c r="M26" s="56">
        <f t="shared" ref="M26:M34" si="5">SUM(B26:L26)</f>
        <v>0</v>
      </c>
      <c r="N26" s="63">
        <v>0</v>
      </c>
      <c r="O26" s="97">
        <f>(100/9)</f>
        <v>11.111111111111111</v>
      </c>
      <c r="P26" s="97">
        <v>0</v>
      </c>
      <c r="Q26" s="14"/>
      <c r="R26" s="13"/>
      <c r="S26" s="13"/>
      <c r="T26" s="12"/>
      <c r="U26" s="12"/>
      <c r="V26" s="12"/>
      <c r="W26" s="12"/>
      <c r="X26" s="12"/>
    </row>
    <row r="27" spans="1:24" s="1" customFormat="1" ht="12.75" customHeight="1" x14ac:dyDescent="0.25">
      <c r="A27" s="164"/>
      <c r="B27" s="108" t="s">
        <v>25</v>
      </c>
      <c r="C27" s="35">
        <v>0</v>
      </c>
      <c r="D27" s="33">
        <v>0</v>
      </c>
      <c r="E27" s="35">
        <v>1</v>
      </c>
      <c r="F27" s="33">
        <v>0</v>
      </c>
      <c r="G27" s="35">
        <v>0</v>
      </c>
      <c r="H27" s="33">
        <v>0</v>
      </c>
      <c r="I27" s="35">
        <v>0</v>
      </c>
      <c r="J27" s="33">
        <v>0</v>
      </c>
      <c r="K27" s="81">
        <v>0</v>
      </c>
      <c r="L27" s="35">
        <v>0</v>
      </c>
      <c r="M27" s="53">
        <f t="shared" si="5"/>
        <v>1</v>
      </c>
      <c r="N27" s="54">
        <v>50</v>
      </c>
      <c r="O27" s="98">
        <f t="shared" ref="O27:P34" si="6">(100/9)</f>
        <v>11.111111111111111</v>
      </c>
      <c r="P27" s="98">
        <f t="shared" si="6"/>
        <v>11.111111111111111</v>
      </c>
      <c r="Q27" s="14"/>
      <c r="R27" s="13"/>
      <c r="S27" s="13"/>
      <c r="T27" s="12"/>
      <c r="U27" s="12"/>
      <c r="V27" s="12"/>
      <c r="W27" s="12"/>
      <c r="X27" s="12"/>
    </row>
    <row r="28" spans="1:24" s="1" customFormat="1" ht="12.75" customHeight="1" x14ac:dyDescent="0.25">
      <c r="A28" s="164"/>
      <c r="B28" s="108" t="s">
        <v>115</v>
      </c>
      <c r="C28" s="35">
        <v>0</v>
      </c>
      <c r="D28" s="33">
        <v>0</v>
      </c>
      <c r="E28" s="35">
        <v>0</v>
      </c>
      <c r="F28" s="33">
        <v>0</v>
      </c>
      <c r="G28" s="35">
        <v>0</v>
      </c>
      <c r="H28" s="33">
        <v>0</v>
      </c>
      <c r="I28" s="35">
        <v>0</v>
      </c>
      <c r="J28" s="33">
        <v>0</v>
      </c>
      <c r="K28" s="81">
        <v>0</v>
      </c>
      <c r="L28" s="35">
        <v>0</v>
      </c>
      <c r="M28" s="53">
        <f t="shared" si="5"/>
        <v>0</v>
      </c>
      <c r="N28" s="54">
        <v>0</v>
      </c>
      <c r="O28" s="95">
        <f t="shared" si="6"/>
        <v>11.111111111111111</v>
      </c>
      <c r="P28" s="95">
        <v>0</v>
      </c>
      <c r="Q28" s="14"/>
      <c r="R28" s="13"/>
      <c r="S28" s="13"/>
      <c r="T28" s="12"/>
      <c r="U28" s="12"/>
      <c r="V28" s="12"/>
      <c r="W28" s="12"/>
      <c r="X28" s="12"/>
    </row>
    <row r="29" spans="1:24" s="1" customFormat="1" ht="12.75" customHeight="1" x14ac:dyDescent="0.25">
      <c r="A29" s="164"/>
      <c r="B29" s="107" t="s">
        <v>80</v>
      </c>
      <c r="C29" s="36">
        <v>0</v>
      </c>
      <c r="D29" s="75">
        <v>0</v>
      </c>
      <c r="E29" s="36">
        <v>0</v>
      </c>
      <c r="F29" s="75">
        <v>0</v>
      </c>
      <c r="G29" s="36">
        <v>0</v>
      </c>
      <c r="H29" s="75">
        <v>0</v>
      </c>
      <c r="I29" s="36">
        <v>0</v>
      </c>
      <c r="J29" s="75">
        <v>1</v>
      </c>
      <c r="K29" s="82">
        <v>0</v>
      </c>
      <c r="L29" s="36">
        <v>0</v>
      </c>
      <c r="M29" s="59">
        <f t="shared" si="5"/>
        <v>1</v>
      </c>
      <c r="N29" s="64">
        <v>50</v>
      </c>
      <c r="O29" s="99">
        <f t="shared" si="6"/>
        <v>11.111111111111111</v>
      </c>
      <c r="P29" s="99">
        <f t="shared" si="6"/>
        <v>11.111111111111111</v>
      </c>
      <c r="Q29" s="14"/>
      <c r="R29" s="13"/>
      <c r="S29" s="13"/>
      <c r="T29" s="12"/>
      <c r="U29" s="12"/>
      <c r="V29" s="12"/>
      <c r="W29" s="12"/>
      <c r="X29" s="12"/>
    </row>
    <row r="30" spans="1:24" s="1" customFormat="1" ht="12.75" customHeight="1" x14ac:dyDescent="0.25">
      <c r="A30" s="164"/>
      <c r="B30" s="108" t="s">
        <v>149</v>
      </c>
      <c r="C30" s="35">
        <v>0</v>
      </c>
      <c r="D30" s="33">
        <v>0</v>
      </c>
      <c r="E30" s="35">
        <v>0</v>
      </c>
      <c r="F30" s="33">
        <v>0</v>
      </c>
      <c r="G30" s="35">
        <v>0</v>
      </c>
      <c r="H30" s="33">
        <v>0</v>
      </c>
      <c r="I30" s="35">
        <v>0</v>
      </c>
      <c r="J30" s="33">
        <v>0</v>
      </c>
      <c r="K30" s="81">
        <v>0</v>
      </c>
      <c r="L30" s="35">
        <v>0</v>
      </c>
      <c r="M30" s="53">
        <f t="shared" si="5"/>
        <v>0</v>
      </c>
      <c r="N30" s="54">
        <v>0</v>
      </c>
      <c r="O30" s="95">
        <f t="shared" si="6"/>
        <v>11.111111111111111</v>
      </c>
      <c r="P30" s="95">
        <v>0</v>
      </c>
      <c r="Q30" s="14"/>
      <c r="R30" s="13"/>
      <c r="S30" s="13"/>
      <c r="T30" s="12"/>
      <c r="U30" s="12"/>
      <c r="V30" s="12"/>
      <c r="W30" s="12"/>
      <c r="X30" s="12"/>
    </row>
    <row r="31" spans="1:24" s="1" customFormat="1" ht="12.75" customHeight="1" x14ac:dyDescent="0.25">
      <c r="A31" s="164"/>
      <c r="B31" s="108" t="s">
        <v>160</v>
      </c>
      <c r="C31" s="35">
        <v>0</v>
      </c>
      <c r="D31" s="33">
        <v>0</v>
      </c>
      <c r="E31" s="35">
        <v>0</v>
      </c>
      <c r="F31" s="33">
        <v>0</v>
      </c>
      <c r="G31" s="35">
        <v>0</v>
      </c>
      <c r="H31" s="33">
        <v>0</v>
      </c>
      <c r="I31" s="35">
        <v>0</v>
      </c>
      <c r="J31" s="33">
        <v>0</v>
      </c>
      <c r="K31" s="81">
        <v>0</v>
      </c>
      <c r="L31" s="35">
        <v>0</v>
      </c>
      <c r="M31" s="53">
        <f t="shared" si="5"/>
        <v>0</v>
      </c>
      <c r="N31" s="54">
        <v>0</v>
      </c>
      <c r="O31" s="95">
        <f t="shared" si="6"/>
        <v>11.111111111111111</v>
      </c>
      <c r="P31" s="95">
        <v>0</v>
      </c>
      <c r="Q31" s="14"/>
      <c r="R31" s="13"/>
      <c r="S31" s="13"/>
      <c r="T31" s="12"/>
      <c r="U31" s="12"/>
      <c r="V31" s="12"/>
      <c r="W31" s="12"/>
      <c r="X31" s="12"/>
    </row>
    <row r="32" spans="1:24" s="18" customFormat="1" ht="12.75" customHeight="1" x14ac:dyDescent="0.25">
      <c r="A32" s="164"/>
      <c r="B32" s="108" t="s">
        <v>176</v>
      </c>
      <c r="C32" s="35">
        <v>0</v>
      </c>
      <c r="D32" s="33">
        <v>0</v>
      </c>
      <c r="E32" s="35">
        <v>0</v>
      </c>
      <c r="F32" s="33">
        <v>0</v>
      </c>
      <c r="G32" s="35">
        <v>0</v>
      </c>
      <c r="H32" s="33">
        <v>0</v>
      </c>
      <c r="I32" s="35">
        <v>0</v>
      </c>
      <c r="J32" s="33">
        <v>0</v>
      </c>
      <c r="K32" s="81">
        <v>0</v>
      </c>
      <c r="L32" s="35">
        <v>0</v>
      </c>
      <c r="M32" s="53">
        <f t="shared" si="5"/>
        <v>0</v>
      </c>
      <c r="N32" s="54">
        <v>0</v>
      </c>
      <c r="O32" s="98">
        <f t="shared" si="6"/>
        <v>11.111111111111111</v>
      </c>
      <c r="P32" s="98">
        <v>0</v>
      </c>
      <c r="Q32" s="14"/>
      <c r="R32" s="19"/>
      <c r="S32" s="19"/>
      <c r="T32" s="21"/>
      <c r="U32" s="21"/>
      <c r="V32" s="21"/>
      <c r="W32" s="21"/>
      <c r="X32" s="21"/>
    </row>
    <row r="33" spans="1:24" s="18" customFormat="1" ht="12.75" customHeight="1" x14ac:dyDescent="0.25">
      <c r="A33" s="164"/>
      <c r="B33" s="108" t="s">
        <v>333</v>
      </c>
      <c r="C33" s="35">
        <v>0</v>
      </c>
      <c r="D33" s="33">
        <v>0</v>
      </c>
      <c r="E33" s="35">
        <v>0</v>
      </c>
      <c r="F33" s="33">
        <v>0</v>
      </c>
      <c r="G33" s="35">
        <v>0</v>
      </c>
      <c r="H33" s="33">
        <v>0</v>
      </c>
      <c r="I33" s="35">
        <v>0</v>
      </c>
      <c r="J33" s="33">
        <v>0</v>
      </c>
      <c r="K33" s="81">
        <v>0</v>
      </c>
      <c r="L33" s="35">
        <v>0</v>
      </c>
      <c r="M33" s="53">
        <f t="shared" si="5"/>
        <v>0</v>
      </c>
      <c r="N33" s="54">
        <v>0</v>
      </c>
      <c r="O33" s="98">
        <f t="shared" si="6"/>
        <v>11.111111111111111</v>
      </c>
      <c r="P33" s="98">
        <v>0</v>
      </c>
      <c r="Q33" s="14"/>
      <c r="R33" s="19"/>
      <c r="S33" s="19"/>
      <c r="T33" s="21"/>
      <c r="U33" s="21"/>
      <c r="V33" s="21"/>
      <c r="W33" s="21"/>
      <c r="X33" s="21"/>
    </row>
    <row r="34" spans="1:24" s="18" customFormat="1" ht="12.75" customHeight="1" x14ac:dyDescent="0.25">
      <c r="A34" s="164"/>
      <c r="B34" s="102" t="s">
        <v>345</v>
      </c>
      <c r="C34" s="37">
        <v>0</v>
      </c>
      <c r="D34" s="78">
        <v>0</v>
      </c>
      <c r="E34" s="37">
        <v>0</v>
      </c>
      <c r="F34" s="78">
        <v>0</v>
      </c>
      <c r="G34" s="37">
        <v>0</v>
      </c>
      <c r="H34" s="78">
        <v>0</v>
      </c>
      <c r="I34" s="37">
        <v>0</v>
      </c>
      <c r="J34" s="78">
        <v>0</v>
      </c>
      <c r="K34" s="83">
        <v>0</v>
      </c>
      <c r="L34" s="37">
        <v>0</v>
      </c>
      <c r="M34" s="61">
        <f t="shared" si="5"/>
        <v>0</v>
      </c>
      <c r="N34" s="55">
        <v>0</v>
      </c>
      <c r="O34" s="98">
        <f t="shared" si="6"/>
        <v>11.111111111111111</v>
      </c>
      <c r="P34" s="98">
        <v>0</v>
      </c>
      <c r="Q34" s="14"/>
      <c r="R34" s="19"/>
      <c r="S34" s="19"/>
      <c r="T34" s="21"/>
      <c r="U34" s="21"/>
      <c r="V34" s="21"/>
      <c r="W34" s="21"/>
      <c r="X34" s="21"/>
    </row>
    <row r="35" spans="1:24" s="18" customFormat="1" ht="12.75" customHeight="1" x14ac:dyDescent="0.25">
      <c r="A35" s="165"/>
      <c r="B35" s="150" t="s">
        <v>362</v>
      </c>
      <c r="C35" s="178">
        <v>50</v>
      </c>
      <c r="D35" s="179"/>
      <c r="E35" s="179"/>
      <c r="F35" s="179"/>
      <c r="G35" s="180"/>
      <c r="H35" s="178">
        <v>50</v>
      </c>
      <c r="I35" s="179"/>
      <c r="J35" s="179"/>
      <c r="K35" s="179"/>
      <c r="L35" s="180"/>
      <c r="M35" s="61">
        <f>SUM(M26:M34)</f>
        <v>2</v>
      </c>
      <c r="N35" s="44">
        <v>50</v>
      </c>
      <c r="O35" s="153" t="s">
        <v>363</v>
      </c>
      <c r="P35" s="151">
        <f>SUM(P26:P34)</f>
        <v>22.222222222222221</v>
      </c>
      <c r="Q35" s="14"/>
      <c r="R35" s="19"/>
      <c r="S35" s="19"/>
      <c r="T35" s="21"/>
      <c r="U35" s="21"/>
      <c r="V35" s="21"/>
      <c r="W35" s="21"/>
      <c r="X35" s="21"/>
    </row>
    <row r="36" spans="1:24" s="18" customFormat="1" ht="12.75" customHeight="1" x14ac:dyDescent="0.25">
      <c r="A36" s="163" t="s">
        <v>5</v>
      </c>
      <c r="B36" s="116" t="s">
        <v>92</v>
      </c>
      <c r="C36" s="34">
        <v>0</v>
      </c>
      <c r="D36" s="77">
        <v>0</v>
      </c>
      <c r="E36" s="34">
        <v>0</v>
      </c>
      <c r="F36" s="77">
        <v>0</v>
      </c>
      <c r="G36" s="34">
        <v>0</v>
      </c>
      <c r="H36" s="77">
        <v>0</v>
      </c>
      <c r="I36" s="34">
        <v>0</v>
      </c>
      <c r="J36" s="77">
        <v>0</v>
      </c>
      <c r="K36" s="80">
        <v>0</v>
      </c>
      <c r="L36" s="34">
        <v>0</v>
      </c>
      <c r="M36" s="56">
        <f t="shared" ref="M36:M50" si="7">SUM(C36:L36)</f>
        <v>0</v>
      </c>
      <c r="N36" s="57">
        <v>0</v>
      </c>
      <c r="O36" s="97">
        <f>(100/15)</f>
        <v>6.666666666666667</v>
      </c>
      <c r="P36" s="97">
        <v>0</v>
      </c>
      <c r="Q36" s="14"/>
      <c r="R36" s="19"/>
      <c r="S36" s="19"/>
      <c r="T36" s="21"/>
      <c r="U36" s="21"/>
      <c r="V36" s="21"/>
      <c r="W36" s="21"/>
      <c r="X36" s="21"/>
    </row>
    <row r="37" spans="1:24" s="18" customFormat="1" ht="12.75" customHeight="1" x14ac:dyDescent="0.25">
      <c r="A37" s="164"/>
      <c r="B37" s="108" t="s">
        <v>105</v>
      </c>
      <c r="C37" s="35">
        <v>0</v>
      </c>
      <c r="D37" s="33">
        <v>0</v>
      </c>
      <c r="E37" s="35">
        <v>0</v>
      </c>
      <c r="F37" s="33">
        <v>0</v>
      </c>
      <c r="G37" s="35">
        <v>0</v>
      </c>
      <c r="H37" s="33">
        <v>0</v>
      </c>
      <c r="I37" s="35">
        <v>0</v>
      </c>
      <c r="J37" s="33">
        <v>0</v>
      </c>
      <c r="K37" s="81">
        <v>0</v>
      </c>
      <c r="L37" s="35">
        <v>0</v>
      </c>
      <c r="M37" s="53">
        <f t="shared" si="7"/>
        <v>0</v>
      </c>
      <c r="N37" s="58">
        <v>0</v>
      </c>
      <c r="O37" s="98">
        <f t="shared" ref="O37:P50" si="8">(100/15)</f>
        <v>6.666666666666667</v>
      </c>
      <c r="P37" s="98">
        <v>0</v>
      </c>
      <c r="Q37" s="14"/>
      <c r="R37" s="19"/>
      <c r="S37" s="19"/>
      <c r="T37" s="21"/>
      <c r="U37" s="21"/>
      <c r="V37" s="21"/>
      <c r="W37" s="21"/>
      <c r="X37" s="21"/>
    </row>
    <row r="38" spans="1:24" s="18" customFormat="1" ht="12.75" customHeight="1" x14ac:dyDescent="0.25">
      <c r="A38" s="164"/>
      <c r="B38" s="108" t="s">
        <v>135</v>
      </c>
      <c r="C38" s="35">
        <v>0</v>
      </c>
      <c r="D38" s="33">
        <v>0</v>
      </c>
      <c r="E38" s="35">
        <v>0</v>
      </c>
      <c r="F38" s="33">
        <v>0</v>
      </c>
      <c r="G38" s="35">
        <v>0</v>
      </c>
      <c r="H38" s="33">
        <v>0</v>
      </c>
      <c r="I38" s="35">
        <v>0</v>
      </c>
      <c r="J38" s="33">
        <v>0</v>
      </c>
      <c r="K38" s="81">
        <v>0</v>
      </c>
      <c r="L38" s="35">
        <v>0</v>
      </c>
      <c r="M38" s="53">
        <f t="shared" si="7"/>
        <v>0</v>
      </c>
      <c r="N38" s="58">
        <v>0</v>
      </c>
      <c r="O38" s="98">
        <f t="shared" si="8"/>
        <v>6.666666666666667</v>
      </c>
      <c r="P38" s="98">
        <v>0</v>
      </c>
      <c r="Q38" s="14"/>
      <c r="R38" s="19"/>
      <c r="S38" s="19"/>
      <c r="T38" s="21"/>
      <c r="U38" s="21"/>
      <c r="V38" s="21"/>
      <c r="W38" s="21"/>
      <c r="X38" s="21"/>
    </row>
    <row r="39" spans="1:24" s="18" customFormat="1" ht="12.75" customHeight="1" x14ac:dyDescent="0.25">
      <c r="A39" s="164"/>
      <c r="B39" s="108" t="s">
        <v>5</v>
      </c>
      <c r="C39" s="35">
        <v>0</v>
      </c>
      <c r="D39" s="33">
        <v>0</v>
      </c>
      <c r="E39" s="35">
        <v>0</v>
      </c>
      <c r="F39" s="33">
        <v>0</v>
      </c>
      <c r="G39" s="35">
        <v>0</v>
      </c>
      <c r="H39" s="33">
        <v>0</v>
      </c>
      <c r="I39" s="35">
        <v>0</v>
      </c>
      <c r="J39" s="33">
        <v>0</v>
      </c>
      <c r="K39" s="81">
        <v>0</v>
      </c>
      <c r="L39" s="35">
        <v>0</v>
      </c>
      <c r="M39" s="53">
        <f t="shared" si="7"/>
        <v>0</v>
      </c>
      <c r="N39" s="58">
        <v>0</v>
      </c>
      <c r="O39" s="95">
        <f t="shared" si="8"/>
        <v>6.666666666666667</v>
      </c>
      <c r="P39" s="95">
        <v>0</v>
      </c>
      <c r="Q39" s="14"/>
      <c r="R39" s="19"/>
      <c r="S39" s="19"/>
      <c r="T39" s="21"/>
      <c r="U39" s="21"/>
      <c r="V39" s="21"/>
      <c r="W39" s="21"/>
      <c r="X39" s="21"/>
    </row>
    <row r="40" spans="1:24" s="18" customFormat="1" ht="12.75" customHeight="1" x14ac:dyDescent="0.25">
      <c r="A40" s="164"/>
      <c r="B40" s="108" t="s">
        <v>177</v>
      </c>
      <c r="C40" s="35">
        <v>0</v>
      </c>
      <c r="D40" s="33">
        <v>0</v>
      </c>
      <c r="E40" s="35">
        <v>0</v>
      </c>
      <c r="F40" s="33">
        <v>0</v>
      </c>
      <c r="G40" s="35">
        <v>0</v>
      </c>
      <c r="H40" s="33">
        <v>0</v>
      </c>
      <c r="I40" s="35">
        <v>0</v>
      </c>
      <c r="J40" s="33">
        <v>0</v>
      </c>
      <c r="K40" s="81">
        <v>0</v>
      </c>
      <c r="L40" s="35">
        <v>0</v>
      </c>
      <c r="M40" s="53">
        <f t="shared" si="7"/>
        <v>0</v>
      </c>
      <c r="N40" s="58">
        <v>0</v>
      </c>
      <c r="O40" s="95">
        <f t="shared" si="8"/>
        <v>6.666666666666667</v>
      </c>
      <c r="P40" s="95">
        <v>0</v>
      </c>
      <c r="Q40" s="14"/>
      <c r="R40" s="19"/>
      <c r="S40" s="19"/>
      <c r="T40" s="21"/>
      <c r="U40" s="21"/>
      <c r="V40" s="21"/>
      <c r="W40" s="21"/>
      <c r="X40" s="21"/>
    </row>
    <row r="41" spans="1:24" s="18" customFormat="1" ht="12.75" customHeight="1" x14ac:dyDescent="0.25">
      <c r="A41" s="164"/>
      <c r="B41" s="108" t="s">
        <v>183</v>
      </c>
      <c r="C41" s="35">
        <v>0</v>
      </c>
      <c r="D41" s="33">
        <v>0</v>
      </c>
      <c r="E41" s="35">
        <v>0</v>
      </c>
      <c r="F41" s="33">
        <v>0</v>
      </c>
      <c r="G41" s="35">
        <v>0</v>
      </c>
      <c r="H41" s="33">
        <v>0</v>
      </c>
      <c r="I41" s="35">
        <v>0</v>
      </c>
      <c r="J41" s="33">
        <v>0</v>
      </c>
      <c r="K41" s="81">
        <v>0</v>
      </c>
      <c r="L41" s="35">
        <v>0</v>
      </c>
      <c r="M41" s="53">
        <f t="shared" si="7"/>
        <v>0</v>
      </c>
      <c r="N41" s="58">
        <v>0</v>
      </c>
      <c r="O41" s="95">
        <f t="shared" si="8"/>
        <v>6.666666666666667</v>
      </c>
      <c r="P41" s="95">
        <v>0</v>
      </c>
      <c r="Q41" s="14"/>
      <c r="R41" s="19"/>
      <c r="S41" s="19"/>
      <c r="T41" s="21"/>
      <c r="U41" s="21"/>
      <c r="V41" s="21"/>
      <c r="W41" s="21"/>
      <c r="X41" s="21"/>
    </row>
    <row r="42" spans="1:24" s="18" customFormat="1" ht="12.75" customHeight="1" x14ac:dyDescent="0.25">
      <c r="A42" s="164"/>
      <c r="B42" s="107" t="s">
        <v>71</v>
      </c>
      <c r="C42" s="36">
        <v>0</v>
      </c>
      <c r="D42" s="75">
        <v>0</v>
      </c>
      <c r="E42" s="36">
        <v>0</v>
      </c>
      <c r="F42" s="75">
        <v>0</v>
      </c>
      <c r="G42" s="36">
        <v>0</v>
      </c>
      <c r="H42" s="75">
        <v>0</v>
      </c>
      <c r="I42" s="36">
        <v>2</v>
      </c>
      <c r="J42" s="75">
        <v>0</v>
      </c>
      <c r="K42" s="82">
        <v>0</v>
      </c>
      <c r="L42" s="36">
        <v>0</v>
      </c>
      <c r="M42" s="59">
        <f t="shared" si="7"/>
        <v>2</v>
      </c>
      <c r="N42" s="60">
        <v>66.666666666666657</v>
      </c>
      <c r="O42" s="99">
        <f t="shared" si="8"/>
        <v>6.666666666666667</v>
      </c>
      <c r="P42" s="99">
        <f t="shared" si="8"/>
        <v>6.666666666666667</v>
      </c>
      <c r="Q42" s="14"/>
      <c r="R42" s="19"/>
      <c r="S42" s="19"/>
      <c r="T42" s="21"/>
      <c r="U42" s="21"/>
      <c r="V42" s="21"/>
      <c r="W42" s="21"/>
      <c r="X42" s="21"/>
    </row>
    <row r="43" spans="1:24" s="18" customFormat="1" ht="12.75" customHeight="1" x14ac:dyDescent="0.25">
      <c r="A43" s="164"/>
      <c r="B43" s="108" t="s">
        <v>209</v>
      </c>
      <c r="C43" s="35">
        <v>0</v>
      </c>
      <c r="D43" s="33">
        <v>0</v>
      </c>
      <c r="E43" s="35">
        <v>0</v>
      </c>
      <c r="F43" s="33">
        <v>0</v>
      </c>
      <c r="G43" s="35">
        <v>0</v>
      </c>
      <c r="H43" s="33">
        <v>0</v>
      </c>
      <c r="I43" s="35">
        <v>0</v>
      </c>
      <c r="J43" s="33">
        <v>0</v>
      </c>
      <c r="K43" s="81">
        <v>0</v>
      </c>
      <c r="L43" s="35">
        <v>0</v>
      </c>
      <c r="M43" s="53">
        <f t="shared" si="7"/>
        <v>0</v>
      </c>
      <c r="N43" s="58">
        <v>0</v>
      </c>
      <c r="O43" s="95">
        <f t="shared" si="8"/>
        <v>6.666666666666667</v>
      </c>
      <c r="P43" s="95">
        <v>0</v>
      </c>
      <c r="Q43" s="14"/>
      <c r="R43" s="19"/>
      <c r="S43" s="19"/>
      <c r="T43" s="21"/>
      <c r="U43" s="21"/>
      <c r="V43" s="21"/>
      <c r="W43" s="21"/>
      <c r="X43" s="21"/>
    </row>
    <row r="44" spans="1:24" s="18" customFormat="1" ht="12.75" customHeight="1" x14ac:dyDescent="0.25">
      <c r="A44" s="164"/>
      <c r="B44" s="108" t="s">
        <v>222</v>
      </c>
      <c r="C44" s="35">
        <v>0</v>
      </c>
      <c r="D44" s="33">
        <v>0</v>
      </c>
      <c r="E44" s="35">
        <v>0</v>
      </c>
      <c r="F44" s="33">
        <v>0</v>
      </c>
      <c r="G44" s="35">
        <v>0</v>
      </c>
      <c r="H44" s="33">
        <v>0</v>
      </c>
      <c r="I44" s="35">
        <v>0</v>
      </c>
      <c r="J44" s="33">
        <v>0</v>
      </c>
      <c r="K44" s="81">
        <v>0</v>
      </c>
      <c r="L44" s="35">
        <v>0</v>
      </c>
      <c r="M44" s="53">
        <f t="shared" si="7"/>
        <v>0</v>
      </c>
      <c r="N44" s="58">
        <v>0</v>
      </c>
      <c r="O44" s="95">
        <f t="shared" si="8"/>
        <v>6.666666666666667</v>
      </c>
      <c r="P44" s="95">
        <v>0</v>
      </c>
      <c r="Q44" s="14"/>
      <c r="R44" s="19"/>
      <c r="S44" s="19"/>
      <c r="T44" s="21"/>
      <c r="U44" s="21"/>
      <c r="V44" s="21"/>
      <c r="W44" s="21"/>
      <c r="X44" s="21"/>
    </row>
    <row r="45" spans="1:24" s="18" customFormat="1" ht="12.75" customHeight="1" x14ac:dyDescent="0.25">
      <c r="A45" s="164"/>
      <c r="B45" s="108" t="s">
        <v>236</v>
      </c>
      <c r="C45" s="35">
        <v>0</v>
      </c>
      <c r="D45" s="33">
        <v>0</v>
      </c>
      <c r="E45" s="35">
        <v>0</v>
      </c>
      <c r="F45" s="33">
        <v>0</v>
      </c>
      <c r="G45" s="35">
        <v>0</v>
      </c>
      <c r="H45" s="33">
        <v>0</v>
      </c>
      <c r="I45" s="35">
        <v>0</v>
      </c>
      <c r="J45" s="33">
        <v>0</v>
      </c>
      <c r="K45" s="81">
        <v>0</v>
      </c>
      <c r="L45" s="35">
        <v>0</v>
      </c>
      <c r="M45" s="53">
        <f t="shared" si="7"/>
        <v>0</v>
      </c>
      <c r="N45" s="58">
        <v>0</v>
      </c>
      <c r="O45" s="95">
        <f t="shared" si="8"/>
        <v>6.666666666666667</v>
      </c>
      <c r="P45" s="95">
        <v>0</v>
      </c>
      <c r="Q45" s="14"/>
      <c r="R45" s="19"/>
      <c r="S45" s="19"/>
      <c r="T45" s="21"/>
      <c r="U45" s="21"/>
      <c r="V45" s="21"/>
      <c r="W45" s="21"/>
      <c r="X45" s="21"/>
    </row>
    <row r="46" spans="1:24" s="18" customFormat="1" ht="12.75" customHeight="1" x14ac:dyDescent="0.25">
      <c r="A46" s="164"/>
      <c r="B46" s="108" t="s">
        <v>239</v>
      </c>
      <c r="C46" s="35">
        <v>0</v>
      </c>
      <c r="D46" s="33">
        <v>0</v>
      </c>
      <c r="E46" s="35">
        <v>0</v>
      </c>
      <c r="F46" s="33">
        <v>0</v>
      </c>
      <c r="G46" s="35">
        <v>0</v>
      </c>
      <c r="H46" s="33">
        <v>0</v>
      </c>
      <c r="I46" s="35">
        <v>0</v>
      </c>
      <c r="J46" s="33">
        <v>0</v>
      </c>
      <c r="K46" s="81">
        <v>0</v>
      </c>
      <c r="L46" s="35">
        <v>0</v>
      </c>
      <c r="M46" s="53">
        <f t="shared" si="7"/>
        <v>0</v>
      </c>
      <c r="N46" s="58">
        <v>0</v>
      </c>
      <c r="O46" s="98">
        <f t="shared" si="8"/>
        <v>6.666666666666667</v>
      </c>
      <c r="P46" s="98">
        <v>0</v>
      </c>
      <c r="Q46" s="14"/>
      <c r="R46" s="19"/>
      <c r="S46" s="19"/>
      <c r="T46" s="21"/>
      <c r="U46" s="21"/>
      <c r="V46" s="21"/>
      <c r="W46" s="21"/>
      <c r="X46" s="21"/>
    </row>
    <row r="47" spans="1:24" s="18" customFormat="1" ht="12.75" customHeight="1" x14ac:dyDescent="0.25">
      <c r="A47" s="164"/>
      <c r="B47" s="108" t="s">
        <v>271</v>
      </c>
      <c r="C47" s="35">
        <v>0</v>
      </c>
      <c r="D47" s="33">
        <v>0</v>
      </c>
      <c r="E47" s="35">
        <v>0</v>
      </c>
      <c r="F47" s="33">
        <v>0</v>
      </c>
      <c r="G47" s="35">
        <v>0</v>
      </c>
      <c r="H47" s="33">
        <v>0</v>
      </c>
      <c r="I47" s="35">
        <v>0</v>
      </c>
      <c r="J47" s="33">
        <v>0</v>
      </c>
      <c r="K47" s="81">
        <v>0</v>
      </c>
      <c r="L47" s="35">
        <v>0</v>
      </c>
      <c r="M47" s="53">
        <f t="shared" si="7"/>
        <v>0</v>
      </c>
      <c r="N47" s="58">
        <v>0</v>
      </c>
      <c r="O47" s="98">
        <f t="shared" si="8"/>
        <v>6.666666666666667</v>
      </c>
      <c r="P47" s="98">
        <v>0</v>
      </c>
      <c r="Q47" s="14"/>
      <c r="R47" s="19"/>
      <c r="S47" s="19"/>
      <c r="T47" s="21"/>
      <c r="U47" s="21"/>
      <c r="V47" s="21"/>
      <c r="W47" s="21"/>
      <c r="X47" s="21"/>
    </row>
    <row r="48" spans="1:24" s="18" customFormat="1" ht="12.75" customHeight="1" x14ac:dyDescent="0.25">
      <c r="A48" s="164"/>
      <c r="B48" s="108" t="s">
        <v>297</v>
      </c>
      <c r="C48" s="35">
        <v>0</v>
      </c>
      <c r="D48" s="33">
        <v>0</v>
      </c>
      <c r="E48" s="35">
        <v>0</v>
      </c>
      <c r="F48" s="33">
        <v>0</v>
      </c>
      <c r="G48" s="35">
        <v>0</v>
      </c>
      <c r="H48" s="33">
        <v>0</v>
      </c>
      <c r="I48" s="35">
        <v>0</v>
      </c>
      <c r="J48" s="33">
        <v>0</v>
      </c>
      <c r="K48" s="81">
        <v>0</v>
      </c>
      <c r="L48" s="35">
        <v>0</v>
      </c>
      <c r="M48" s="53">
        <f t="shared" si="7"/>
        <v>0</v>
      </c>
      <c r="N48" s="58">
        <v>0</v>
      </c>
      <c r="O48" s="98">
        <f t="shared" si="8"/>
        <v>6.666666666666667</v>
      </c>
      <c r="P48" s="98">
        <v>0</v>
      </c>
      <c r="Q48" s="14"/>
      <c r="R48" s="19"/>
      <c r="S48" s="19"/>
      <c r="T48" s="21"/>
      <c r="U48" s="21"/>
      <c r="V48" s="21"/>
      <c r="W48" s="21"/>
      <c r="X48" s="21"/>
    </row>
    <row r="49" spans="1:24" s="18" customFormat="1" ht="12.75" customHeight="1" x14ac:dyDescent="0.25">
      <c r="A49" s="164"/>
      <c r="B49" s="108" t="s">
        <v>304</v>
      </c>
      <c r="C49" s="35">
        <v>0</v>
      </c>
      <c r="D49" s="33">
        <v>0</v>
      </c>
      <c r="E49" s="35">
        <v>0</v>
      </c>
      <c r="F49" s="33">
        <v>0</v>
      </c>
      <c r="G49" s="35">
        <v>0</v>
      </c>
      <c r="H49" s="33">
        <v>0</v>
      </c>
      <c r="I49" s="35">
        <v>0</v>
      </c>
      <c r="J49" s="33">
        <v>0</v>
      </c>
      <c r="K49" s="81">
        <v>0</v>
      </c>
      <c r="L49" s="35">
        <v>0</v>
      </c>
      <c r="M49" s="53">
        <f t="shared" si="7"/>
        <v>0</v>
      </c>
      <c r="N49" s="58">
        <v>0</v>
      </c>
      <c r="O49" s="98">
        <f t="shared" si="8"/>
        <v>6.666666666666667</v>
      </c>
      <c r="P49" s="98">
        <v>0</v>
      </c>
      <c r="Q49" s="14"/>
      <c r="R49" s="19"/>
      <c r="S49" s="19"/>
      <c r="T49" s="21"/>
      <c r="U49" s="21"/>
      <c r="V49" s="21"/>
      <c r="W49" s="21"/>
      <c r="X49" s="21"/>
    </row>
    <row r="50" spans="1:24" s="18" customFormat="1" ht="12.75" customHeight="1" x14ac:dyDescent="0.25">
      <c r="A50" s="164"/>
      <c r="B50" s="108" t="s">
        <v>33</v>
      </c>
      <c r="C50" s="35">
        <v>0</v>
      </c>
      <c r="D50" s="33">
        <v>0</v>
      </c>
      <c r="E50" s="37">
        <v>0</v>
      </c>
      <c r="F50" s="78">
        <v>0</v>
      </c>
      <c r="G50" s="37">
        <v>0</v>
      </c>
      <c r="H50" s="78">
        <v>0</v>
      </c>
      <c r="I50" s="37">
        <v>1</v>
      </c>
      <c r="J50" s="78">
        <v>0</v>
      </c>
      <c r="K50" s="83">
        <v>0</v>
      </c>
      <c r="L50" s="37">
        <v>0</v>
      </c>
      <c r="M50" s="61">
        <f t="shared" si="7"/>
        <v>1</v>
      </c>
      <c r="N50" s="43">
        <v>33.333333333333329</v>
      </c>
      <c r="O50" s="98">
        <f t="shared" si="8"/>
        <v>6.666666666666667</v>
      </c>
      <c r="P50" s="98">
        <f t="shared" si="8"/>
        <v>6.666666666666667</v>
      </c>
      <c r="Q50" s="14"/>
      <c r="R50" s="19"/>
      <c r="S50" s="19"/>
      <c r="T50" s="21"/>
      <c r="U50" s="21"/>
      <c r="V50" s="21"/>
      <c r="W50" s="21"/>
      <c r="X50" s="21"/>
    </row>
    <row r="51" spans="1:24" s="18" customFormat="1" ht="12.75" customHeight="1" x14ac:dyDescent="0.25">
      <c r="A51" s="164"/>
      <c r="B51" s="150" t="s">
        <v>362</v>
      </c>
      <c r="C51" s="178">
        <v>0</v>
      </c>
      <c r="D51" s="179"/>
      <c r="E51" s="179"/>
      <c r="F51" s="179"/>
      <c r="G51" s="180"/>
      <c r="H51" s="178">
        <v>100</v>
      </c>
      <c r="I51" s="179"/>
      <c r="J51" s="179"/>
      <c r="K51" s="179"/>
      <c r="L51" s="180"/>
      <c r="M51" s="61">
        <f>SUM(M36:M50)</f>
        <v>3</v>
      </c>
      <c r="N51" s="44">
        <v>66.666666666666657</v>
      </c>
      <c r="O51" s="153" t="s">
        <v>363</v>
      </c>
      <c r="P51" s="151">
        <f>SUM(P36:P50)</f>
        <v>13.333333333333334</v>
      </c>
      <c r="Q51" s="14"/>
      <c r="R51" s="19"/>
      <c r="S51" s="19"/>
      <c r="T51" s="21"/>
      <c r="U51" s="21"/>
      <c r="V51" s="21"/>
      <c r="W51" s="21"/>
      <c r="X51" s="21"/>
    </row>
    <row r="52" spans="1:24" s="18" customFormat="1" ht="12.75" customHeight="1" x14ac:dyDescent="0.25">
      <c r="A52" s="163" t="s">
        <v>6</v>
      </c>
      <c r="B52" s="116" t="s">
        <v>87</v>
      </c>
      <c r="C52" s="80">
        <v>0</v>
      </c>
      <c r="D52" s="80">
        <v>0</v>
      </c>
      <c r="E52" s="34">
        <v>0</v>
      </c>
      <c r="F52" s="77">
        <v>0</v>
      </c>
      <c r="G52" s="34">
        <v>0</v>
      </c>
      <c r="H52" s="77">
        <v>0</v>
      </c>
      <c r="I52" s="34">
        <v>0</v>
      </c>
      <c r="J52" s="77">
        <v>0</v>
      </c>
      <c r="K52" s="80">
        <v>0</v>
      </c>
      <c r="L52" s="34">
        <v>0</v>
      </c>
      <c r="M52" s="77">
        <f t="shared" ref="M52:M89" si="9">SUM(C52:L52)</f>
        <v>0</v>
      </c>
      <c r="N52" s="57">
        <f>(M52/16)*100</f>
        <v>0</v>
      </c>
      <c r="O52" s="147">
        <f>(100/38)</f>
        <v>2.6315789473684212</v>
      </c>
      <c r="P52" s="97">
        <v>0</v>
      </c>
      <c r="Q52" s="14"/>
      <c r="R52" s="19"/>
      <c r="S52" s="19"/>
      <c r="T52" s="21"/>
      <c r="U52" s="21"/>
      <c r="V52" s="21"/>
      <c r="W52" s="21"/>
      <c r="X52" s="21"/>
    </row>
    <row r="53" spans="1:24" s="18" customFormat="1" ht="12.75" customHeight="1" x14ac:dyDescent="0.25">
      <c r="A53" s="164"/>
      <c r="B53" s="108" t="s">
        <v>97</v>
      </c>
      <c r="C53" s="81">
        <v>0</v>
      </c>
      <c r="D53" s="81">
        <v>0</v>
      </c>
      <c r="E53" s="35">
        <v>0</v>
      </c>
      <c r="F53" s="33">
        <v>0</v>
      </c>
      <c r="G53" s="35">
        <v>0</v>
      </c>
      <c r="H53" s="33">
        <v>0</v>
      </c>
      <c r="I53" s="35">
        <v>0</v>
      </c>
      <c r="J53" s="33">
        <v>0</v>
      </c>
      <c r="K53" s="81">
        <v>0</v>
      </c>
      <c r="L53" s="35">
        <v>0</v>
      </c>
      <c r="M53" s="33">
        <f t="shared" si="9"/>
        <v>0</v>
      </c>
      <c r="N53" s="58">
        <f t="shared" ref="N53:N89" si="10">(M53/16)*100</f>
        <v>0</v>
      </c>
      <c r="O53" s="148">
        <f t="shared" ref="O53:P89" si="11">(100/38)</f>
        <v>2.6315789473684212</v>
      </c>
      <c r="P53" s="98">
        <v>0</v>
      </c>
      <c r="Q53" s="14"/>
      <c r="R53" s="19"/>
      <c r="S53" s="19"/>
      <c r="T53" s="21"/>
      <c r="U53" s="21"/>
      <c r="V53" s="21"/>
      <c r="W53" s="21"/>
      <c r="X53" s="21"/>
    </row>
    <row r="54" spans="1:24" s="18" customFormat="1" ht="12.75" customHeight="1" x14ac:dyDescent="0.25">
      <c r="A54" s="164"/>
      <c r="B54" s="108" t="s">
        <v>102</v>
      </c>
      <c r="C54" s="81">
        <v>0</v>
      </c>
      <c r="D54" s="81">
        <v>0</v>
      </c>
      <c r="E54" s="35">
        <v>0</v>
      </c>
      <c r="F54" s="33">
        <v>0</v>
      </c>
      <c r="G54" s="35">
        <v>0</v>
      </c>
      <c r="H54" s="33">
        <v>0</v>
      </c>
      <c r="I54" s="35">
        <v>0</v>
      </c>
      <c r="J54" s="33">
        <v>0</v>
      </c>
      <c r="K54" s="81">
        <v>0</v>
      </c>
      <c r="L54" s="35">
        <v>0</v>
      </c>
      <c r="M54" s="33">
        <f t="shared" si="9"/>
        <v>0</v>
      </c>
      <c r="N54" s="58">
        <f t="shared" si="10"/>
        <v>0</v>
      </c>
      <c r="O54" s="148">
        <f t="shared" si="11"/>
        <v>2.6315789473684212</v>
      </c>
      <c r="P54" s="98">
        <v>0</v>
      </c>
      <c r="Q54" s="14"/>
      <c r="R54" s="19"/>
      <c r="S54" s="19"/>
      <c r="T54" s="21"/>
      <c r="U54" s="21"/>
      <c r="V54" s="21"/>
      <c r="W54" s="21"/>
      <c r="X54" s="21"/>
    </row>
    <row r="55" spans="1:24" s="18" customFormat="1" ht="12.75" customHeight="1" x14ac:dyDescent="0.25">
      <c r="A55" s="164"/>
      <c r="B55" s="108" t="s">
        <v>108</v>
      </c>
      <c r="C55" s="81">
        <v>0</v>
      </c>
      <c r="D55" s="81">
        <v>0</v>
      </c>
      <c r="E55" s="35">
        <v>0</v>
      </c>
      <c r="F55" s="33">
        <v>0</v>
      </c>
      <c r="G55" s="35">
        <v>0</v>
      </c>
      <c r="H55" s="33">
        <v>0</v>
      </c>
      <c r="I55" s="35">
        <v>0</v>
      </c>
      <c r="J55" s="33">
        <v>0</v>
      </c>
      <c r="K55" s="81">
        <v>0</v>
      </c>
      <c r="L55" s="35">
        <v>0</v>
      </c>
      <c r="M55" s="33">
        <f t="shared" si="9"/>
        <v>0</v>
      </c>
      <c r="N55" s="58">
        <f t="shared" si="10"/>
        <v>0</v>
      </c>
      <c r="O55" s="148">
        <f t="shared" si="11"/>
        <v>2.6315789473684212</v>
      </c>
      <c r="P55" s="98">
        <v>0</v>
      </c>
      <c r="Q55" s="14"/>
      <c r="R55" s="19"/>
      <c r="S55" s="19"/>
      <c r="T55" s="21"/>
      <c r="U55" s="21"/>
      <c r="V55" s="21"/>
      <c r="W55" s="21"/>
      <c r="X55" s="21"/>
    </row>
    <row r="56" spans="1:24" s="18" customFormat="1" ht="12.75" customHeight="1" x14ac:dyDescent="0.25">
      <c r="A56" s="164"/>
      <c r="B56" s="108" t="s">
        <v>109</v>
      </c>
      <c r="C56" s="81">
        <v>0</v>
      </c>
      <c r="D56" s="81">
        <v>0</v>
      </c>
      <c r="E56" s="35">
        <v>0</v>
      </c>
      <c r="F56" s="33">
        <v>0</v>
      </c>
      <c r="G56" s="35">
        <v>0</v>
      </c>
      <c r="H56" s="33">
        <v>0</v>
      </c>
      <c r="I56" s="35">
        <v>0</v>
      </c>
      <c r="J56" s="33">
        <v>0</v>
      </c>
      <c r="K56" s="81">
        <v>0</v>
      </c>
      <c r="L56" s="35">
        <v>0</v>
      </c>
      <c r="M56" s="33">
        <f t="shared" si="9"/>
        <v>0</v>
      </c>
      <c r="N56" s="58">
        <f t="shared" si="10"/>
        <v>0</v>
      </c>
      <c r="O56" s="148">
        <f t="shared" si="11"/>
        <v>2.6315789473684212</v>
      </c>
      <c r="P56" s="98">
        <v>0</v>
      </c>
      <c r="Q56" s="14"/>
      <c r="R56" s="19"/>
      <c r="S56" s="19"/>
      <c r="T56" s="21"/>
      <c r="U56" s="21"/>
      <c r="V56" s="21"/>
      <c r="W56" s="21"/>
      <c r="X56" s="21"/>
    </row>
    <row r="57" spans="1:24" s="18" customFormat="1" ht="12.75" customHeight="1" x14ac:dyDescent="0.25">
      <c r="A57" s="164"/>
      <c r="B57" s="108" t="s">
        <v>110</v>
      </c>
      <c r="C57" s="81">
        <v>0</v>
      </c>
      <c r="D57" s="81">
        <v>0</v>
      </c>
      <c r="E57" s="35">
        <v>0</v>
      </c>
      <c r="F57" s="33">
        <v>0</v>
      </c>
      <c r="G57" s="35">
        <v>0</v>
      </c>
      <c r="H57" s="33">
        <v>0</v>
      </c>
      <c r="I57" s="35">
        <v>0</v>
      </c>
      <c r="J57" s="33">
        <v>0</v>
      </c>
      <c r="K57" s="81">
        <v>0</v>
      </c>
      <c r="L57" s="35">
        <v>0</v>
      </c>
      <c r="M57" s="33">
        <f t="shared" si="9"/>
        <v>0</v>
      </c>
      <c r="N57" s="58">
        <f t="shared" si="10"/>
        <v>0</v>
      </c>
      <c r="O57" s="148">
        <f t="shared" si="11"/>
        <v>2.6315789473684212</v>
      </c>
      <c r="P57" s="98">
        <v>0</v>
      </c>
      <c r="Q57" s="14"/>
      <c r="R57" s="19"/>
      <c r="S57" s="19"/>
      <c r="T57" s="21"/>
      <c r="U57" s="21"/>
      <c r="V57" s="21"/>
      <c r="W57" s="21"/>
      <c r="X57" s="21"/>
    </row>
    <row r="58" spans="1:24" s="18" customFormat="1" ht="12.75" customHeight="1" x14ac:dyDescent="0.25">
      <c r="A58" s="164"/>
      <c r="B58" s="108" t="s">
        <v>137</v>
      </c>
      <c r="C58" s="81">
        <v>0</v>
      </c>
      <c r="D58" s="81">
        <v>0</v>
      </c>
      <c r="E58" s="35">
        <v>0</v>
      </c>
      <c r="F58" s="33">
        <v>0</v>
      </c>
      <c r="G58" s="35">
        <v>0</v>
      </c>
      <c r="H58" s="33">
        <v>0</v>
      </c>
      <c r="I58" s="35">
        <v>0</v>
      </c>
      <c r="J58" s="33">
        <v>0</v>
      </c>
      <c r="K58" s="81">
        <v>0</v>
      </c>
      <c r="L58" s="35">
        <v>0</v>
      </c>
      <c r="M58" s="33">
        <f t="shared" si="9"/>
        <v>0</v>
      </c>
      <c r="N58" s="58">
        <f t="shared" si="10"/>
        <v>0</v>
      </c>
      <c r="O58" s="148">
        <f t="shared" si="11"/>
        <v>2.6315789473684212</v>
      </c>
      <c r="P58" s="98">
        <v>0</v>
      </c>
      <c r="Q58" s="14"/>
      <c r="R58" s="19"/>
      <c r="S58" s="19"/>
      <c r="T58" s="21"/>
      <c r="U58" s="21"/>
      <c r="V58" s="21"/>
      <c r="W58" s="21"/>
      <c r="X58" s="21"/>
    </row>
    <row r="59" spans="1:24" s="18" customFormat="1" ht="12.75" customHeight="1" x14ac:dyDescent="0.25">
      <c r="A59" s="164"/>
      <c r="B59" s="108" t="s">
        <v>154</v>
      </c>
      <c r="C59" s="81">
        <v>0</v>
      </c>
      <c r="D59" s="81">
        <v>0</v>
      </c>
      <c r="E59" s="35">
        <v>0</v>
      </c>
      <c r="F59" s="33">
        <v>0</v>
      </c>
      <c r="G59" s="35">
        <v>0</v>
      </c>
      <c r="H59" s="33">
        <v>0</v>
      </c>
      <c r="I59" s="35">
        <v>0</v>
      </c>
      <c r="J59" s="33">
        <v>0</v>
      </c>
      <c r="K59" s="81">
        <v>0</v>
      </c>
      <c r="L59" s="35">
        <v>0</v>
      </c>
      <c r="M59" s="33">
        <f t="shared" si="9"/>
        <v>0</v>
      </c>
      <c r="N59" s="58">
        <f t="shared" si="10"/>
        <v>0</v>
      </c>
      <c r="O59" s="148">
        <f t="shared" si="11"/>
        <v>2.6315789473684212</v>
      </c>
      <c r="P59" s="98">
        <v>0</v>
      </c>
      <c r="Q59" s="14"/>
      <c r="R59" s="19"/>
      <c r="S59" s="19"/>
      <c r="T59" s="21"/>
      <c r="U59" s="21"/>
      <c r="V59" s="21"/>
      <c r="W59" s="21"/>
      <c r="X59" s="21"/>
    </row>
    <row r="60" spans="1:24" s="18" customFormat="1" ht="12.75" customHeight="1" x14ac:dyDescent="0.25">
      <c r="A60" s="164"/>
      <c r="B60" s="108" t="s">
        <v>155</v>
      </c>
      <c r="C60" s="81">
        <v>0</v>
      </c>
      <c r="D60" s="81">
        <v>0</v>
      </c>
      <c r="E60" s="35">
        <v>0</v>
      </c>
      <c r="F60" s="33">
        <v>0</v>
      </c>
      <c r="G60" s="35">
        <v>0</v>
      </c>
      <c r="H60" s="33">
        <v>0</v>
      </c>
      <c r="I60" s="35">
        <v>0</v>
      </c>
      <c r="J60" s="33">
        <v>0</v>
      </c>
      <c r="K60" s="81">
        <v>0</v>
      </c>
      <c r="L60" s="35">
        <v>0</v>
      </c>
      <c r="M60" s="33">
        <f t="shared" si="9"/>
        <v>0</v>
      </c>
      <c r="N60" s="58">
        <f t="shared" si="10"/>
        <v>0</v>
      </c>
      <c r="O60" s="148">
        <f t="shared" si="11"/>
        <v>2.6315789473684212</v>
      </c>
      <c r="P60" s="98">
        <v>0</v>
      </c>
      <c r="Q60" s="14"/>
      <c r="R60" s="19"/>
      <c r="S60" s="19"/>
      <c r="T60" s="21"/>
      <c r="U60" s="21"/>
      <c r="V60" s="21"/>
      <c r="W60" s="21"/>
      <c r="X60" s="21"/>
    </row>
    <row r="61" spans="1:24" s="18" customFormat="1" ht="12.75" customHeight="1" x14ac:dyDescent="0.25">
      <c r="A61" s="164"/>
      <c r="B61" s="108" t="s">
        <v>170</v>
      </c>
      <c r="C61" s="81">
        <v>0</v>
      </c>
      <c r="D61" s="81">
        <v>0</v>
      </c>
      <c r="E61" s="35">
        <v>0</v>
      </c>
      <c r="F61" s="33">
        <v>0</v>
      </c>
      <c r="G61" s="35">
        <v>0</v>
      </c>
      <c r="H61" s="33">
        <v>0</v>
      </c>
      <c r="I61" s="35">
        <v>0</v>
      </c>
      <c r="J61" s="33">
        <v>0</v>
      </c>
      <c r="K61" s="81">
        <v>0</v>
      </c>
      <c r="L61" s="35">
        <v>0</v>
      </c>
      <c r="M61" s="33">
        <f t="shared" si="9"/>
        <v>0</v>
      </c>
      <c r="N61" s="58">
        <f t="shared" si="10"/>
        <v>0</v>
      </c>
      <c r="O61" s="148">
        <f t="shared" si="11"/>
        <v>2.6315789473684212</v>
      </c>
      <c r="P61" s="98">
        <v>0</v>
      </c>
      <c r="Q61" s="14"/>
      <c r="R61" s="19"/>
      <c r="S61" s="19"/>
      <c r="T61" s="21"/>
      <c r="U61" s="21"/>
      <c r="V61" s="21"/>
      <c r="W61" s="21"/>
      <c r="X61" s="21"/>
    </row>
    <row r="62" spans="1:24" s="18" customFormat="1" ht="12.75" customHeight="1" x14ac:dyDescent="0.25">
      <c r="A62" s="164"/>
      <c r="B62" s="108" t="s">
        <v>84</v>
      </c>
      <c r="C62" s="81">
        <v>0</v>
      </c>
      <c r="D62" s="81">
        <v>0</v>
      </c>
      <c r="E62" s="35">
        <v>0</v>
      </c>
      <c r="F62" s="33">
        <v>1</v>
      </c>
      <c r="G62" s="35">
        <v>0</v>
      </c>
      <c r="H62" s="33">
        <v>1</v>
      </c>
      <c r="I62" s="35">
        <v>0</v>
      </c>
      <c r="J62" s="33">
        <v>0</v>
      </c>
      <c r="K62" s="81">
        <v>0</v>
      </c>
      <c r="L62" s="35">
        <v>0</v>
      </c>
      <c r="M62" s="33">
        <f t="shared" si="9"/>
        <v>2</v>
      </c>
      <c r="N62" s="58">
        <f t="shared" si="10"/>
        <v>12.5</v>
      </c>
      <c r="O62" s="148">
        <f t="shared" si="11"/>
        <v>2.6315789473684212</v>
      </c>
      <c r="P62" s="98">
        <f t="shared" si="11"/>
        <v>2.6315789473684212</v>
      </c>
      <c r="Q62" s="14"/>
      <c r="R62" s="19"/>
      <c r="S62" s="19"/>
      <c r="T62" s="21"/>
      <c r="U62" s="21"/>
      <c r="V62" s="21"/>
      <c r="W62" s="21"/>
      <c r="X62" s="21"/>
    </row>
    <row r="63" spans="1:24" s="18" customFormat="1" ht="12.75" customHeight="1" x14ac:dyDescent="0.25">
      <c r="A63" s="164"/>
      <c r="B63" s="108" t="s">
        <v>179</v>
      </c>
      <c r="C63" s="81">
        <v>0</v>
      </c>
      <c r="D63" s="81">
        <v>0</v>
      </c>
      <c r="E63" s="35">
        <v>0</v>
      </c>
      <c r="F63" s="33">
        <v>0</v>
      </c>
      <c r="G63" s="35">
        <v>0</v>
      </c>
      <c r="H63" s="33">
        <v>0</v>
      </c>
      <c r="I63" s="35">
        <v>0</v>
      </c>
      <c r="J63" s="33">
        <v>0</v>
      </c>
      <c r="K63" s="81">
        <v>0</v>
      </c>
      <c r="L63" s="35">
        <v>0</v>
      </c>
      <c r="M63" s="33">
        <f t="shared" si="9"/>
        <v>0</v>
      </c>
      <c r="N63" s="58">
        <f t="shared" si="10"/>
        <v>0</v>
      </c>
      <c r="O63" s="148">
        <f t="shared" si="11"/>
        <v>2.6315789473684212</v>
      </c>
      <c r="P63" s="98">
        <v>0</v>
      </c>
      <c r="Q63" s="14"/>
      <c r="R63" s="19"/>
      <c r="S63" s="19"/>
      <c r="T63" s="21"/>
      <c r="U63" s="21"/>
      <c r="V63" s="21"/>
      <c r="W63" s="21"/>
      <c r="X63" s="21"/>
    </row>
    <row r="64" spans="1:24" s="18" customFormat="1" ht="12.75" customHeight="1" x14ac:dyDescent="0.25">
      <c r="A64" s="164"/>
      <c r="B64" s="108" t="s">
        <v>180</v>
      </c>
      <c r="C64" s="81">
        <v>0</v>
      </c>
      <c r="D64" s="81">
        <v>0</v>
      </c>
      <c r="E64" s="35">
        <v>0</v>
      </c>
      <c r="F64" s="33">
        <v>0</v>
      </c>
      <c r="G64" s="35">
        <v>0</v>
      </c>
      <c r="H64" s="33">
        <v>0</v>
      </c>
      <c r="I64" s="35">
        <v>0</v>
      </c>
      <c r="J64" s="33">
        <v>0</v>
      </c>
      <c r="K64" s="81">
        <v>0</v>
      </c>
      <c r="L64" s="35">
        <v>0</v>
      </c>
      <c r="M64" s="33">
        <f t="shared" si="9"/>
        <v>0</v>
      </c>
      <c r="N64" s="58">
        <f t="shared" si="10"/>
        <v>0</v>
      </c>
      <c r="O64" s="148">
        <f t="shared" si="11"/>
        <v>2.6315789473684212</v>
      </c>
      <c r="P64" s="98">
        <v>0</v>
      </c>
      <c r="Q64" s="14"/>
      <c r="R64" s="19"/>
      <c r="S64" s="19"/>
      <c r="T64" s="21"/>
      <c r="U64" s="21"/>
      <c r="V64" s="21"/>
      <c r="W64" s="21"/>
      <c r="X64" s="21"/>
    </row>
    <row r="65" spans="1:24" s="18" customFormat="1" ht="12.75" customHeight="1" x14ac:dyDescent="0.25">
      <c r="A65" s="164"/>
      <c r="B65" s="108" t="s">
        <v>181</v>
      </c>
      <c r="C65" s="81">
        <v>0</v>
      </c>
      <c r="D65" s="81">
        <v>0</v>
      </c>
      <c r="E65" s="35">
        <v>0</v>
      </c>
      <c r="F65" s="33">
        <v>0</v>
      </c>
      <c r="G65" s="35">
        <v>0</v>
      </c>
      <c r="H65" s="33">
        <v>0</v>
      </c>
      <c r="I65" s="35">
        <v>0</v>
      </c>
      <c r="J65" s="33">
        <v>0</v>
      </c>
      <c r="K65" s="81">
        <v>0</v>
      </c>
      <c r="L65" s="35">
        <v>0</v>
      </c>
      <c r="M65" s="33">
        <f t="shared" si="9"/>
        <v>0</v>
      </c>
      <c r="N65" s="58">
        <f t="shared" si="10"/>
        <v>0</v>
      </c>
      <c r="O65" s="148">
        <f t="shared" si="11"/>
        <v>2.6315789473684212</v>
      </c>
      <c r="P65" s="98">
        <v>0</v>
      </c>
      <c r="Q65" s="14"/>
      <c r="R65" s="19"/>
      <c r="S65" s="19"/>
      <c r="T65" s="21"/>
      <c r="U65" s="21"/>
      <c r="V65" s="21"/>
      <c r="W65" s="21"/>
      <c r="X65" s="21"/>
    </row>
    <row r="66" spans="1:24" s="18" customFormat="1" ht="12.75" customHeight="1" x14ac:dyDescent="0.25">
      <c r="A66" s="164"/>
      <c r="B66" s="108" t="s">
        <v>184</v>
      </c>
      <c r="C66" s="81">
        <v>0</v>
      </c>
      <c r="D66" s="81">
        <v>0</v>
      </c>
      <c r="E66" s="35">
        <v>0</v>
      </c>
      <c r="F66" s="33">
        <v>0</v>
      </c>
      <c r="G66" s="35">
        <v>0</v>
      </c>
      <c r="H66" s="33">
        <v>0</v>
      </c>
      <c r="I66" s="35">
        <v>0</v>
      </c>
      <c r="J66" s="33">
        <v>0</v>
      </c>
      <c r="K66" s="81">
        <v>0</v>
      </c>
      <c r="L66" s="35">
        <v>0</v>
      </c>
      <c r="M66" s="33">
        <f t="shared" si="9"/>
        <v>0</v>
      </c>
      <c r="N66" s="58">
        <f t="shared" si="10"/>
        <v>0</v>
      </c>
      <c r="O66" s="148">
        <f t="shared" si="11"/>
        <v>2.6315789473684212</v>
      </c>
      <c r="P66" s="98">
        <v>0</v>
      </c>
      <c r="Q66" s="14"/>
      <c r="R66" s="19"/>
      <c r="S66" s="19"/>
      <c r="T66" s="21"/>
      <c r="U66" s="21"/>
      <c r="V66" s="21"/>
      <c r="W66" s="21"/>
      <c r="X66" s="21"/>
    </row>
    <row r="67" spans="1:24" s="18" customFormat="1" ht="12.75" customHeight="1" x14ac:dyDescent="0.25">
      <c r="A67" s="164"/>
      <c r="B67" s="108" t="s">
        <v>49</v>
      </c>
      <c r="C67" s="81">
        <v>0</v>
      </c>
      <c r="D67" s="81">
        <v>0</v>
      </c>
      <c r="E67" s="35">
        <v>1</v>
      </c>
      <c r="F67" s="33">
        <v>0</v>
      </c>
      <c r="G67" s="35">
        <v>0</v>
      </c>
      <c r="H67" s="33">
        <v>0</v>
      </c>
      <c r="I67" s="35">
        <v>0</v>
      </c>
      <c r="J67" s="33">
        <v>0</v>
      </c>
      <c r="K67" s="81">
        <v>0</v>
      </c>
      <c r="L67" s="35">
        <v>0</v>
      </c>
      <c r="M67" s="33">
        <f t="shared" si="9"/>
        <v>1</v>
      </c>
      <c r="N67" s="58">
        <f t="shared" si="10"/>
        <v>6.25</v>
      </c>
      <c r="O67" s="148">
        <f t="shared" si="11"/>
        <v>2.6315789473684212</v>
      </c>
      <c r="P67" s="98">
        <f t="shared" si="11"/>
        <v>2.6315789473684212</v>
      </c>
      <c r="Q67" s="14"/>
      <c r="R67" s="19"/>
      <c r="S67" s="19"/>
      <c r="T67" s="21"/>
      <c r="U67" s="21"/>
      <c r="V67" s="21"/>
      <c r="W67" s="21"/>
      <c r="X67" s="21"/>
    </row>
    <row r="68" spans="1:24" s="18" customFormat="1" ht="12.75" customHeight="1" x14ac:dyDescent="0.25">
      <c r="A68" s="164"/>
      <c r="B68" s="108" t="s">
        <v>197</v>
      </c>
      <c r="C68" s="81">
        <v>0</v>
      </c>
      <c r="D68" s="81">
        <v>0</v>
      </c>
      <c r="E68" s="35">
        <v>0</v>
      </c>
      <c r="F68" s="33">
        <v>0</v>
      </c>
      <c r="G68" s="35">
        <v>0</v>
      </c>
      <c r="H68" s="33">
        <v>0</v>
      </c>
      <c r="I68" s="35">
        <v>0</v>
      </c>
      <c r="J68" s="33">
        <v>0</v>
      </c>
      <c r="K68" s="81">
        <v>0</v>
      </c>
      <c r="L68" s="35">
        <v>0</v>
      </c>
      <c r="M68" s="33">
        <f t="shared" si="9"/>
        <v>0</v>
      </c>
      <c r="N68" s="58">
        <f t="shared" si="10"/>
        <v>0</v>
      </c>
      <c r="O68" s="148">
        <f t="shared" si="11"/>
        <v>2.6315789473684212</v>
      </c>
      <c r="P68" s="98">
        <v>0</v>
      </c>
      <c r="Q68" s="14"/>
      <c r="R68" s="19"/>
      <c r="S68" s="19"/>
      <c r="T68" s="21"/>
      <c r="U68" s="21"/>
      <c r="V68" s="21"/>
      <c r="W68" s="21"/>
      <c r="X68" s="21"/>
    </row>
    <row r="69" spans="1:24" s="18" customFormat="1" ht="12.75" customHeight="1" x14ac:dyDescent="0.25">
      <c r="A69" s="164"/>
      <c r="B69" s="108" t="s">
        <v>206</v>
      </c>
      <c r="C69" s="81">
        <v>0</v>
      </c>
      <c r="D69" s="81">
        <v>0</v>
      </c>
      <c r="E69" s="35">
        <v>0</v>
      </c>
      <c r="F69" s="33">
        <v>0</v>
      </c>
      <c r="G69" s="35">
        <v>0</v>
      </c>
      <c r="H69" s="33">
        <v>0</v>
      </c>
      <c r="I69" s="35">
        <v>0</v>
      </c>
      <c r="J69" s="33">
        <v>0</v>
      </c>
      <c r="K69" s="81">
        <v>0</v>
      </c>
      <c r="L69" s="35">
        <v>0</v>
      </c>
      <c r="M69" s="33">
        <f t="shared" si="9"/>
        <v>0</v>
      </c>
      <c r="N69" s="58">
        <f t="shared" si="10"/>
        <v>0</v>
      </c>
      <c r="O69" s="148">
        <f t="shared" si="11"/>
        <v>2.6315789473684212</v>
      </c>
      <c r="P69" s="98">
        <v>0</v>
      </c>
      <c r="Q69" s="14"/>
      <c r="R69" s="19"/>
      <c r="S69" s="19"/>
      <c r="T69" s="21"/>
      <c r="U69" s="21"/>
      <c r="V69" s="21"/>
      <c r="W69" s="21"/>
      <c r="X69" s="21"/>
    </row>
    <row r="70" spans="1:24" s="18" customFormat="1" ht="12.75" customHeight="1" x14ac:dyDescent="0.25">
      <c r="A70" s="164"/>
      <c r="B70" s="108" t="s">
        <v>229</v>
      </c>
      <c r="C70" s="81">
        <v>0</v>
      </c>
      <c r="D70" s="81">
        <v>0</v>
      </c>
      <c r="E70" s="35">
        <v>0</v>
      </c>
      <c r="F70" s="33">
        <v>0</v>
      </c>
      <c r="G70" s="35">
        <v>0</v>
      </c>
      <c r="H70" s="33">
        <v>0</v>
      </c>
      <c r="I70" s="35">
        <v>0</v>
      </c>
      <c r="J70" s="33">
        <v>0</v>
      </c>
      <c r="K70" s="81">
        <v>0</v>
      </c>
      <c r="L70" s="35">
        <v>0</v>
      </c>
      <c r="M70" s="33">
        <f t="shared" si="9"/>
        <v>0</v>
      </c>
      <c r="N70" s="58">
        <f t="shared" si="10"/>
        <v>0</v>
      </c>
      <c r="O70" s="148">
        <f t="shared" si="11"/>
        <v>2.6315789473684212</v>
      </c>
      <c r="P70" s="98">
        <v>0</v>
      </c>
      <c r="Q70" s="14"/>
      <c r="R70" s="19"/>
      <c r="S70" s="19"/>
      <c r="T70" s="21"/>
      <c r="U70" s="21"/>
      <c r="V70" s="21"/>
      <c r="W70" s="21"/>
      <c r="X70" s="21"/>
    </row>
    <row r="71" spans="1:24" s="18" customFormat="1" ht="12.75" customHeight="1" x14ac:dyDescent="0.25">
      <c r="A71" s="164"/>
      <c r="B71" s="108" t="s">
        <v>234</v>
      </c>
      <c r="C71" s="81">
        <v>0</v>
      </c>
      <c r="D71" s="81">
        <v>0</v>
      </c>
      <c r="E71" s="35">
        <v>0</v>
      </c>
      <c r="F71" s="33">
        <v>0</v>
      </c>
      <c r="G71" s="35">
        <v>0</v>
      </c>
      <c r="H71" s="33">
        <v>0</v>
      </c>
      <c r="I71" s="35">
        <v>0</v>
      </c>
      <c r="J71" s="33">
        <v>0</v>
      </c>
      <c r="K71" s="81">
        <v>0</v>
      </c>
      <c r="L71" s="35">
        <v>0</v>
      </c>
      <c r="M71" s="33">
        <f t="shared" si="9"/>
        <v>0</v>
      </c>
      <c r="N71" s="58">
        <f t="shared" si="10"/>
        <v>0</v>
      </c>
      <c r="O71" s="148">
        <f t="shared" si="11"/>
        <v>2.6315789473684212</v>
      </c>
      <c r="P71" s="98">
        <v>0</v>
      </c>
      <c r="Q71" s="14"/>
      <c r="R71" s="19"/>
      <c r="S71" s="19"/>
      <c r="T71" s="21"/>
      <c r="U71" s="21"/>
      <c r="V71" s="21"/>
      <c r="W71" s="21"/>
      <c r="X71" s="21"/>
    </row>
    <row r="72" spans="1:24" s="18" customFormat="1" ht="12.75" customHeight="1" x14ac:dyDescent="0.25">
      <c r="A72" s="164"/>
      <c r="B72" s="108" t="s">
        <v>244</v>
      </c>
      <c r="C72" s="81">
        <v>0</v>
      </c>
      <c r="D72" s="81">
        <v>0</v>
      </c>
      <c r="E72" s="35">
        <v>0</v>
      </c>
      <c r="F72" s="33">
        <v>0</v>
      </c>
      <c r="G72" s="35">
        <v>0</v>
      </c>
      <c r="H72" s="33">
        <v>0</v>
      </c>
      <c r="I72" s="35">
        <v>0</v>
      </c>
      <c r="J72" s="33">
        <v>0</v>
      </c>
      <c r="K72" s="81">
        <v>0</v>
      </c>
      <c r="L72" s="35">
        <v>0</v>
      </c>
      <c r="M72" s="33">
        <f t="shared" si="9"/>
        <v>0</v>
      </c>
      <c r="N72" s="58">
        <f t="shared" si="10"/>
        <v>0</v>
      </c>
      <c r="O72" s="148">
        <f t="shared" si="11"/>
        <v>2.6315789473684212</v>
      </c>
      <c r="P72" s="98">
        <v>0</v>
      </c>
      <c r="Q72" s="14"/>
      <c r="R72" s="19"/>
      <c r="S72" s="19"/>
      <c r="T72" s="21"/>
      <c r="U72" s="21"/>
      <c r="V72" s="21"/>
      <c r="W72" s="21"/>
      <c r="X72" s="21"/>
    </row>
    <row r="73" spans="1:24" s="18" customFormat="1" ht="12.75" customHeight="1" x14ac:dyDescent="0.25">
      <c r="A73" s="164"/>
      <c r="B73" s="108" t="s">
        <v>245</v>
      </c>
      <c r="C73" s="81">
        <v>0</v>
      </c>
      <c r="D73" s="81">
        <v>0</v>
      </c>
      <c r="E73" s="35">
        <v>0</v>
      </c>
      <c r="F73" s="33">
        <v>0</v>
      </c>
      <c r="G73" s="35">
        <v>0</v>
      </c>
      <c r="H73" s="33">
        <v>0</v>
      </c>
      <c r="I73" s="35">
        <v>0</v>
      </c>
      <c r="J73" s="33">
        <v>0</v>
      </c>
      <c r="K73" s="81">
        <v>0</v>
      </c>
      <c r="L73" s="35">
        <v>0</v>
      </c>
      <c r="M73" s="33">
        <f t="shared" si="9"/>
        <v>0</v>
      </c>
      <c r="N73" s="58">
        <f t="shared" si="10"/>
        <v>0</v>
      </c>
      <c r="O73" s="148">
        <f t="shared" si="11"/>
        <v>2.6315789473684212</v>
      </c>
      <c r="P73" s="98">
        <v>0</v>
      </c>
      <c r="Q73" s="14"/>
      <c r="R73" s="19"/>
      <c r="S73" s="19"/>
      <c r="T73" s="21"/>
      <c r="U73" s="21"/>
      <c r="V73" s="21"/>
      <c r="W73" s="21"/>
      <c r="X73" s="21"/>
    </row>
    <row r="74" spans="1:24" s="18" customFormat="1" ht="12.75" customHeight="1" x14ac:dyDescent="0.25">
      <c r="A74" s="164"/>
      <c r="B74" s="108" t="s">
        <v>257</v>
      </c>
      <c r="C74" s="81">
        <v>0</v>
      </c>
      <c r="D74" s="81">
        <v>0</v>
      </c>
      <c r="E74" s="35">
        <v>0</v>
      </c>
      <c r="F74" s="33">
        <v>0</v>
      </c>
      <c r="G74" s="35">
        <v>0</v>
      </c>
      <c r="H74" s="33">
        <v>0</v>
      </c>
      <c r="I74" s="35">
        <v>0</v>
      </c>
      <c r="J74" s="33">
        <v>0</v>
      </c>
      <c r="K74" s="81">
        <v>0</v>
      </c>
      <c r="L74" s="35">
        <v>0</v>
      </c>
      <c r="M74" s="33">
        <f t="shared" si="9"/>
        <v>0</v>
      </c>
      <c r="N74" s="58">
        <f t="shared" si="10"/>
        <v>0</v>
      </c>
      <c r="O74" s="148">
        <f t="shared" si="11"/>
        <v>2.6315789473684212</v>
      </c>
      <c r="P74" s="98">
        <v>0</v>
      </c>
      <c r="Q74" s="14"/>
      <c r="R74" s="19"/>
      <c r="S74" s="19"/>
      <c r="T74" s="21"/>
      <c r="U74" s="21"/>
      <c r="V74" s="21"/>
      <c r="W74" s="21"/>
      <c r="X74" s="21"/>
    </row>
    <row r="75" spans="1:24" s="18" customFormat="1" ht="12.75" customHeight="1" x14ac:dyDescent="0.25">
      <c r="A75" s="164"/>
      <c r="B75" s="108" t="s">
        <v>268</v>
      </c>
      <c r="C75" s="81">
        <v>0</v>
      </c>
      <c r="D75" s="81">
        <v>0</v>
      </c>
      <c r="E75" s="35">
        <v>0</v>
      </c>
      <c r="F75" s="33">
        <v>0</v>
      </c>
      <c r="G75" s="35">
        <v>0</v>
      </c>
      <c r="H75" s="33">
        <v>0</v>
      </c>
      <c r="I75" s="35">
        <v>0</v>
      </c>
      <c r="J75" s="33">
        <v>0</v>
      </c>
      <c r="K75" s="81">
        <v>0</v>
      </c>
      <c r="L75" s="35">
        <v>0</v>
      </c>
      <c r="M75" s="33">
        <f t="shared" si="9"/>
        <v>0</v>
      </c>
      <c r="N75" s="58">
        <f t="shared" si="10"/>
        <v>0</v>
      </c>
      <c r="O75" s="145">
        <f t="shared" si="11"/>
        <v>2.6315789473684212</v>
      </c>
      <c r="P75" s="95">
        <v>0</v>
      </c>
      <c r="Q75" s="14"/>
      <c r="R75" s="19"/>
      <c r="S75" s="19"/>
      <c r="T75" s="21"/>
      <c r="U75" s="21"/>
      <c r="V75" s="21"/>
      <c r="W75" s="21"/>
      <c r="X75" s="21"/>
    </row>
    <row r="76" spans="1:24" s="18" customFormat="1" ht="12.75" customHeight="1" x14ac:dyDescent="0.25">
      <c r="A76" s="164"/>
      <c r="B76" s="108" t="s">
        <v>275</v>
      </c>
      <c r="C76" s="81">
        <v>0</v>
      </c>
      <c r="D76" s="81">
        <v>0</v>
      </c>
      <c r="E76" s="35">
        <v>0</v>
      </c>
      <c r="F76" s="33">
        <v>0</v>
      </c>
      <c r="G76" s="35">
        <v>0</v>
      </c>
      <c r="H76" s="33">
        <v>0</v>
      </c>
      <c r="I76" s="35">
        <v>0</v>
      </c>
      <c r="J76" s="33">
        <v>0</v>
      </c>
      <c r="K76" s="81">
        <v>0</v>
      </c>
      <c r="L76" s="35">
        <v>0</v>
      </c>
      <c r="M76" s="33">
        <f t="shared" si="9"/>
        <v>0</v>
      </c>
      <c r="N76" s="58">
        <f t="shared" si="10"/>
        <v>0</v>
      </c>
      <c r="O76" s="145">
        <f t="shared" si="11"/>
        <v>2.6315789473684212</v>
      </c>
      <c r="P76" s="95">
        <v>0</v>
      </c>
      <c r="Q76" s="14"/>
      <c r="R76" s="19"/>
      <c r="S76" s="19"/>
      <c r="T76" s="21"/>
      <c r="U76" s="21"/>
      <c r="V76" s="21"/>
      <c r="W76" s="21"/>
      <c r="X76" s="21"/>
    </row>
    <row r="77" spans="1:24" s="18" customFormat="1" ht="12.75" customHeight="1" x14ac:dyDescent="0.25">
      <c r="A77" s="164"/>
      <c r="B77" s="108" t="s">
        <v>41</v>
      </c>
      <c r="C77" s="81">
        <v>0</v>
      </c>
      <c r="D77" s="81">
        <v>0</v>
      </c>
      <c r="E77" s="35">
        <v>0</v>
      </c>
      <c r="F77" s="33">
        <v>0</v>
      </c>
      <c r="G77" s="35">
        <v>1</v>
      </c>
      <c r="H77" s="33">
        <v>0</v>
      </c>
      <c r="I77" s="35">
        <v>1</v>
      </c>
      <c r="J77" s="33">
        <v>0</v>
      </c>
      <c r="K77" s="81">
        <v>0</v>
      </c>
      <c r="L77" s="35">
        <v>0</v>
      </c>
      <c r="M77" s="33">
        <f t="shared" si="9"/>
        <v>2</v>
      </c>
      <c r="N77" s="58">
        <f t="shared" si="10"/>
        <v>12.5</v>
      </c>
      <c r="O77" s="145">
        <f t="shared" si="11"/>
        <v>2.6315789473684212</v>
      </c>
      <c r="P77" s="95">
        <f t="shared" si="11"/>
        <v>2.6315789473684212</v>
      </c>
      <c r="Q77" s="14"/>
      <c r="R77" s="19"/>
      <c r="S77" s="19"/>
      <c r="T77" s="21"/>
      <c r="U77" s="21"/>
      <c r="V77" s="21"/>
      <c r="W77" s="21"/>
      <c r="X77" s="21"/>
    </row>
    <row r="78" spans="1:24" s="18" customFormat="1" ht="12.75" customHeight="1" x14ac:dyDescent="0.25">
      <c r="A78" s="164"/>
      <c r="B78" s="108" t="s">
        <v>39</v>
      </c>
      <c r="C78" s="81">
        <v>0</v>
      </c>
      <c r="D78" s="81">
        <v>0</v>
      </c>
      <c r="E78" s="35">
        <v>0</v>
      </c>
      <c r="F78" s="33">
        <v>0</v>
      </c>
      <c r="G78" s="35">
        <v>1</v>
      </c>
      <c r="H78" s="33">
        <v>0</v>
      </c>
      <c r="I78" s="35">
        <v>0</v>
      </c>
      <c r="J78" s="33">
        <v>1</v>
      </c>
      <c r="K78" s="81">
        <v>0</v>
      </c>
      <c r="L78" s="35">
        <v>1</v>
      </c>
      <c r="M78" s="33">
        <f t="shared" si="9"/>
        <v>3</v>
      </c>
      <c r="N78" s="58">
        <f t="shared" si="10"/>
        <v>18.75</v>
      </c>
      <c r="O78" s="145">
        <f t="shared" si="11"/>
        <v>2.6315789473684212</v>
      </c>
      <c r="P78" s="95">
        <f t="shared" si="11"/>
        <v>2.6315789473684212</v>
      </c>
      <c r="Q78" s="14"/>
      <c r="R78" s="19"/>
      <c r="S78" s="19"/>
      <c r="T78" s="21"/>
      <c r="U78" s="21"/>
      <c r="V78" s="21"/>
      <c r="W78" s="21"/>
      <c r="X78" s="21"/>
    </row>
    <row r="79" spans="1:24" s="18" customFormat="1" ht="12.75" customHeight="1" x14ac:dyDescent="0.25">
      <c r="A79" s="164"/>
      <c r="B79" s="108" t="s">
        <v>286</v>
      </c>
      <c r="C79" s="81">
        <v>0</v>
      </c>
      <c r="D79" s="81">
        <v>0</v>
      </c>
      <c r="E79" s="35">
        <v>0</v>
      </c>
      <c r="F79" s="33">
        <v>0</v>
      </c>
      <c r="G79" s="35">
        <v>0</v>
      </c>
      <c r="H79" s="33">
        <v>0</v>
      </c>
      <c r="I79" s="35">
        <v>0</v>
      </c>
      <c r="J79" s="33">
        <v>0</v>
      </c>
      <c r="K79" s="81">
        <v>0</v>
      </c>
      <c r="L79" s="35">
        <v>0</v>
      </c>
      <c r="M79" s="33">
        <f t="shared" si="9"/>
        <v>0</v>
      </c>
      <c r="N79" s="58">
        <f t="shared" si="10"/>
        <v>0</v>
      </c>
      <c r="O79" s="145">
        <f t="shared" si="11"/>
        <v>2.6315789473684212</v>
      </c>
      <c r="P79" s="95">
        <f t="shared" si="11"/>
        <v>2.6315789473684212</v>
      </c>
      <c r="Q79" s="14"/>
      <c r="R79" s="19"/>
      <c r="S79" s="19"/>
      <c r="T79" s="21"/>
      <c r="U79" s="21"/>
      <c r="V79" s="21"/>
      <c r="W79" s="21"/>
      <c r="X79" s="21"/>
    </row>
    <row r="80" spans="1:24" s="18" customFormat="1" ht="12.75" customHeight="1" x14ac:dyDescent="0.25">
      <c r="A80" s="164"/>
      <c r="B80" s="108" t="s">
        <v>294</v>
      </c>
      <c r="C80" s="81">
        <v>0</v>
      </c>
      <c r="D80" s="81">
        <v>0</v>
      </c>
      <c r="E80" s="35">
        <v>0</v>
      </c>
      <c r="F80" s="33">
        <v>0</v>
      </c>
      <c r="G80" s="35">
        <v>0</v>
      </c>
      <c r="H80" s="33">
        <v>0</v>
      </c>
      <c r="I80" s="35">
        <v>0</v>
      </c>
      <c r="J80" s="33">
        <v>0</v>
      </c>
      <c r="K80" s="81">
        <v>0</v>
      </c>
      <c r="L80" s="35">
        <v>0</v>
      </c>
      <c r="M80" s="33">
        <f t="shared" si="9"/>
        <v>0</v>
      </c>
      <c r="N80" s="58">
        <f t="shared" si="10"/>
        <v>0</v>
      </c>
      <c r="O80" s="145">
        <f t="shared" si="11"/>
        <v>2.6315789473684212</v>
      </c>
      <c r="P80" s="95">
        <v>0</v>
      </c>
      <c r="Q80" s="14"/>
      <c r="R80" s="19"/>
      <c r="S80" s="19"/>
      <c r="T80" s="21"/>
      <c r="U80" s="21"/>
      <c r="V80" s="21"/>
      <c r="W80" s="21"/>
      <c r="X80" s="21"/>
    </row>
    <row r="81" spans="1:24" s="18" customFormat="1" ht="12.75" customHeight="1" x14ac:dyDescent="0.25">
      <c r="A81" s="164"/>
      <c r="B81" s="108" t="s">
        <v>305</v>
      </c>
      <c r="C81" s="81">
        <v>0</v>
      </c>
      <c r="D81" s="81">
        <v>0</v>
      </c>
      <c r="E81" s="35">
        <v>0</v>
      </c>
      <c r="F81" s="33">
        <v>0</v>
      </c>
      <c r="G81" s="35">
        <v>0</v>
      </c>
      <c r="H81" s="33">
        <v>0</v>
      </c>
      <c r="I81" s="35">
        <v>0</v>
      </c>
      <c r="J81" s="33">
        <v>0</v>
      </c>
      <c r="K81" s="81">
        <v>0</v>
      </c>
      <c r="L81" s="35">
        <v>0</v>
      </c>
      <c r="M81" s="33">
        <f t="shared" si="9"/>
        <v>0</v>
      </c>
      <c r="N81" s="58">
        <f t="shared" si="10"/>
        <v>0</v>
      </c>
      <c r="O81" s="148">
        <f t="shared" si="11"/>
        <v>2.6315789473684212</v>
      </c>
      <c r="P81" s="98">
        <v>0</v>
      </c>
      <c r="Q81" s="14"/>
      <c r="R81" s="19"/>
      <c r="S81" s="19"/>
      <c r="T81" s="21"/>
      <c r="U81" s="21"/>
      <c r="V81" s="21"/>
      <c r="W81" s="21"/>
      <c r="X81" s="21"/>
    </row>
    <row r="82" spans="1:24" s="18" customFormat="1" ht="12.75" customHeight="1" x14ac:dyDescent="0.25">
      <c r="A82" s="164"/>
      <c r="B82" s="108" t="s">
        <v>308</v>
      </c>
      <c r="C82" s="81">
        <v>0</v>
      </c>
      <c r="D82" s="81">
        <v>0</v>
      </c>
      <c r="E82" s="35">
        <v>0</v>
      </c>
      <c r="F82" s="33">
        <v>0</v>
      </c>
      <c r="G82" s="35">
        <v>0</v>
      </c>
      <c r="H82" s="33">
        <v>0</v>
      </c>
      <c r="I82" s="35">
        <v>0</v>
      </c>
      <c r="J82" s="33">
        <v>0</v>
      </c>
      <c r="K82" s="81">
        <v>0</v>
      </c>
      <c r="L82" s="35">
        <v>0</v>
      </c>
      <c r="M82" s="33">
        <f t="shared" si="9"/>
        <v>0</v>
      </c>
      <c r="N82" s="58">
        <f t="shared" si="10"/>
        <v>0</v>
      </c>
      <c r="O82" s="148">
        <f t="shared" si="11"/>
        <v>2.6315789473684212</v>
      </c>
      <c r="P82" s="98">
        <v>0</v>
      </c>
      <c r="Q82" s="14"/>
      <c r="R82" s="19"/>
      <c r="S82" s="19"/>
      <c r="T82" s="21"/>
      <c r="U82" s="21"/>
      <c r="V82" s="21"/>
      <c r="W82" s="21"/>
      <c r="X82" s="21"/>
    </row>
    <row r="83" spans="1:24" s="18" customFormat="1" ht="12.75" customHeight="1" x14ac:dyDescent="0.25">
      <c r="A83" s="164"/>
      <c r="B83" s="108" t="s">
        <v>57</v>
      </c>
      <c r="C83" s="81">
        <v>0</v>
      </c>
      <c r="D83" s="81">
        <v>0</v>
      </c>
      <c r="E83" s="35">
        <v>0</v>
      </c>
      <c r="F83" s="33">
        <v>1</v>
      </c>
      <c r="G83" s="35">
        <v>0</v>
      </c>
      <c r="H83" s="33">
        <v>0</v>
      </c>
      <c r="I83" s="35">
        <v>0</v>
      </c>
      <c r="J83" s="33">
        <v>0</v>
      </c>
      <c r="K83" s="81">
        <v>0</v>
      </c>
      <c r="L83" s="35">
        <v>0</v>
      </c>
      <c r="M83" s="33">
        <f t="shared" si="9"/>
        <v>1</v>
      </c>
      <c r="N83" s="58">
        <f t="shared" si="10"/>
        <v>6.25</v>
      </c>
      <c r="O83" s="148">
        <f t="shared" si="11"/>
        <v>2.6315789473684212</v>
      </c>
      <c r="P83" s="98">
        <f t="shared" si="11"/>
        <v>2.6315789473684212</v>
      </c>
      <c r="Q83" s="14"/>
      <c r="R83" s="19"/>
      <c r="S83" s="19"/>
      <c r="T83" s="21"/>
      <c r="U83" s="21"/>
      <c r="V83" s="21"/>
      <c r="W83" s="21"/>
      <c r="X83" s="21"/>
    </row>
    <row r="84" spans="1:24" s="18" customFormat="1" ht="12.75" customHeight="1" x14ac:dyDescent="0.25">
      <c r="A84" s="164"/>
      <c r="B84" s="108" t="s">
        <v>326</v>
      </c>
      <c r="C84" s="81">
        <v>0</v>
      </c>
      <c r="D84" s="81">
        <v>0</v>
      </c>
      <c r="E84" s="35">
        <v>0</v>
      </c>
      <c r="F84" s="33">
        <v>0</v>
      </c>
      <c r="G84" s="35">
        <v>0</v>
      </c>
      <c r="H84" s="33">
        <v>0</v>
      </c>
      <c r="I84" s="35">
        <v>0</v>
      </c>
      <c r="J84" s="33">
        <v>0</v>
      </c>
      <c r="K84" s="81">
        <v>0</v>
      </c>
      <c r="L84" s="35">
        <v>0</v>
      </c>
      <c r="M84" s="33">
        <f t="shared" si="9"/>
        <v>0</v>
      </c>
      <c r="N84" s="58">
        <f t="shared" si="10"/>
        <v>0</v>
      </c>
      <c r="O84" s="145">
        <f t="shared" si="11"/>
        <v>2.6315789473684212</v>
      </c>
      <c r="P84" s="95">
        <v>0</v>
      </c>
      <c r="Q84" s="14"/>
      <c r="R84" s="19"/>
      <c r="S84" s="19"/>
      <c r="T84" s="21"/>
      <c r="U84" s="21"/>
      <c r="V84" s="21"/>
      <c r="W84" s="21"/>
      <c r="X84" s="21"/>
    </row>
    <row r="85" spans="1:24" s="18" customFormat="1" ht="12.75" customHeight="1" x14ac:dyDescent="0.25">
      <c r="A85" s="164"/>
      <c r="B85" s="108" t="s">
        <v>327</v>
      </c>
      <c r="C85" s="81">
        <v>0</v>
      </c>
      <c r="D85" s="81">
        <v>0</v>
      </c>
      <c r="E85" s="35">
        <v>0</v>
      </c>
      <c r="F85" s="33">
        <v>0</v>
      </c>
      <c r="G85" s="35">
        <v>0</v>
      </c>
      <c r="H85" s="33">
        <v>0</v>
      </c>
      <c r="I85" s="35">
        <v>0</v>
      </c>
      <c r="J85" s="33">
        <v>0</v>
      </c>
      <c r="K85" s="81">
        <v>0</v>
      </c>
      <c r="L85" s="35">
        <v>0</v>
      </c>
      <c r="M85" s="33">
        <f t="shared" si="9"/>
        <v>0</v>
      </c>
      <c r="N85" s="58">
        <f t="shared" si="10"/>
        <v>0</v>
      </c>
      <c r="O85" s="145">
        <f t="shared" si="11"/>
        <v>2.6315789473684212</v>
      </c>
      <c r="P85" s="95">
        <v>0</v>
      </c>
      <c r="Q85" s="14"/>
      <c r="R85" s="19"/>
      <c r="S85" s="19"/>
      <c r="T85" s="21"/>
      <c r="U85" s="21"/>
      <c r="V85" s="21"/>
      <c r="W85" s="21"/>
      <c r="X85" s="21"/>
    </row>
    <row r="86" spans="1:24" s="18" customFormat="1" ht="12.75" customHeight="1" x14ac:dyDescent="0.25">
      <c r="A86" s="164"/>
      <c r="B86" s="107" t="s">
        <v>6</v>
      </c>
      <c r="C86" s="82">
        <v>0</v>
      </c>
      <c r="D86" s="82">
        <v>0</v>
      </c>
      <c r="E86" s="36">
        <v>1</v>
      </c>
      <c r="F86" s="75">
        <v>0</v>
      </c>
      <c r="G86" s="36">
        <v>0</v>
      </c>
      <c r="H86" s="75">
        <v>0</v>
      </c>
      <c r="I86" s="36">
        <v>0</v>
      </c>
      <c r="J86" s="75">
        <v>1</v>
      </c>
      <c r="K86" s="82">
        <v>0</v>
      </c>
      <c r="L86" s="36">
        <v>1</v>
      </c>
      <c r="M86" s="75">
        <f t="shared" si="9"/>
        <v>3</v>
      </c>
      <c r="N86" s="60">
        <f t="shared" si="10"/>
        <v>18.75</v>
      </c>
      <c r="O86" s="146">
        <f t="shared" si="11"/>
        <v>2.6315789473684212</v>
      </c>
      <c r="P86" s="99">
        <f t="shared" si="11"/>
        <v>2.6315789473684212</v>
      </c>
      <c r="Q86" s="13"/>
      <c r="R86" s="19"/>
      <c r="S86" s="21"/>
      <c r="T86" s="21"/>
      <c r="U86" s="21"/>
      <c r="V86" s="21"/>
      <c r="W86" s="21"/>
    </row>
    <row r="87" spans="1:24" s="18" customFormat="1" ht="12.75" customHeight="1" x14ac:dyDescent="0.25">
      <c r="A87" s="164"/>
      <c r="B87" s="108" t="s">
        <v>350</v>
      </c>
      <c r="C87" s="81">
        <v>0</v>
      </c>
      <c r="D87" s="81">
        <v>0</v>
      </c>
      <c r="E87" s="35">
        <v>0</v>
      </c>
      <c r="F87" s="33">
        <v>0</v>
      </c>
      <c r="G87" s="35">
        <v>0</v>
      </c>
      <c r="H87" s="33">
        <v>0</v>
      </c>
      <c r="I87" s="35">
        <v>0</v>
      </c>
      <c r="J87" s="33">
        <v>0</v>
      </c>
      <c r="K87" s="81">
        <v>0</v>
      </c>
      <c r="L87" s="35">
        <v>0</v>
      </c>
      <c r="M87" s="33">
        <f t="shared" si="9"/>
        <v>0</v>
      </c>
      <c r="N87" s="58">
        <f t="shared" si="10"/>
        <v>0</v>
      </c>
      <c r="O87" s="145">
        <f t="shared" si="11"/>
        <v>2.6315789473684212</v>
      </c>
      <c r="P87" s="95">
        <v>0</v>
      </c>
      <c r="Q87" s="14"/>
      <c r="R87" s="19"/>
      <c r="S87" s="19"/>
      <c r="T87" s="21"/>
      <c r="U87" s="21"/>
      <c r="V87" s="21"/>
      <c r="W87" s="21"/>
      <c r="X87" s="21"/>
    </row>
    <row r="88" spans="1:24" s="18" customFormat="1" ht="12.75" customHeight="1" x14ac:dyDescent="0.25">
      <c r="A88" s="164"/>
      <c r="B88" s="108" t="s">
        <v>60</v>
      </c>
      <c r="C88" s="81">
        <v>0</v>
      </c>
      <c r="D88" s="81">
        <v>0</v>
      </c>
      <c r="E88" s="35">
        <v>1</v>
      </c>
      <c r="F88" s="33">
        <v>0</v>
      </c>
      <c r="G88" s="35">
        <v>0</v>
      </c>
      <c r="H88" s="33">
        <v>1</v>
      </c>
      <c r="I88" s="35">
        <v>0</v>
      </c>
      <c r="J88" s="33">
        <v>1</v>
      </c>
      <c r="K88" s="81">
        <v>1</v>
      </c>
      <c r="L88" s="35">
        <v>0</v>
      </c>
      <c r="M88" s="33">
        <f t="shared" si="9"/>
        <v>4</v>
      </c>
      <c r="N88" s="58">
        <f t="shared" si="10"/>
        <v>25</v>
      </c>
      <c r="O88" s="145">
        <f t="shared" si="11"/>
        <v>2.6315789473684212</v>
      </c>
      <c r="P88" s="95">
        <f t="shared" si="11"/>
        <v>2.6315789473684212</v>
      </c>
      <c r="Q88" s="14"/>
      <c r="R88" s="19"/>
      <c r="S88" s="19"/>
      <c r="T88" s="21"/>
      <c r="U88" s="21"/>
      <c r="V88" s="21"/>
      <c r="W88" s="21"/>
      <c r="X88" s="21"/>
    </row>
    <row r="89" spans="1:24" s="18" customFormat="1" ht="12.75" customHeight="1" x14ac:dyDescent="0.25">
      <c r="A89" s="164"/>
      <c r="B89" s="102" t="s">
        <v>355</v>
      </c>
      <c r="C89" s="83">
        <v>0</v>
      </c>
      <c r="D89" s="83">
        <v>0</v>
      </c>
      <c r="E89" s="37">
        <v>0</v>
      </c>
      <c r="F89" s="78">
        <v>0</v>
      </c>
      <c r="G89" s="37">
        <v>0</v>
      </c>
      <c r="H89" s="78">
        <v>0</v>
      </c>
      <c r="I89" s="37">
        <v>0</v>
      </c>
      <c r="J89" s="78">
        <v>0</v>
      </c>
      <c r="K89" s="83">
        <v>0</v>
      </c>
      <c r="L89" s="37">
        <v>0</v>
      </c>
      <c r="M89" s="78">
        <f t="shared" si="9"/>
        <v>0</v>
      </c>
      <c r="N89" s="43">
        <f t="shared" si="10"/>
        <v>0</v>
      </c>
      <c r="O89" s="145">
        <f t="shared" si="11"/>
        <v>2.6315789473684212</v>
      </c>
      <c r="P89" s="95">
        <v>0</v>
      </c>
      <c r="Q89" s="14"/>
      <c r="R89" s="19"/>
      <c r="S89" s="19"/>
      <c r="T89" s="21"/>
      <c r="U89" s="21"/>
      <c r="V89" s="21"/>
      <c r="W89" s="21"/>
      <c r="X89" s="21"/>
    </row>
    <row r="90" spans="1:24" s="18" customFormat="1" ht="12.75" customHeight="1" x14ac:dyDescent="0.25">
      <c r="A90" s="164"/>
      <c r="B90" s="150" t="s">
        <v>362</v>
      </c>
      <c r="C90" s="172">
        <v>43.8</v>
      </c>
      <c r="D90" s="173"/>
      <c r="E90" s="173"/>
      <c r="F90" s="173"/>
      <c r="G90" s="174"/>
      <c r="H90" s="172">
        <v>56.3</v>
      </c>
      <c r="I90" s="173"/>
      <c r="J90" s="173"/>
      <c r="K90" s="173"/>
      <c r="L90" s="174"/>
      <c r="M90" s="61">
        <f>SUM(M52:M89)</f>
        <v>16</v>
      </c>
      <c r="N90" s="44">
        <v>18.8</v>
      </c>
      <c r="O90" s="153" t="s">
        <v>363</v>
      </c>
      <c r="P90" s="103">
        <f>SUM(P52:P89)</f>
        <v>21.05263157894737</v>
      </c>
      <c r="Q90" s="14"/>
      <c r="R90" s="19"/>
      <c r="S90" s="19"/>
      <c r="T90" s="21"/>
      <c r="U90" s="21"/>
      <c r="V90" s="21"/>
      <c r="W90" s="21"/>
      <c r="X90" s="21"/>
    </row>
    <row r="91" spans="1:24" s="18" customFormat="1" ht="12.75" customHeight="1" x14ac:dyDescent="0.25">
      <c r="A91" s="163" t="s">
        <v>8</v>
      </c>
      <c r="B91" s="116" t="s">
        <v>116</v>
      </c>
      <c r="C91" s="34">
        <v>0</v>
      </c>
      <c r="D91" s="77">
        <v>0</v>
      </c>
      <c r="E91" s="34">
        <v>0</v>
      </c>
      <c r="F91" s="77">
        <v>0</v>
      </c>
      <c r="G91" s="34">
        <v>0</v>
      </c>
      <c r="H91" s="77">
        <v>0</v>
      </c>
      <c r="I91" s="34">
        <v>0</v>
      </c>
      <c r="J91" s="77">
        <v>0</v>
      </c>
      <c r="K91" s="80">
        <v>0</v>
      </c>
      <c r="L91" s="34">
        <v>0</v>
      </c>
      <c r="M91" s="56">
        <f t="shared" ref="M91:M123" si="12">SUM(C91:L91)</f>
        <v>0</v>
      </c>
      <c r="N91" s="57">
        <f t="shared" ref="N91:N104" si="13">(M91/3)*100</f>
        <v>0</v>
      </c>
      <c r="O91" s="97">
        <f>(100/33)</f>
        <v>3.0303030303030303</v>
      </c>
      <c r="P91" s="97">
        <v>0</v>
      </c>
      <c r="Q91" s="14"/>
      <c r="R91" s="19"/>
      <c r="S91" s="19"/>
      <c r="T91" s="21"/>
      <c r="U91" s="21"/>
      <c r="V91" s="21"/>
      <c r="W91" s="21"/>
      <c r="X91" s="21"/>
    </row>
    <row r="92" spans="1:24" s="18" customFormat="1" ht="12.75" customHeight="1" x14ac:dyDescent="0.25">
      <c r="A92" s="164"/>
      <c r="B92" s="108" t="s">
        <v>119</v>
      </c>
      <c r="C92" s="35">
        <v>0</v>
      </c>
      <c r="D92" s="33">
        <v>0</v>
      </c>
      <c r="E92" s="35">
        <v>0</v>
      </c>
      <c r="F92" s="33">
        <v>0</v>
      </c>
      <c r="G92" s="35">
        <v>0</v>
      </c>
      <c r="H92" s="33">
        <v>0</v>
      </c>
      <c r="I92" s="35">
        <v>0</v>
      </c>
      <c r="J92" s="33">
        <v>0</v>
      </c>
      <c r="K92" s="81">
        <v>0</v>
      </c>
      <c r="L92" s="35">
        <v>0</v>
      </c>
      <c r="M92" s="53">
        <f t="shared" si="12"/>
        <v>0</v>
      </c>
      <c r="N92" s="58">
        <f t="shared" si="13"/>
        <v>0</v>
      </c>
      <c r="O92" s="98">
        <f t="shared" ref="O92:P123" si="14">(100/33)</f>
        <v>3.0303030303030303</v>
      </c>
      <c r="P92" s="98">
        <v>0</v>
      </c>
      <c r="Q92" s="14"/>
      <c r="R92" s="19"/>
      <c r="S92" s="19"/>
      <c r="T92" s="21"/>
      <c r="U92" s="21"/>
      <c r="V92" s="21"/>
      <c r="W92" s="21"/>
      <c r="X92" s="21"/>
    </row>
    <row r="93" spans="1:24" s="18" customFormat="1" ht="12.75" customHeight="1" x14ac:dyDescent="0.25">
      <c r="A93" s="164"/>
      <c r="B93" s="108" t="s">
        <v>126</v>
      </c>
      <c r="C93" s="35">
        <v>0</v>
      </c>
      <c r="D93" s="33">
        <v>0</v>
      </c>
      <c r="E93" s="35">
        <v>0</v>
      </c>
      <c r="F93" s="33">
        <v>0</v>
      </c>
      <c r="G93" s="35">
        <v>0</v>
      </c>
      <c r="H93" s="33">
        <v>0</v>
      </c>
      <c r="I93" s="35">
        <v>0</v>
      </c>
      <c r="J93" s="33">
        <v>0</v>
      </c>
      <c r="K93" s="81">
        <v>0</v>
      </c>
      <c r="L93" s="35">
        <v>0</v>
      </c>
      <c r="M93" s="53">
        <f t="shared" si="12"/>
        <v>0</v>
      </c>
      <c r="N93" s="58">
        <f t="shared" si="13"/>
        <v>0</v>
      </c>
      <c r="O93" s="98">
        <f t="shared" si="14"/>
        <v>3.0303030303030303</v>
      </c>
      <c r="P93" s="98">
        <v>0</v>
      </c>
      <c r="Q93" s="14"/>
      <c r="R93" s="19"/>
      <c r="S93" s="19"/>
      <c r="T93" s="21"/>
      <c r="U93" s="21"/>
      <c r="V93" s="21"/>
      <c r="W93" s="21"/>
      <c r="X93" s="21"/>
    </row>
    <row r="94" spans="1:24" s="18" customFormat="1" ht="12.75" customHeight="1" x14ac:dyDescent="0.25">
      <c r="A94" s="164"/>
      <c r="B94" s="108" t="s">
        <v>129</v>
      </c>
      <c r="C94" s="35">
        <v>0</v>
      </c>
      <c r="D94" s="33">
        <v>0</v>
      </c>
      <c r="E94" s="35">
        <v>0</v>
      </c>
      <c r="F94" s="33">
        <v>0</v>
      </c>
      <c r="G94" s="35">
        <v>0</v>
      </c>
      <c r="H94" s="33">
        <v>0</v>
      </c>
      <c r="I94" s="35">
        <v>0</v>
      </c>
      <c r="J94" s="33">
        <v>0</v>
      </c>
      <c r="K94" s="81">
        <v>0</v>
      </c>
      <c r="L94" s="35">
        <v>0</v>
      </c>
      <c r="M94" s="53">
        <f t="shared" si="12"/>
        <v>0</v>
      </c>
      <c r="N94" s="58">
        <f t="shared" si="13"/>
        <v>0</v>
      </c>
      <c r="O94" s="98">
        <f t="shared" si="14"/>
        <v>3.0303030303030303</v>
      </c>
      <c r="P94" s="98">
        <v>0</v>
      </c>
      <c r="Q94" s="14"/>
      <c r="R94" s="19"/>
      <c r="S94" s="19"/>
      <c r="T94" s="21"/>
      <c r="U94" s="21"/>
      <c r="V94" s="21"/>
      <c r="W94" s="21"/>
      <c r="X94" s="21"/>
    </row>
    <row r="95" spans="1:24" s="18" customFormat="1" ht="12.75" customHeight="1" x14ac:dyDescent="0.25">
      <c r="A95" s="164"/>
      <c r="B95" s="108" t="s">
        <v>134</v>
      </c>
      <c r="C95" s="35">
        <v>0</v>
      </c>
      <c r="D95" s="33">
        <v>0</v>
      </c>
      <c r="E95" s="35">
        <v>0</v>
      </c>
      <c r="F95" s="33">
        <v>0</v>
      </c>
      <c r="G95" s="35">
        <v>0</v>
      </c>
      <c r="H95" s="33">
        <v>0</v>
      </c>
      <c r="I95" s="35">
        <v>0</v>
      </c>
      <c r="J95" s="33">
        <v>0</v>
      </c>
      <c r="K95" s="81">
        <v>0</v>
      </c>
      <c r="L95" s="35">
        <v>0</v>
      </c>
      <c r="M95" s="53">
        <f t="shared" si="12"/>
        <v>0</v>
      </c>
      <c r="N95" s="58">
        <f t="shared" si="13"/>
        <v>0</v>
      </c>
      <c r="O95" s="98">
        <f t="shared" si="14"/>
        <v>3.0303030303030303</v>
      </c>
      <c r="P95" s="98">
        <v>0</v>
      </c>
      <c r="Q95" s="14"/>
      <c r="R95" s="19"/>
      <c r="S95" s="19"/>
      <c r="T95" s="21"/>
      <c r="U95" s="21"/>
      <c r="V95" s="21"/>
      <c r="W95" s="21"/>
      <c r="X95" s="21"/>
    </row>
    <row r="96" spans="1:24" s="18" customFormat="1" ht="12.75" customHeight="1" x14ac:dyDescent="0.25">
      <c r="A96" s="164"/>
      <c r="B96" s="108" t="s">
        <v>150</v>
      </c>
      <c r="C96" s="35">
        <v>0</v>
      </c>
      <c r="D96" s="33">
        <v>0</v>
      </c>
      <c r="E96" s="35">
        <v>0</v>
      </c>
      <c r="F96" s="33">
        <v>0</v>
      </c>
      <c r="G96" s="35">
        <v>0</v>
      </c>
      <c r="H96" s="33">
        <v>0</v>
      </c>
      <c r="I96" s="35">
        <v>0</v>
      </c>
      <c r="J96" s="33">
        <v>0</v>
      </c>
      <c r="K96" s="81">
        <v>0</v>
      </c>
      <c r="L96" s="35">
        <v>0</v>
      </c>
      <c r="M96" s="53">
        <f t="shared" si="12"/>
        <v>0</v>
      </c>
      <c r="N96" s="58">
        <f t="shared" si="13"/>
        <v>0</v>
      </c>
      <c r="O96" s="98">
        <f t="shared" si="14"/>
        <v>3.0303030303030303</v>
      </c>
      <c r="P96" s="98">
        <v>0</v>
      </c>
      <c r="Q96" s="14"/>
      <c r="R96" s="19"/>
      <c r="S96" s="19"/>
      <c r="T96" s="21"/>
      <c r="U96" s="21"/>
      <c r="V96" s="21"/>
      <c r="W96" s="21"/>
      <c r="X96" s="21"/>
    </row>
    <row r="97" spans="1:24" s="18" customFormat="1" ht="12.75" customHeight="1" x14ac:dyDescent="0.25">
      <c r="A97" s="164"/>
      <c r="B97" s="108" t="s">
        <v>168</v>
      </c>
      <c r="C97" s="35">
        <v>0</v>
      </c>
      <c r="D97" s="33">
        <v>0</v>
      </c>
      <c r="E97" s="35">
        <v>0</v>
      </c>
      <c r="F97" s="33">
        <v>0</v>
      </c>
      <c r="G97" s="35">
        <v>0</v>
      </c>
      <c r="H97" s="33">
        <v>0</v>
      </c>
      <c r="I97" s="35">
        <v>0</v>
      </c>
      <c r="J97" s="33">
        <v>0</v>
      </c>
      <c r="K97" s="81">
        <v>0</v>
      </c>
      <c r="L97" s="35">
        <v>0</v>
      </c>
      <c r="M97" s="53">
        <f t="shared" si="12"/>
        <v>0</v>
      </c>
      <c r="N97" s="58">
        <f t="shared" si="13"/>
        <v>0</v>
      </c>
      <c r="O97" s="98">
        <f t="shared" si="14"/>
        <v>3.0303030303030303</v>
      </c>
      <c r="P97" s="98">
        <v>0</v>
      </c>
      <c r="Q97" s="14"/>
      <c r="R97" s="19"/>
      <c r="S97" s="19"/>
      <c r="T97" s="21"/>
      <c r="U97" s="21"/>
      <c r="V97" s="21"/>
      <c r="W97" s="21"/>
      <c r="X97" s="21"/>
    </row>
    <row r="98" spans="1:24" s="18" customFormat="1" ht="12.75" customHeight="1" x14ac:dyDescent="0.25">
      <c r="A98" s="164"/>
      <c r="B98" s="108" t="s">
        <v>182</v>
      </c>
      <c r="C98" s="35">
        <v>0</v>
      </c>
      <c r="D98" s="33">
        <v>0</v>
      </c>
      <c r="E98" s="35">
        <v>0</v>
      </c>
      <c r="F98" s="33">
        <v>0</v>
      </c>
      <c r="G98" s="35">
        <v>0</v>
      </c>
      <c r="H98" s="33">
        <v>0</v>
      </c>
      <c r="I98" s="35">
        <v>0</v>
      </c>
      <c r="J98" s="33">
        <v>0</v>
      </c>
      <c r="K98" s="81">
        <v>0</v>
      </c>
      <c r="L98" s="35">
        <v>0</v>
      </c>
      <c r="M98" s="53">
        <f t="shared" si="12"/>
        <v>0</v>
      </c>
      <c r="N98" s="58">
        <f t="shared" si="13"/>
        <v>0</v>
      </c>
      <c r="O98" s="98">
        <f t="shared" si="14"/>
        <v>3.0303030303030303</v>
      </c>
      <c r="P98" s="98">
        <v>0</v>
      </c>
      <c r="Q98" s="14"/>
      <c r="R98" s="19"/>
      <c r="S98" s="19"/>
      <c r="T98" s="21"/>
      <c r="U98" s="21"/>
      <c r="V98" s="21"/>
      <c r="W98" s="21"/>
      <c r="X98" s="21"/>
    </row>
    <row r="99" spans="1:24" s="18" customFormat="1" ht="12.75" customHeight="1" x14ac:dyDescent="0.25">
      <c r="A99" s="164"/>
      <c r="B99" s="108" t="s">
        <v>192</v>
      </c>
      <c r="C99" s="35">
        <v>0</v>
      </c>
      <c r="D99" s="33">
        <v>0</v>
      </c>
      <c r="E99" s="35">
        <v>0</v>
      </c>
      <c r="F99" s="33">
        <v>0</v>
      </c>
      <c r="G99" s="35">
        <v>0</v>
      </c>
      <c r="H99" s="33">
        <v>0</v>
      </c>
      <c r="I99" s="35">
        <v>0</v>
      </c>
      <c r="J99" s="33">
        <v>0</v>
      </c>
      <c r="K99" s="81">
        <v>0</v>
      </c>
      <c r="L99" s="35">
        <v>0</v>
      </c>
      <c r="M99" s="53">
        <f t="shared" si="12"/>
        <v>0</v>
      </c>
      <c r="N99" s="58">
        <f t="shared" si="13"/>
        <v>0</v>
      </c>
      <c r="O99" s="98">
        <f t="shared" si="14"/>
        <v>3.0303030303030303</v>
      </c>
      <c r="P99" s="98">
        <v>0</v>
      </c>
      <c r="Q99" s="14"/>
      <c r="R99" s="19"/>
      <c r="S99" s="19"/>
      <c r="T99" s="21"/>
      <c r="U99" s="21"/>
      <c r="V99" s="21"/>
      <c r="W99" s="21"/>
      <c r="X99" s="21"/>
    </row>
    <row r="100" spans="1:24" s="18" customFormat="1" ht="12.75" customHeight="1" x14ac:dyDescent="0.25">
      <c r="A100" s="164"/>
      <c r="B100" s="108" t="s">
        <v>196</v>
      </c>
      <c r="C100" s="35">
        <v>0</v>
      </c>
      <c r="D100" s="33">
        <v>0</v>
      </c>
      <c r="E100" s="35">
        <v>0</v>
      </c>
      <c r="F100" s="33">
        <v>0</v>
      </c>
      <c r="G100" s="35">
        <v>0</v>
      </c>
      <c r="H100" s="33">
        <v>0</v>
      </c>
      <c r="I100" s="35">
        <v>0</v>
      </c>
      <c r="J100" s="33">
        <v>0</v>
      </c>
      <c r="K100" s="81">
        <v>0</v>
      </c>
      <c r="L100" s="35">
        <v>0</v>
      </c>
      <c r="M100" s="53">
        <f t="shared" si="12"/>
        <v>0</v>
      </c>
      <c r="N100" s="58">
        <f t="shared" si="13"/>
        <v>0</v>
      </c>
      <c r="O100" s="98">
        <f t="shared" si="14"/>
        <v>3.0303030303030303</v>
      </c>
      <c r="P100" s="98">
        <v>0</v>
      </c>
      <c r="Q100" s="14"/>
      <c r="R100" s="19"/>
      <c r="S100" s="19"/>
      <c r="T100" s="21"/>
      <c r="U100" s="21"/>
      <c r="V100" s="21"/>
      <c r="W100" s="21"/>
      <c r="X100" s="21"/>
    </row>
    <row r="101" spans="1:24" s="18" customFormat="1" ht="12.75" customHeight="1" x14ac:dyDescent="0.25">
      <c r="A101" s="164"/>
      <c r="B101" s="108" t="s">
        <v>201</v>
      </c>
      <c r="C101" s="35">
        <v>0</v>
      </c>
      <c r="D101" s="33">
        <v>0</v>
      </c>
      <c r="E101" s="35">
        <v>0</v>
      </c>
      <c r="F101" s="33">
        <v>0</v>
      </c>
      <c r="G101" s="35">
        <v>0</v>
      </c>
      <c r="H101" s="33">
        <v>0</v>
      </c>
      <c r="I101" s="35">
        <v>0</v>
      </c>
      <c r="J101" s="33">
        <v>0</v>
      </c>
      <c r="K101" s="81">
        <v>0</v>
      </c>
      <c r="L101" s="35">
        <v>0</v>
      </c>
      <c r="M101" s="53">
        <f t="shared" si="12"/>
        <v>0</v>
      </c>
      <c r="N101" s="58">
        <f t="shared" si="13"/>
        <v>0</v>
      </c>
      <c r="O101" s="98">
        <f t="shared" si="14"/>
        <v>3.0303030303030303</v>
      </c>
      <c r="P101" s="98">
        <v>0</v>
      </c>
      <c r="Q101" s="14"/>
      <c r="R101" s="19"/>
      <c r="S101" s="19"/>
      <c r="T101" s="21"/>
      <c r="U101" s="21"/>
      <c r="V101" s="21"/>
      <c r="W101" s="21"/>
      <c r="X101" s="21"/>
    </row>
    <row r="102" spans="1:24" s="18" customFormat="1" ht="12.75" customHeight="1" x14ac:dyDescent="0.25">
      <c r="A102" s="164"/>
      <c r="B102" s="108" t="s">
        <v>212</v>
      </c>
      <c r="C102" s="35">
        <v>0</v>
      </c>
      <c r="D102" s="33">
        <v>0</v>
      </c>
      <c r="E102" s="35">
        <v>0</v>
      </c>
      <c r="F102" s="33">
        <v>0</v>
      </c>
      <c r="G102" s="35">
        <v>0</v>
      </c>
      <c r="H102" s="33">
        <v>0</v>
      </c>
      <c r="I102" s="35">
        <v>0</v>
      </c>
      <c r="J102" s="33">
        <v>0</v>
      </c>
      <c r="K102" s="81">
        <v>0</v>
      </c>
      <c r="L102" s="35">
        <v>0</v>
      </c>
      <c r="M102" s="53">
        <f t="shared" si="12"/>
        <v>0</v>
      </c>
      <c r="N102" s="58">
        <f t="shared" si="13"/>
        <v>0</v>
      </c>
      <c r="O102" s="98">
        <f t="shared" si="14"/>
        <v>3.0303030303030303</v>
      </c>
      <c r="P102" s="98">
        <v>0</v>
      </c>
      <c r="Q102" s="14"/>
      <c r="R102" s="19"/>
      <c r="S102" s="19"/>
      <c r="T102" s="21"/>
      <c r="U102" s="21"/>
      <c r="V102" s="21"/>
      <c r="W102" s="21"/>
      <c r="X102" s="21"/>
    </row>
    <row r="103" spans="1:24" s="18" customFormat="1" ht="12.75" customHeight="1" x14ac:dyDescent="0.25">
      <c r="A103" s="164"/>
      <c r="B103" s="108" t="s">
        <v>214</v>
      </c>
      <c r="C103" s="35">
        <v>0</v>
      </c>
      <c r="D103" s="33">
        <v>0</v>
      </c>
      <c r="E103" s="35">
        <v>0</v>
      </c>
      <c r="F103" s="33">
        <v>0</v>
      </c>
      <c r="G103" s="35">
        <v>0</v>
      </c>
      <c r="H103" s="33">
        <v>0</v>
      </c>
      <c r="I103" s="35">
        <v>0</v>
      </c>
      <c r="J103" s="33">
        <v>0</v>
      </c>
      <c r="K103" s="81">
        <v>0</v>
      </c>
      <c r="L103" s="35">
        <v>0</v>
      </c>
      <c r="M103" s="53">
        <f t="shared" si="12"/>
        <v>0</v>
      </c>
      <c r="N103" s="58">
        <f t="shared" si="13"/>
        <v>0</v>
      </c>
      <c r="O103" s="98">
        <f t="shared" si="14"/>
        <v>3.0303030303030303</v>
      </c>
      <c r="P103" s="98">
        <v>0</v>
      </c>
      <c r="Q103" s="14"/>
      <c r="R103" s="19"/>
      <c r="S103" s="19"/>
      <c r="T103" s="21"/>
      <c r="U103" s="21"/>
      <c r="V103" s="21"/>
      <c r="W103" s="21"/>
      <c r="X103" s="21"/>
    </row>
    <row r="104" spans="1:24" s="18" customFormat="1" ht="12.75" customHeight="1" x14ac:dyDescent="0.25">
      <c r="A104" s="164"/>
      <c r="B104" s="108" t="s">
        <v>357</v>
      </c>
      <c r="C104" s="35">
        <v>0</v>
      </c>
      <c r="D104" s="33">
        <v>0</v>
      </c>
      <c r="E104" s="35">
        <v>0</v>
      </c>
      <c r="F104" s="33">
        <v>0</v>
      </c>
      <c r="G104" s="35">
        <v>0</v>
      </c>
      <c r="H104" s="33">
        <v>0</v>
      </c>
      <c r="I104" s="35">
        <v>0</v>
      </c>
      <c r="J104" s="33">
        <v>0</v>
      </c>
      <c r="K104" s="81">
        <v>0</v>
      </c>
      <c r="L104" s="35">
        <v>0</v>
      </c>
      <c r="M104" s="53">
        <f t="shared" si="12"/>
        <v>0</v>
      </c>
      <c r="N104" s="58">
        <f t="shared" si="13"/>
        <v>0</v>
      </c>
      <c r="O104" s="98">
        <f t="shared" si="14"/>
        <v>3.0303030303030303</v>
      </c>
      <c r="P104" s="98">
        <v>0</v>
      </c>
      <c r="Q104" s="14"/>
      <c r="R104" s="19"/>
      <c r="S104" s="19"/>
      <c r="T104" s="21"/>
      <c r="U104" s="21"/>
      <c r="V104" s="21"/>
      <c r="W104" s="21"/>
      <c r="X104" s="21"/>
    </row>
    <row r="105" spans="1:24" s="18" customFormat="1" ht="12.75" customHeight="1" x14ac:dyDescent="0.25">
      <c r="A105" s="164"/>
      <c r="B105" s="108" t="s">
        <v>32</v>
      </c>
      <c r="C105" s="35">
        <v>0</v>
      </c>
      <c r="D105" s="33">
        <v>0</v>
      </c>
      <c r="E105" s="35">
        <v>0</v>
      </c>
      <c r="F105" s="33">
        <v>0</v>
      </c>
      <c r="G105" s="35">
        <v>1</v>
      </c>
      <c r="H105" s="33">
        <v>0</v>
      </c>
      <c r="I105" s="35">
        <v>0</v>
      </c>
      <c r="J105" s="33">
        <v>0</v>
      </c>
      <c r="K105" s="81">
        <v>0</v>
      </c>
      <c r="L105" s="35">
        <v>0</v>
      </c>
      <c r="M105" s="53">
        <f t="shared" si="12"/>
        <v>1</v>
      </c>
      <c r="N105" s="58">
        <f>(M105/3)*100</f>
        <v>33.333333333333329</v>
      </c>
      <c r="O105" s="98">
        <f t="shared" si="14"/>
        <v>3.0303030303030303</v>
      </c>
      <c r="P105" s="98">
        <f t="shared" si="14"/>
        <v>3.0303030303030303</v>
      </c>
      <c r="Q105" s="14"/>
      <c r="R105" s="19"/>
      <c r="S105" s="19"/>
      <c r="T105" s="21"/>
      <c r="U105" s="21"/>
      <c r="V105" s="21"/>
      <c r="W105" s="21"/>
      <c r="X105" s="21"/>
    </row>
    <row r="106" spans="1:24" s="18" customFormat="1" ht="12.75" customHeight="1" x14ac:dyDescent="0.25">
      <c r="A106" s="164"/>
      <c r="B106" s="108" t="s">
        <v>225</v>
      </c>
      <c r="C106" s="35">
        <v>0</v>
      </c>
      <c r="D106" s="33">
        <v>0</v>
      </c>
      <c r="E106" s="35">
        <v>0</v>
      </c>
      <c r="F106" s="33">
        <v>0</v>
      </c>
      <c r="G106" s="35">
        <v>0</v>
      </c>
      <c r="H106" s="33">
        <v>0</v>
      </c>
      <c r="I106" s="35">
        <v>0</v>
      </c>
      <c r="J106" s="33">
        <v>0</v>
      </c>
      <c r="K106" s="81">
        <v>0</v>
      </c>
      <c r="L106" s="35">
        <v>0</v>
      </c>
      <c r="M106" s="53">
        <f t="shared" si="12"/>
        <v>0</v>
      </c>
      <c r="N106" s="58">
        <f t="shared" ref="N106:N123" si="15">(M106/3)*100</f>
        <v>0</v>
      </c>
      <c r="O106" s="98">
        <f t="shared" si="14"/>
        <v>3.0303030303030303</v>
      </c>
      <c r="P106" s="98">
        <v>0</v>
      </c>
      <c r="Q106" s="14"/>
      <c r="R106" s="19"/>
      <c r="S106" s="19"/>
      <c r="T106" s="21"/>
      <c r="U106" s="21"/>
      <c r="V106" s="21"/>
      <c r="W106" s="21"/>
      <c r="X106" s="21"/>
    </row>
    <row r="107" spans="1:24" s="18" customFormat="1" ht="12.75" customHeight="1" x14ac:dyDescent="0.25">
      <c r="A107" s="164"/>
      <c r="B107" s="108" t="s">
        <v>226</v>
      </c>
      <c r="C107" s="35">
        <v>0</v>
      </c>
      <c r="D107" s="33">
        <v>0</v>
      </c>
      <c r="E107" s="35">
        <v>0</v>
      </c>
      <c r="F107" s="33">
        <v>0</v>
      </c>
      <c r="G107" s="35">
        <v>0</v>
      </c>
      <c r="H107" s="33">
        <v>0</v>
      </c>
      <c r="I107" s="35">
        <v>0</v>
      </c>
      <c r="J107" s="33">
        <v>0</v>
      </c>
      <c r="K107" s="81">
        <v>0</v>
      </c>
      <c r="L107" s="35">
        <v>0</v>
      </c>
      <c r="M107" s="53">
        <f t="shared" si="12"/>
        <v>0</v>
      </c>
      <c r="N107" s="58">
        <f t="shared" si="15"/>
        <v>0</v>
      </c>
      <c r="O107" s="98">
        <f t="shared" si="14"/>
        <v>3.0303030303030303</v>
      </c>
      <c r="P107" s="98">
        <v>0</v>
      </c>
      <c r="Q107" s="14"/>
      <c r="R107" s="19"/>
      <c r="S107" s="19"/>
      <c r="T107" s="21"/>
      <c r="U107" s="21"/>
      <c r="V107" s="21"/>
      <c r="W107" s="21"/>
      <c r="X107" s="21"/>
    </row>
    <row r="108" spans="1:24" s="18" customFormat="1" ht="12.75" customHeight="1" x14ac:dyDescent="0.25">
      <c r="A108" s="164"/>
      <c r="B108" s="108" t="s">
        <v>232</v>
      </c>
      <c r="C108" s="35">
        <v>0</v>
      </c>
      <c r="D108" s="33">
        <v>0</v>
      </c>
      <c r="E108" s="35">
        <v>0</v>
      </c>
      <c r="F108" s="33">
        <v>0</v>
      </c>
      <c r="G108" s="35">
        <v>0</v>
      </c>
      <c r="H108" s="33">
        <v>0</v>
      </c>
      <c r="I108" s="35">
        <v>0</v>
      </c>
      <c r="J108" s="33">
        <v>0</v>
      </c>
      <c r="K108" s="81">
        <v>0</v>
      </c>
      <c r="L108" s="35">
        <v>0</v>
      </c>
      <c r="M108" s="53">
        <f t="shared" si="12"/>
        <v>0</v>
      </c>
      <c r="N108" s="58">
        <f t="shared" si="15"/>
        <v>0</v>
      </c>
      <c r="O108" s="98">
        <f t="shared" si="14"/>
        <v>3.0303030303030303</v>
      </c>
      <c r="P108" s="98">
        <v>0</v>
      </c>
      <c r="Q108" s="14"/>
      <c r="R108" s="19"/>
      <c r="S108" s="19"/>
      <c r="T108" s="21"/>
      <c r="U108" s="21"/>
      <c r="V108" s="21"/>
      <c r="W108" s="21"/>
      <c r="X108" s="21"/>
    </row>
    <row r="109" spans="1:24" s="18" customFormat="1" ht="12.75" customHeight="1" x14ac:dyDescent="0.25">
      <c r="A109" s="164"/>
      <c r="B109" s="108" t="s">
        <v>243</v>
      </c>
      <c r="C109" s="35">
        <v>0</v>
      </c>
      <c r="D109" s="33">
        <v>0</v>
      </c>
      <c r="E109" s="35">
        <v>0</v>
      </c>
      <c r="F109" s="33">
        <v>0</v>
      </c>
      <c r="G109" s="35">
        <v>0</v>
      </c>
      <c r="H109" s="33">
        <v>0</v>
      </c>
      <c r="I109" s="35">
        <v>0</v>
      </c>
      <c r="J109" s="33">
        <v>0</v>
      </c>
      <c r="K109" s="81">
        <v>0</v>
      </c>
      <c r="L109" s="35">
        <v>0</v>
      </c>
      <c r="M109" s="53">
        <f t="shared" si="12"/>
        <v>0</v>
      </c>
      <c r="N109" s="58">
        <f t="shared" si="15"/>
        <v>0</v>
      </c>
      <c r="O109" s="98">
        <f t="shared" si="14"/>
        <v>3.0303030303030303</v>
      </c>
      <c r="P109" s="98">
        <v>0</v>
      </c>
      <c r="Q109" s="14"/>
      <c r="R109" s="19"/>
      <c r="S109" s="19"/>
      <c r="T109" s="21"/>
      <c r="U109" s="21"/>
      <c r="V109" s="21"/>
      <c r="W109" s="21"/>
      <c r="X109" s="21"/>
    </row>
    <row r="110" spans="1:24" s="18" customFormat="1" ht="12.75" customHeight="1" x14ac:dyDescent="0.25">
      <c r="A110" s="164"/>
      <c r="B110" s="108" t="s">
        <v>246</v>
      </c>
      <c r="C110" s="35">
        <v>0</v>
      </c>
      <c r="D110" s="33">
        <v>0</v>
      </c>
      <c r="E110" s="35">
        <v>0</v>
      </c>
      <c r="F110" s="33">
        <v>0</v>
      </c>
      <c r="G110" s="35">
        <v>0</v>
      </c>
      <c r="H110" s="33">
        <v>0</v>
      </c>
      <c r="I110" s="35">
        <v>0</v>
      </c>
      <c r="J110" s="33">
        <v>0</v>
      </c>
      <c r="K110" s="81">
        <v>0</v>
      </c>
      <c r="L110" s="35">
        <v>0</v>
      </c>
      <c r="M110" s="53">
        <f t="shared" si="12"/>
        <v>0</v>
      </c>
      <c r="N110" s="58">
        <f t="shared" si="15"/>
        <v>0</v>
      </c>
      <c r="O110" s="98">
        <f t="shared" si="14"/>
        <v>3.0303030303030303</v>
      </c>
      <c r="P110" s="98">
        <v>0</v>
      </c>
      <c r="Q110" s="14"/>
      <c r="R110" s="19"/>
      <c r="S110" s="19"/>
      <c r="T110" s="21"/>
      <c r="U110" s="21"/>
      <c r="V110" s="21"/>
      <c r="W110" s="21"/>
      <c r="X110" s="21"/>
    </row>
    <row r="111" spans="1:24" s="18" customFormat="1" ht="12.75" customHeight="1" x14ac:dyDescent="0.25">
      <c r="A111" s="164"/>
      <c r="B111" s="108" t="s">
        <v>255</v>
      </c>
      <c r="C111" s="35">
        <v>0</v>
      </c>
      <c r="D111" s="33">
        <v>0</v>
      </c>
      <c r="E111" s="35">
        <v>0</v>
      </c>
      <c r="F111" s="33">
        <v>0</v>
      </c>
      <c r="G111" s="35">
        <v>0</v>
      </c>
      <c r="H111" s="33">
        <v>0</v>
      </c>
      <c r="I111" s="35">
        <v>0</v>
      </c>
      <c r="J111" s="33">
        <v>0</v>
      </c>
      <c r="K111" s="81">
        <v>0</v>
      </c>
      <c r="L111" s="35">
        <v>0</v>
      </c>
      <c r="M111" s="53">
        <f t="shared" si="12"/>
        <v>0</v>
      </c>
      <c r="N111" s="58">
        <f t="shared" si="15"/>
        <v>0</v>
      </c>
      <c r="O111" s="98">
        <f t="shared" si="14"/>
        <v>3.0303030303030303</v>
      </c>
      <c r="P111" s="98">
        <v>0</v>
      </c>
      <c r="Q111" s="14"/>
      <c r="R111" s="19"/>
      <c r="S111" s="19"/>
      <c r="T111" s="21"/>
      <c r="U111" s="21"/>
      <c r="V111" s="21"/>
      <c r="W111" s="21"/>
      <c r="X111" s="21"/>
    </row>
    <row r="112" spans="1:24" s="18" customFormat="1" ht="12.75" customHeight="1" x14ac:dyDescent="0.25">
      <c r="A112" s="164"/>
      <c r="B112" s="108" t="s">
        <v>258</v>
      </c>
      <c r="C112" s="35">
        <v>0</v>
      </c>
      <c r="D112" s="33">
        <v>0</v>
      </c>
      <c r="E112" s="35">
        <v>0</v>
      </c>
      <c r="F112" s="33">
        <v>0</v>
      </c>
      <c r="G112" s="35">
        <v>0</v>
      </c>
      <c r="H112" s="33">
        <v>0</v>
      </c>
      <c r="I112" s="35">
        <v>0</v>
      </c>
      <c r="J112" s="33">
        <v>0</v>
      </c>
      <c r="K112" s="81">
        <v>0</v>
      </c>
      <c r="L112" s="35">
        <v>0</v>
      </c>
      <c r="M112" s="53">
        <f t="shared" si="12"/>
        <v>0</v>
      </c>
      <c r="N112" s="58">
        <f t="shared" si="15"/>
        <v>0</v>
      </c>
      <c r="O112" s="95">
        <f t="shared" si="14"/>
        <v>3.0303030303030303</v>
      </c>
      <c r="P112" s="95">
        <v>0</v>
      </c>
      <c r="Q112" s="14"/>
      <c r="R112" s="19"/>
      <c r="S112" s="19"/>
      <c r="T112" s="21"/>
      <c r="U112" s="21"/>
      <c r="V112" s="21"/>
      <c r="W112" s="21"/>
      <c r="X112" s="21"/>
    </row>
    <row r="113" spans="1:24" s="18" customFormat="1" ht="12.75" customHeight="1" x14ac:dyDescent="0.25">
      <c r="A113" s="164"/>
      <c r="B113" s="108" t="s">
        <v>260</v>
      </c>
      <c r="C113" s="35">
        <v>0</v>
      </c>
      <c r="D113" s="33">
        <v>0</v>
      </c>
      <c r="E113" s="35">
        <v>0</v>
      </c>
      <c r="F113" s="33">
        <v>0</v>
      </c>
      <c r="G113" s="35">
        <v>0</v>
      </c>
      <c r="H113" s="33">
        <v>0</v>
      </c>
      <c r="I113" s="35">
        <v>0</v>
      </c>
      <c r="J113" s="33">
        <v>0</v>
      </c>
      <c r="K113" s="81">
        <v>0</v>
      </c>
      <c r="L113" s="35">
        <v>0</v>
      </c>
      <c r="M113" s="53">
        <f t="shared" si="12"/>
        <v>0</v>
      </c>
      <c r="N113" s="58">
        <f t="shared" si="15"/>
        <v>0</v>
      </c>
      <c r="O113" s="95">
        <f t="shared" si="14"/>
        <v>3.0303030303030303</v>
      </c>
      <c r="P113" s="95">
        <v>0</v>
      </c>
      <c r="Q113" s="14"/>
      <c r="R113" s="19"/>
      <c r="S113" s="19"/>
      <c r="T113" s="21"/>
      <c r="U113" s="21"/>
      <c r="V113" s="21"/>
      <c r="W113" s="21"/>
      <c r="X113" s="21"/>
    </row>
    <row r="114" spans="1:24" s="18" customFormat="1" ht="12.75" customHeight="1" x14ac:dyDescent="0.25">
      <c r="A114" s="164"/>
      <c r="B114" s="108" t="s">
        <v>26</v>
      </c>
      <c r="C114" s="35">
        <v>0</v>
      </c>
      <c r="D114" s="33">
        <v>0</v>
      </c>
      <c r="E114" s="35">
        <v>0</v>
      </c>
      <c r="F114" s="33">
        <v>0</v>
      </c>
      <c r="G114" s="35">
        <v>0</v>
      </c>
      <c r="H114" s="33">
        <v>0</v>
      </c>
      <c r="I114" s="35">
        <v>1</v>
      </c>
      <c r="J114" s="33">
        <v>0</v>
      </c>
      <c r="K114" s="81">
        <v>0</v>
      </c>
      <c r="L114" s="35">
        <v>0</v>
      </c>
      <c r="M114" s="53">
        <f t="shared" si="12"/>
        <v>1</v>
      </c>
      <c r="N114" s="58">
        <f t="shared" si="15"/>
        <v>33.333333333333329</v>
      </c>
      <c r="O114" s="95">
        <f t="shared" si="14"/>
        <v>3.0303030303030303</v>
      </c>
      <c r="P114" s="95">
        <f t="shared" si="14"/>
        <v>3.0303030303030303</v>
      </c>
      <c r="Q114" s="14"/>
      <c r="R114" s="19"/>
      <c r="S114" s="19"/>
      <c r="T114" s="21"/>
      <c r="U114" s="21"/>
      <c r="V114" s="21"/>
      <c r="W114" s="21"/>
      <c r="X114" s="21"/>
    </row>
    <row r="115" spans="1:24" s="18" customFormat="1" ht="12.75" customHeight="1" x14ac:dyDescent="0.25">
      <c r="A115" s="164"/>
      <c r="B115" s="108" t="s">
        <v>263</v>
      </c>
      <c r="C115" s="35">
        <v>0</v>
      </c>
      <c r="D115" s="33">
        <v>0</v>
      </c>
      <c r="E115" s="35">
        <v>0</v>
      </c>
      <c r="F115" s="33">
        <v>0</v>
      </c>
      <c r="G115" s="35">
        <v>0</v>
      </c>
      <c r="H115" s="33">
        <v>0</v>
      </c>
      <c r="I115" s="35">
        <v>0</v>
      </c>
      <c r="J115" s="33">
        <v>0</v>
      </c>
      <c r="K115" s="81">
        <v>0</v>
      </c>
      <c r="L115" s="35">
        <v>0</v>
      </c>
      <c r="M115" s="53">
        <f t="shared" si="12"/>
        <v>0</v>
      </c>
      <c r="N115" s="58">
        <f t="shared" si="15"/>
        <v>0</v>
      </c>
      <c r="O115" s="95">
        <f t="shared" si="14"/>
        <v>3.0303030303030303</v>
      </c>
      <c r="P115" s="95">
        <v>0</v>
      </c>
      <c r="Q115" s="14"/>
      <c r="R115" s="19"/>
      <c r="S115" s="19"/>
      <c r="T115" s="21"/>
      <c r="U115" s="21"/>
      <c r="V115" s="21"/>
      <c r="W115" s="21"/>
      <c r="X115" s="21"/>
    </row>
    <row r="116" spans="1:24" s="18" customFormat="1" ht="12.75" customHeight="1" x14ac:dyDescent="0.25">
      <c r="A116" s="164"/>
      <c r="B116" s="108" t="s">
        <v>270</v>
      </c>
      <c r="C116" s="35">
        <v>0</v>
      </c>
      <c r="D116" s="33">
        <v>0</v>
      </c>
      <c r="E116" s="35">
        <v>0</v>
      </c>
      <c r="F116" s="33">
        <v>0</v>
      </c>
      <c r="G116" s="35">
        <v>0</v>
      </c>
      <c r="H116" s="33">
        <v>0</v>
      </c>
      <c r="I116" s="35">
        <v>0</v>
      </c>
      <c r="J116" s="33">
        <v>0</v>
      </c>
      <c r="K116" s="81">
        <v>0</v>
      </c>
      <c r="L116" s="35">
        <v>0</v>
      </c>
      <c r="M116" s="53">
        <f t="shared" si="12"/>
        <v>0</v>
      </c>
      <c r="N116" s="58">
        <f t="shared" si="15"/>
        <v>0</v>
      </c>
      <c r="O116" s="95">
        <f t="shared" si="14"/>
        <v>3.0303030303030303</v>
      </c>
      <c r="P116" s="95">
        <v>0</v>
      </c>
      <c r="Q116" s="14"/>
      <c r="R116" s="19"/>
      <c r="S116" s="19"/>
      <c r="T116" s="21"/>
      <c r="U116" s="21"/>
      <c r="V116" s="21"/>
      <c r="W116" s="21"/>
      <c r="X116" s="21"/>
    </row>
    <row r="117" spans="1:24" s="18" customFormat="1" ht="12.75" customHeight="1" x14ac:dyDescent="0.25">
      <c r="A117" s="164"/>
      <c r="B117" s="108" t="s">
        <v>285</v>
      </c>
      <c r="C117" s="35">
        <v>0</v>
      </c>
      <c r="D117" s="33">
        <v>0</v>
      </c>
      <c r="E117" s="35">
        <v>0</v>
      </c>
      <c r="F117" s="33">
        <v>0</v>
      </c>
      <c r="G117" s="35">
        <v>0</v>
      </c>
      <c r="H117" s="33">
        <v>0</v>
      </c>
      <c r="I117" s="35">
        <v>0</v>
      </c>
      <c r="J117" s="33">
        <v>0</v>
      </c>
      <c r="K117" s="81">
        <v>0</v>
      </c>
      <c r="L117" s="35">
        <v>0</v>
      </c>
      <c r="M117" s="53">
        <f t="shared" si="12"/>
        <v>0</v>
      </c>
      <c r="N117" s="58">
        <f t="shared" si="15"/>
        <v>0</v>
      </c>
      <c r="O117" s="95">
        <f t="shared" si="14"/>
        <v>3.0303030303030303</v>
      </c>
      <c r="P117" s="95">
        <v>0</v>
      </c>
      <c r="Q117" s="14"/>
      <c r="R117" s="19"/>
      <c r="S117" s="19"/>
      <c r="T117" s="21"/>
      <c r="U117" s="21"/>
      <c r="V117" s="21"/>
      <c r="W117" s="21"/>
      <c r="X117" s="21"/>
    </row>
    <row r="118" spans="1:24" s="18" customFormat="1" ht="12.75" customHeight="1" x14ac:dyDescent="0.25">
      <c r="A118" s="164"/>
      <c r="B118" s="107" t="s">
        <v>288</v>
      </c>
      <c r="C118" s="36">
        <v>0</v>
      </c>
      <c r="D118" s="75">
        <v>0</v>
      </c>
      <c r="E118" s="36">
        <v>0</v>
      </c>
      <c r="F118" s="75">
        <v>0</v>
      </c>
      <c r="G118" s="36">
        <v>0</v>
      </c>
      <c r="H118" s="75">
        <v>0</v>
      </c>
      <c r="I118" s="36">
        <v>0</v>
      </c>
      <c r="J118" s="75">
        <v>0</v>
      </c>
      <c r="K118" s="82">
        <v>0</v>
      </c>
      <c r="L118" s="36">
        <v>0</v>
      </c>
      <c r="M118" s="59">
        <f t="shared" si="12"/>
        <v>0</v>
      </c>
      <c r="N118" s="60">
        <f t="shared" si="15"/>
        <v>0</v>
      </c>
      <c r="O118" s="99">
        <f t="shared" si="14"/>
        <v>3.0303030303030303</v>
      </c>
      <c r="P118" s="99">
        <v>0</v>
      </c>
      <c r="Q118" s="14"/>
      <c r="R118" s="19"/>
      <c r="S118" s="19"/>
      <c r="T118" s="21"/>
      <c r="U118" s="21"/>
      <c r="V118" s="21"/>
      <c r="W118" s="21"/>
      <c r="X118" s="21"/>
    </row>
    <row r="119" spans="1:24" s="18" customFormat="1" ht="12.75" customHeight="1" x14ac:dyDescent="0.25">
      <c r="A119" s="164"/>
      <c r="B119" s="108" t="s">
        <v>52</v>
      </c>
      <c r="C119" s="35">
        <v>0</v>
      </c>
      <c r="D119" s="33">
        <v>0</v>
      </c>
      <c r="E119" s="35">
        <v>0</v>
      </c>
      <c r="F119" s="33">
        <v>0</v>
      </c>
      <c r="G119" s="35">
        <v>0</v>
      </c>
      <c r="H119" s="33">
        <v>0</v>
      </c>
      <c r="I119" s="35">
        <v>0</v>
      </c>
      <c r="J119" s="33">
        <v>1</v>
      </c>
      <c r="K119" s="81">
        <v>0</v>
      </c>
      <c r="L119" s="35">
        <v>0</v>
      </c>
      <c r="M119" s="53">
        <f t="shared" si="12"/>
        <v>1</v>
      </c>
      <c r="N119" s="58">
        <f t="shared" si="15"/>
        <v>33.333333333333329</v>
      </c>
      <c r="O119" s="95">
        <f t="shared" si="14"/>
        <v>3.0303030303030303</v>
      </c>
      <c r="P119" s="95">
        <f t="shared" si="14"/>
        <v>3.0303030303030303</v>
      </c>
      <c r="Q119" s="14"/>
      <c r="R119" s="19"/>
      <c r="S119" s="19"/>
      <c r="T119" s="21"/>
      <c r="U119" s="21"/>
      <c r="V119" s="21"/>
      <c r="W119" s="21"/>
      <c r="X119" s="21"/>
    </row>
    <row r="120" spans="1:24" s="18" customFormat="1" ht="12.75" customHeight="1" x14ac:dyDescent="0.25">
      <c r="A120" s="164"/>
      <c r="B120" s="108" t="s">
        <v>292</v>
      </c>
      <c r="C120" s="35">
        <v>0</v>
      </c>
      <c r="D120" s="33">
        <v>0</v>
      </c>
      <c r="E120" s="35">
        <v>0</v>
      </c>
      <c r="F120" s="33">
        <v>0</v>
      </c>
      <c r="G120" s="35">
        <v>0</v>
      </c>
      <c r="H120" s="33">
        <v>0</v>
      </c>
      <c r="I120" s="35">
        <v>0</v>
      </c>
      <c r="J120" s="33">
        <v>0</v>
      </c>
      <c r="K120" s="81">
        <v>0</v>
      </c>
      <c r="L120" s="35">
        <v>0</v>
      </c>
      <c r="M120" s="53">
        <f t="shared" si="12"/>
        <v>0</v>
      </c>
      <c r="N120" s="58">
        <f t="shared" si="15"/>
        <v>0</v>
      </c>
      <c r="O120" s="95">
        <f t="shared" si="14"/>
        <v>3.0303030303030303</v>
      </c>
      <c r="P120" s="95">
        <v>0</v>
      </c>
      <c r="Q120" s="14"/>
      <c r="R120" s="19"/>
      <c r="S120" s="19"/>
      <c r="T120" s="21"/>
      <c r="U120" s="21"/>
      <c r="V120" s="21"/>
      <c r="W120" s="21"/>
      <c r="X120" s="21"/>
    </row>
    <row r="121" spans="1:24" s="18" customFormat="1" ht="12.75" customHeight="1" x14ac:dyDescent="0.25">
      <c r="A121" s="164"/>
      <c r="B121" s="108" t="s">
        <v>310</v>
      </c>
      <c r="C121" s="35">
        <v>0</v>
      </c>
      <c r="D121" s="33">
        <v>0</v>
      </c>
      <c r="E121" s="35">
        <v>0</v>
      </c>
      <c r="F121" s="33">
        <v>0</v>
      </c>
      <c r="G121" s="35">
        <v>0</v>
      </c>
      <c r="H121" s="33">
        <v>0</v>
      </c>
      <c r="I121" s="35">
        <v>0</v>
      </c>
      <c r="J121" s="33">
        <v>0</v>
      </c>
      <c r="K121" s="81">
        <v>0</v>
      </c>
      <c r="L121" s="35">
        <v>0</v>
      </c>
      <c r="M121" s="53">
        <f t="shared" si="12"/>
        <v>0</v>
      </c>
      <c r="N121" s="58">
        <f t="shared" si="15"/>
        <v>0</v>
      </c>
      <c r="O121" s="95">
        <f t="shared" si="14"/>
        <v>3.0303030303030303</v>
      </c>
      <c r="P121" s="95">
        <v>0</v>
      </c>
      <c r="Q121" s="14"/>
      <c r="R121" s="19"/>
      <c r="S121" s="19"/>
      <c r="T121" s="21"/>
      <c r="U121" s="21"/>
      <c r="V121" s="21"/>
      <c r="W121" s="21"/>
      <c r="X121" s="21"/>
    </row>
    <row r="122" spans="1:24" s="18" customFormat="1" ht="12.75" customHeight="1" x14ac:dyDescent="0.25">
      <c r="A122" s="164"/>
      <c r="B122" s="108" t="s">
        <v>322</v>
      </c>
      <c r="C122" s="35">
        <v>0</v>
      </c>
      <c r="D122" s="33">
        <v>0</v>
      </c>
      <c r="E122" s="35">
        <v>0</v>
      </c>
      <c r="F122" s="33">
        <v>0</v>
      </c>
      <c r="G122" s="35">
        <v>0</v>
      </c>
      <c r="H122" s="33">
        <v>0</v>
      </c>
      <c r="I122" s="35">
        <v>0</v>
      </c>
      <c r="J122" s="33">
        <v>0</v>
      </c>
      <c r="K122" s="81">
        <v>0</v>
      </c>
      <c r="L122" s="35">
        <v>0</v>
      </c>
      <c r="M122" s="53">
        <f t="shared" si="12"/>
        <v>0</v>
      </c>
      <c r="N122" s="58">
        <f t="shared" si="15"/>
        <v>0</v>
      </c>
      <c r="O122" s="98">
        <f t="shared" si="14"/>
        <v>3.0303030303030303</v>
      </c>
      <c r="P122" s="98">
        <v>0</v>
      </c>
      <c r="Q122" s="14"/>
      <c r="R122" s="19"/>
      <c r="S122" s="19"/>
      <c r="T122" s="21"/>
      <c r="U122" s="21"/>
      <c r="V122" s="21"/>
      <c r="W122" s="21"/>
      <c r="X122" s="21"/>
    </row>
    <row r="123" spans="1:24" s="18" customFormat="1" ht="12.75" customHeight="1" x14ac:dyDescent="0.25">
      <c r="A123" s="164"/>
      <c r="B123" s="102" t="s">
        <v>324</v>
      </c>
      <c r="C123" s="37">
        <v>0</v>
      </c>
      <c r="D123" s="78">
        <v>0</v>
      </c>
      <c r="E123" s="37">
        <v>0</v>
      </c>
      <c r="F123" s="78">
        <v>0</v>
      </c>
      <c r="G123" s="37">
        <v>0</v>
      </c>
      <c r="H123" s="78">
        <v>0</v>
      </c>
      <c r="I123" s="37">
        <v>0</v>
      </c>
      <c r="J123" s="78">
        <v>0</v>
      </c>
      <c r="K123" s="83">
        <v>0</v>
      </c>
      <c r="L123" s="37">
        <v>0</v>
      </c>
      <c r="M123" s="61">
        <f t="shared" si="12"/>
        <v>0</v>
      </c>
      <c r="N123" s="43">
        <f t="shared" si="15"/>
        <v>0</v>
      </c>
      <c r="O123" s="98">
        <f t="shared" si="14"/>
        <v>3.0303030303030303</v>
      </c>
      <c r="P123" s="98">
        <v>0</v>
      </c>
      <c r="Q123" s="14"/>
      <c r="R123" s="19"/>
      <c r="S123" s="19"/>
      <c r="T123" s="21"/>
      <c r="U123" s="21"/>
      <c r="V123" s="21"/>
      <c r="W123" s="21"/>
      <c r="X123" s="21"/>
    </row>
    <row r="124" spans="1:24" s="18" customFormat="1" ht="12.75" customHeight="1" x14ac:dyDescent="0.25">
      <c r="A124" s="164"/>
      <c r="B124" s="150" t="s">
        <v>362</v>
      </c>
      <c r="C124" s="172">
        <v>33.333333333333329</v>
      </c>
      <c r="D124" s="173"/>
      <c r="E124" s="173"/>
      <c r="F124" s="173"/>
      <c r="G124" s="174"/>
      <c r="H124" s="172">
        <v>66.666666666666657</v>
      </c>
      <c r="I124" s="173"/>
      <c r="J124" s="173"/>
      <c r="K124" s="173"/>
      <c r="L124" s="174"/>
      <c r="M124" s="61">
        <f>SUM(M91:M123)</f>
        <v>3</v>
      </c>
      <c r="N124" s="44">
        <v>0</v>
      </c>
      <c r="O124" s="153" t="s">
        <v>363</v>
      </c>
      <c r="P124" s="151">
        <f>SUM(P91:P123)</f>
        <v>9.0909090909090899</v>
      </c>
      <c r="Q124" s="14"/>
      <c r="R124" s="19"/>
      <c r="S124" s="19"/>
      <c r="T124" s="21"/>
      <c r="U124" s="21"/>
      <c r="V124" s="21"/>
      <c r="W124" s="21"/>
      <c r="X124" s="21"/>
    </row>
    <row r="125" spans="1:24" s="18" customFormat="1" ht="12.75" customHeight="1" x14ac:dyDescent="0.25">
      <c r="A125" s="163" t="s">
        <v>9</v>
      </c>
      <c r="B125" s="116" t="s">
        <v>111</v>
      </c>
      <c r="C125" s="39">
        <v>0</v>
      </c>
      <c r="D125" s="69">
        <v>0</v>
      </c>
      <c r="E125" s="39">
        <v>0</v>
      </c>
      <c r="F125" s="69">
        <v>0</v>
      </c>
      <c r="G125" s="39">
        <v>0</v>
      </c>
      <c r="H125" s="69">
        <v>0</v>
      </c>
      <c r="I125" s="39">
        <v>0</v>
      </c>
      <c r="J125" s="69">
        <v>0</v>
      </c>
      <c r="K125" s="125">
        <v>0</v>
      </c>
      <c r="L125" s="39">
        <v>0</v>
      </c>
      <c r="M125" s="69">
        <f t="shared" ref="M125:M154" si="16">SUM(C125:L125)</f>
        <v>0</v>
      </c>
      <c r="N125" s="57">
        <f>(M125/4)*100</f>
        <v>0</v>
      </c>
      <c r="O125" s="147">
        <f>(100/30)</f>
        <v>3.3333333333333335</v>
      </c>
      <c r="P125" s="97">
        <v>0</v>
      </c>
      <c r="Q125" s="14"/>
      <c r="R125" s="19"/>
      <c r="S125" s="23"/>
      <c r="T125" s="21"/>
      <c r="U125" s="21"/>
      <c r="V125" s="21"/>
      <c r="W125" s="21"/>
      <c r="X125" s="21"/>
    </row>
    <row r="126" spans="1:24" s="18" customFormat="1" ht="12.75" customHeight="1" x14ac:dyDescent="0.25">
      <c r="A126" s="164"/>
      <c r="B126" s="108" t="s">
        <v>114</v>
      </c>
      <c r="C126" s="40">
        <v>0</v>
      </c>
      <c r="D126" s="46">
        <v>0</v>
      </c>
      <c r="E126" s="40">
        <v>0</v>
      </c>
      <c r="F126" s="46">
        <v>0</v>
      </c>
      <c r="G126" s="40">
        <v>0</v>
      </c>
      <c r="H126" s="46">
        <v>0</v>
      </c>
      <c r="I126" s="40">
        <v>0</v>
      </c>
      <c r="J126" s="46">
        <v>0</v>
      </c>
      <c r="K126" s="126">
        <v>0</v>
      </c>
      <c r="L126" s="40">
        <v>0</v>
      </c>
      <c r="M126" s="46">
        <f t="shared" si="16"/>
        <v>0</v>
      </c>
      <c r="N126" s="58">
        <f t="shared" ref="N126:N154" si="17">(M126/4)*100</f>
        <v>0</v>
      </c>
      <c r="O126" s="145">
        <f t="shared" ref="O126:P154" si="18">(100/30)</f>
        <v>3.3333333333333335</v>
      </c>
      <c r="P126" s="95">
        <v>0</v>
      </c>
      <c r="Q126" s="14"/>
      <c r="R126" s="19"/>
      <c r="S126" s="23"/>
      <c r="T126" s="21"/>
      <c r="U126" s="21"/>
      <c r="V126" s="21"/>
      <c r="W126" s="21"/>
      <c r="X126" s="21"/>
    </row>
    <row r="127" spans="1:24" s="18" customFormat="1" ht="12.75" customHeight="1" x14ac:dyDescent="0.25">
      <c r="A127" s="164"/>
      <c r="B127" s="108" t="s">
        <v>130</v>
      </c>
      <c r="C127" s="40">
        <v>0</v>
      </c>
      <c r="D127" s="46">
        <v>0</v>
      </c>
      <c r="E127" s="40">
        <v>0</v>
      </c>
      <c r="F127" s="46">
        <v>0</v>
      </c>
      <c r="G127" s="40">
        <v>0</v>
      </c>
      <c r="H127" s="46">
        <v>0</v>
      </c>
      <c r="I127" s="40">
        <v>0</v>
      </c>
      <c r="J127" s="46">
        <v>0</v>
      </c>
      <c r="K127" s="126">
        <v>0</v>
      </c>
      <c r="L127" s="40">
        <v>0</v>
      </c>
      <c r="M127" s="46">
        <f t="shared" si="16"/>
        <v>0</v>
      </c>
      <c r="N127" s="58">
        <f t="shared" si="17"/>
        <v>0</v>
      </c>
      <c r="O127" s="145">
        <f t="shared" si="18"/>
        <v>3.3333333333333335</v>
      </c>
      <c r="P127" s="95">
        <v>0</v>
      </c>
      <c r="Q127" s="14"/>
      <c r="R127" s="19"/>
      <c r="S127" s="23"/>
      <c r="T127" s="21"/>
      <c r="U127" s="21"/>
      <c r="V127" s="21"/>
      <c r="W127" s="21"/>
      <c r="X127" s="21"/>
    </row>
    <row r="128" spans="1:24" s="18" customFormat="1" ht="12.75" customHeight="1" x14ac:dyDescent="0.25">
      <c r="A128" s="164"/>
      <c r="B128" s="108" t="s">
        <v>138</v>
      </c>
      <c r="C128" s="40">
        <v>0</v>
      </c>
      <c r="D128" s="46">
        <v>0</v>
      </c>
      <c r="E128" s="40">
        <v>0</v>
      </c>
      <c r="F128" s="46">
        <v>0</v>
      </c>
      <c r="G128" s="40">
        <v>0</v>
      </c>
      <c r="H128" s="46">
        <v>0</v>
      </c>
      <c r="I128" s="40">
        <v>0</v>
      </c>
      <c r="J128" s="46">
        <v>0</v>
      </c>
      <c r="K128" s="126">
        <v>0</v>
      </c>
      <c r="L128" s="40">
        <v>0</v>
      </c>
      <c r="M128" s="46">
        <f t="shared" si="16"/>
        <v>0</v>
      </c>
      <c r="N128" s="58">
        <f t="shared" si="17"/>
        <v>0</v>
      </c>
      <c r="O128" s="145">
        <f t="shared" si="18"/>
        <v>3.3333333333333335</v>
      </c>
      <c r="P128" s="95">
        <v>0</v>
      </c>
      <c r="Q128" s="14"/>
      <c r="R128" s="19"/>
      <c r="S128" s="23"/>
      <c r="T128" s="21"/>
      <c r="U128" s="21"/>
      <c r="V128" s="21"/>
      <c r="W128" s="21"/>
      <c r="X128" s="21"/>
    </row>
    <row r="129" spans="1:24" s="18" customFormat="1" ht="12.75" customHeight="1" x14ac:dyDescent="0.25">
      <c r="A129" s="164"/>
      <c r="B129" s="108" t="s">
        <v>147</v>
      </c>
      <c r="C129" s="40">
        <v>0</v>
      </c>
      <c r="D129" s="46">
        <v>0</v>
      </c>
      <c r="E129" s="40">
        <v>0</v>
      </c>
      <c r="F129" s="46">
        <v>0</v>
      </c>
      <c r="G129" s="40">
        <v>0</v>
      </c>
      <c r="H129" s="46">
        <v>0</v>
      </c>
      <c r="I129" s="40">
        <v>0</v>
      </c>
      <c r="J129" s="46">
        <v>0</v>
      </c>
      <c r="K129" s="126">
        <v>0</v>
      </c>
      <c r="L129" s="40">
        <v>0</v>
      </c>
      <c r="M129" s="46">
        <f t="shared" si="16"/>
        <v>0</v>
      </c>
      <c r="N129" s="58">
        <f t="shared" si="17"/>
        <v>0</v>
      </c>
      <c r="O129" s="145">
        <f t="shared" si="18"/>
        <v>3.3333333333333335</v>
      </c>
      <c r="P129" s="95">
        <v>0</v>
      </c>
      <c r="Q129" s="14"/>
      <c r="R129" s="19"/>
      <c r="S129" s="23"/>
      <c r="T129" s="21"/>
      <c r="U129" s="21"/>
      <c r="V129" s="21"/>
      <c r="W129" s="21"/>
      <c r="X129" s="21"/>
    </row>
    <row r="130" spans="1:24" s="18" customFormat="1" ht="12.75" customHeight="1" x14ac:dyDescent="0.25">
      <c r="A130" s="164"/>
      <c r="B130" s="108" t="s">
        <v>45</v>
      </c>
      <c r="C130" s="40">
        <v>0</v>
      </c>
      <c r="D130" s="33">
        <v>1</v>
      </c>
      <c r="E130" s="35">
        <v>0</v>
      </c>
      <c r="F130" s="46">
        <v>1</v>
      </c>
      <c r="G130" s="40">
        <v>0</v>
      </c>
      <c r="H130" s="46">
        <v>0</v>
      </c>
      <c r="I130" s="40">
        <v>1</v>
      </c>
      <c r="J130" s="46">
        <v>0</v>
      </c>
      <c r="K130" s="126">
        <v>0</v>
      </c>
      <c r="L130" s="40">
        <v>0</v>
      </c>
      <c r="M130" s="46">
        <f t="shared" si="16"/>
        <v>3</v>
      </c>
      <c r="N130" s="58">
        <f t="shared" si="17"/>
        <v>75</v>
      </c>
      <c r="O130" s="145">
        <f t="shared" si="18"/>
        <v>3.3333333333333335</v>
      </c>
      <c r="P130" s="95">
        <f t="shared" si="18"/>
        <v>3.3333333333333335</v>
      </c>
      <c r="Q130" s="14"/>
      <c r="R130" s="19"/>
      <c r="S130" s="9"/>
      <c r="T130" s="21"/>
      <c r="U130" s="21"/>
      <c r="V130" s="21"/>
      <c r="W130" s="21"/>
      <c r="X130" s="21"/>
    </row>
    <row r="131" spans="1:24" s="18" customFormat="1" ht="12.75" customHeight="1" x14ac:dyDescent="0.25">
      <c r="A131" s="164"/>
      <c r="B131" s="108" t="s">
        <v>156</v>
      </c>
      <c r="C131" s="40">
        <v>0</v>
      </c>
      <c r="D131" s="46">
        <v>0</v>
      </c>
      <c r="E131" s="40">
        <v>0</v>
      </c>
      <c r="F131" s="46">
        <v>0</v>
      </c>
      <c r="G131" s="40">
        <v>0</v>
      </c>
      <c r="H131" s="46">
        <v>0</v>
      </c>
      <c r="I131" s="40">
        <v>0</v>
      </c>
      <c r="J131" s="46">
        <v>0</v>
      </c>
      <c r="K131" s="126">
        <v>0</v>
      </c>
      <c r="L131" s="40">
        <v>0</v>
      </c>
      <c r="M131" s="46">
        <f t="shared" si="16"/>
        <v>0</v>
      </c>
      <c r="N131" s="58">
        <f t="shared" si="17"/>
        <v>0</v>
      </c>
      <c r="O131" s="145">
        <f t="shared" si="18"/>
        <v>3.3333333333333335</v>
      </c>
      <c r="P131" s="95">
        <v>0</v>
      </c>
      <c r="Q131" s="14"/>
      <c r="R131" s="19"/>
      <c r="S131" s="23"/>
      <c r="T131" s="21"/>
      <c r="U131" s="21"/>
      <c r="V131" s="21"/>
      <c r="W131" s="21"/>
      <c r="X131" s="21"/>
    </row>
    <row r="132" spans="1:24" s="18" customFormat="1" ht="12.75" customHeight="1" x14ac:dyDescent="0.25">
      <c r="A132" s="164"/>
      <c r="B132" s="108" t="s">
        <v>172</v>
      </c>
      <c r="C132" s="40">
        <v>0</v>
      </c>
      <c r="D132" s="46">
        <v>0</v>
      </c>
      <c r="E132" s="40">
        <v>0</v>
      </c>
      <c r="F132" s="46">
        <v>0</v>
      </c>
      <c r="G132" s="40">
        <v>0</v>
      </c>
      <c r="H132" s="46">
        <v>0</v>
      </c>
      <c r="I132" s="40">
        <v>0</v>
      </c>
      <c r="J132" s="46">
        <v>0</v>
      </c>
      <c r="K132" s="126">
        <v>0</v>
      </c>
      <c r="L132" s="40">
        <v>0</v>
      </c>
      <c r="M132" s="46">
        <f t="shared" si="16"/>
        <v>0</v>
      </c>
      <c r="N132" s="58">
        <f t="shared" si="17"/>
        <v>0</v>
      </c>
      <c r="O132" s="145">
        <f t="shared" si="18"/>
        <v>3.3333333333333335</v>
      </c>
      <c r="P132" s="95">
        <v>0</v>
      </c>
      <c r="Q132" s="14"/>
      <c r="R132" s="19"/>
      <c r="S132" s="23"/>
      <c r="T132" s="21"/>
      <c r="U132" s="21"/>
      <c r="V132" s="21"/>
      <c r="W132" s="21"/>
      <c r="X132" s="21"/>
    </row>
    <row r="133" spans="1:24" s="18" customFormat="1" ht="12.75" customHeight="1" x14ac:dyDescent="0.25">
      <c r="A133" s="164"/>
      <c r="B133" s="108" t="s">
        <v>194</v>
      </c>
      <c r="C133" s="40">
        <v>0</v>
      </c>
      <c r="D133" s="46">
        <v>0</v>
      </c>
      <c r="E133" s="40">
        <v>0</v>
      </c>
      <c r="F133" s="46">
        <v>0</v>
      </c>
      <c r="G133" s="40">
        <v>0</v>
      </c>
      <c r="H133" s="46">
        <v>0</v>
      </c>
      <c r="I133" s="40">
        <v>0</v>
      </c>
      <c r="J133" s="46">
        <v>0</v>
      </c>
      <c r="K133" s="126">
        <v>0</v>
      </c>
      <c r="L133" s="40">
        <v>0</v>
      </c>
      <c r="M133" s="46">
        <f t="shared" si="16"/>
        <v>0</v>
      </c>
      <c r="N133" s="58">
        <f t="shared" si="17"/>
        <v>0</v>
      </c>
      <c r="O133" s="145">
        <f t="shared" si="18"/>
        <v>3.3333333333333335</v>
      </c>
      <c r="P133" s="95">
        <v>0</v>
      </c>
      <c r="Q133" s="14"/>
      <c r="R133" s="19"/>
      <c r="S133" s="23"/>
      <c r="T133" s="21"/>
      <c r="U133" s="21"/>
      <c r="V133" s="21"/>
      <c r="W133" s="21"/>
      <c r="X133" s="21"/>
    </row>
    <row r="134" spans="1:24" s="18" customFormat="1" ht="12.75" customHeight="1" x14ac:dyDescent="0.25">
      <c r="A134" s="164"/>
      <c r="B134" s="108" t="s">
        <v>195</v>
      </c>
      <c r="C134" s="40">
        <v>0</v>
      </c>
      <c r="D134" s="46">
        <v>0</v>
      </c>
      <c r="E134" s="40">
        <v>0</v>
      </c>
      <c r="F134" s="46">
        <v>0</v>
      </c>
      <c r="G134" s="40">
        <v>0</v>
      </c>
      <c r="H134" s="46">
        <v>0</v>
      </c>
      <c r="I134" s="40">
        <v>0</v>
      </c>
      <c r="J134" s="46">
        <v>0</v>
      </c>
      <c r="K134" s="126">
        <v>0</v>
      </c>
      <c r="L134" s="40">
        <v>0</v>
      </c>
      <c r="M134" s="46">
        <f t="shared" si="16"/>
        <v>0</v>
      </c>
      <c r="N134" s="58">
        <f t="shared" si="17"/>
        <v>0</v>
      </c>
      <c r="O134" s="148">
        <f t="shared" si="18"/>
        <v>3.3333333333333335</v>
      </c>
      <c r="P134" s="98">
        <v>0</v>
      </c>
      <c r="Q134" s="14"/>
      <c r="R134" s="19"/>
      <c r="S134" s="23"/>
      <c r="T134" s="21"/>
      <c r="U134" s="21"/>
      <c r="V134" s="21"/>
      <c r="W134" s="21"/>
      <c r="X134" s="21"/>
    </row>
    <row r="135" spans="1:24" s="18" customFormat="1" ht="12.75" customHeight="1" x14ac:dyDescent="0.25">
      <c r="A135" s="164"/>
      <c r="B135" s="108" t="s">
        <v>203</v>
      </c>
      <c r="C135" s="40">
        <v>0</v>
      </c>
      <c r="D135" s="46">
        <v>0</v>
      </c>
      <c r="E135" s="40">
        <v>0</v>
      </c>
      <c r="F135" s="46">
        <v>0</v>
      </c>
      <c r="G135" s="40">
        <v>0</v>
      </c>
      <c r="H135" s="46">
        <v>0</v>
      </c>
      <c r="I135" s="40">
        <v>0</v>
      </c>
      <c r="J135" s="46">
        <v>0</v>
      </c>
      <c r="K135" s="126">
        <v>0</v>
      </c>
      <c r="L135" s="40">
        <v>0</v>
      </c>
      <c r="M135" s="46">
        <f t="shared" si="16"/>
        <v>0</v>
      </c>
      <c r="N135" s="58">
        <f t="shared" si="17"/>
        <v>0</v>
      </c>
      <c r="O135" s="148">
        <f t="shared" si="18"/>
        <v>3.3333333333333335</v>
      </c>
      <c r="P135" s="98">
        <v>0</v>
      </c>
      <c r="Q135" s="14"/>
      <c r="R135" s="19"/>
      <c r="S135" s="23"/>
      <c r="T135" s="21"/>
      <c r="U135" s="21"/>
      <c r="V135" s="21"/>
      <c r="W135" s="21"/>
      <c r="X135" s="21"/>
    </row>
    <row r="136" spans="1:24" s="18" customFormat="1" ht="12.75" customHeight="1" x14ac:dyDescent="0.25">
      <c r="A136" s="164"/>
      <c r="B136" s="108" t="s">
        <v>9</v>
      </c>
      <c r="C136" s="40">
        <v>0</v>
      </c>
      <c r="D136" s="46">
        <v>0</v>
      </c>
      <c r="E136" s="40">
        <v>0</v>
      </c>
      <c r="F136" s="46">
        <v>0</v>
      </c>
      <c r="G136" s="40">
        <v>0</v>
      </c>
      <c r="H136" s="46">
        <v>0</v>
      </c>
      <c r="I136" s="40">
        <v>0</v>
      </c>
      <c r="J136" s="46">
        <v>0</v>
      </c>
      <c r="K136" s="126">
        <v>0</v>
      </c>
      <c r="L136" s="40">
        <v>0</v>
      </c>
      <c r="M136" s="46">
        <f t="shared" si="16"/>
        <v>0</v>
      </c>
      <c r="N136" s="58">
        <f t="shared" si="17"/>
        <v>0</v>
      </c>
      <c r="O136" s="148">
        <f t="shared" si="18"/>
        <v>3.3333333333333335</v>
      </c>
      <c r="P136" s="98">
        <v>0</v>
      </c>
      <c r="Q136" s="14"/>
      <c r="R136" s="19"/>
      <c r="S136" s="9"/>
      <c r="T136" s="21"/>
      <c r="U136" s="21"/>
      <c r="V136" s="21"/>
      <c r="W136" s="21"/>
      <c r="X136" s="21"/>
    </row>
    <row r="137" spans="1:24" s="18" customFormat="1" ht="12.75" customHeight="1" x14ac:dyDescent="0.25">
      <c r="A137" s="164"/>
      <c r="B137" s="108" t="s">
        <v>221</v>
      </c>
      <c r="C137" s="40">
        <v>0</v>
      </c>
      <c r="D137" s="46">
        <v>0</v>
      </c>
      <c r="E137" s="40">
        <v>0</v>
      </c>
      <c r="F137" s="46">
        <v>0</v>
      </c>
      <c r="G137" s="40">
        <v>0</v>
      </c>
      <c r="H137" s="46">
        <v>0</v>
      </c>
      <c r="I137" s="40">
        <v>0</v>
      </c>
      <c r="J137" s="46">
        <v>0</v>
      </c>
      <c r="K137" s="126">
        <v>0</v>
      </c>
      <c r="L137" s="40">
        <v>0</v>
      </c>
      <c r="M137" s="46">
        <f t="shared" si="16"/>
        <v>0</v>
      </c>
      <c r="N137" s="58">
        <f t="shared" si="17"/>
        <v>0</v>
      </c>
      <c r="O137" s="148">
        <f t="shared" si="18"/>
        <v>3.3333333333333335</v>
      </c>
      <c r="P137" s="98">
        <v>0</v>
      </c>
      <c r="Q137" s="14"/>
      <c r="R137" s="19"/>
      <c r="S137" s="23"/>
      <c r="T137" s="21"/>
      <c r="U137" s="21"/>
      <c r="V137" s="21"/>
      <c r="W137" s="21"/>
      <c r="X137" s="21"/>
    </row>
    <row r="138" spans="1:24" s="18" customFormat="1" ht="12.75" customHeight="1" x14ac:dyDescent="0.25">
      <c r="A138" s="164"/>
      <c r="B138" s="108" t="s">
        <v>247</v>
      </c>
      <c r="C138" s="40">
        <v>0</v>
      </c>
      <c r="D138" s="46">
        <v>0</v>
      </c>
      <c r="E138" s="40">
        <v>0</v>
      </c>
      <c r="F138" s="46">
        <v>0</v>
      </c>
      <c r="G138" s="40">
        <v>0</v>
      </c>
      <c r="H138" s="46">
        <v>0</v>
      </c>
      <c r="I138" s="40">
        <v>0</v>
      </c>
      <c r="J138" s="46">
        <v>0</v>
      </c>
      <c r="K138" s="126">
        <v>0</v>
      </c>
      <c r="L138" s="40">
        <v>0</v>
      </c>
      <c r="M138" s="46">
        <f t="shared" si="16"/>
        <v>0</v>
      </c>
      <c r="N138" s="58">
        <f t="shared" si="17"/>
        <v>0</v>
      </c>
      <c r="O138" s="148">
        <f t="shared" si="18"/>
        <v>3.3333333333333335</v>
      </c>
      <c r="P138" s="98">
        <v>0</v>
      </c>
      <c r="Q138" s="14"/>
      <c r="R138" s="19"/>
      <c r="S138" s="23"/>
      <c r="T138" s="21"/>
      <c r="U138" s="21"/>
      <c r="V138" s="21"/>
      <c r="W138" s="21"/>
      <c r="X138" s="21"/>
    </row>
    <row r="139" spans="1:24" s="18" customFormat="1" ht="12.75" customHeight="1" x14ac:dyDescent="0.25">
      <c r="A139" s="164"/>
      <c r="B139" s="108" t="s">
        <v>249</v>
      </c>
      <c r="C139" s="40">
        <v>0</v>
      </c>
      <c r="D139" s="46">
        <v>0</v>
      </c>
      <c r="E139" s="40">
        <v>0</v>
      </c>
      <c r="F139" s="46">
        <v>0</v>
      </c>
      <c r="G139" s="40">
        <v>0</v>
      </c>
      <c r="H139" s="46">
        <v>0</v>
      </c>
      <c r="I139" s="40">
        <v>0</v>
      </c>
      <c r="J139" s="46">
        <v>0</v>
      </c>
      <c r="K139" s="126">
        <v>0</v>
      </c>
      <c r="L139" s="40">
        <v>0</v>
      </c>
      <c r="M139" s="46">
        <f t="shared" si="16"/>
        <v>0</v>
      </c>
      <c r="N139" s="58">
        <f t="shared" si="17"/>
        <v>0</v>
      </c>
      <c r="O139" s="148">
        <f t="shared" si="18"/>
        <v>3.3333333333333335</v>
      </c>
      <c r="P139" s="98">
        <v>0</v>
      </c>
      <c r="Q139" s="14"/>
      <c r="R139" s="19"/>
      <c r="S139" s="23"/>
      <c r="T139" s="21"/>
      <c r="U139" s="21"/>
      <c r="V139" s="21"/>
      <c r="W139" s="21"/>
      <c r="X139" s="21"/>
    </row>
    <row r="140" spans="1:24" s="18" customFormat="1" ht="12.75" customHeight="1" x14ac:dyDescent="0.25">
      <c r="A140" s="164"/>
      <c r="B140" s="108" t="s">
        <v>250</v>
      </c>
      <c r="C140" s="40">
        <v>0</v>
      </c>
      <c r="D140" s="46">
        <v>0</v>
      </c>
      <c r="E140" s="40">
        <v>0</v>
      </c>
      <c r="F140" s="46">
        <v>0</v>
      </c>
      <c r="G140" s="40">
        <v>0</v>
      </c>
      <c r="H140" s="46">
        <v>0</v>
      </c>
      <c r="I140" s="40">
        <v>0</v>
      </c>
      <c r="J140" s="46">
        <v>0</v>
      </c>
      <c r="K140" s="126">
        <v>0</v>
      </c>
      <c r="L140" s="40">
        <v>0</v>
      </c>
      <c r="M140" s="46">
        <f t="shared" si="16"/>
        <v>0</v>
      </c>
      <c r="N140" s="58">
        <f t="shared" si="17"/>
        <v>0</v>
      </c>
      <c r="O140" s="148">
        <f t="shared" si="18"/>
        <v>3.3333333333333335</v>
      </c>
      <c r="P140" s="98">
        <v>0</v>
      </c>
      <c r="Q140" s="14"/>
      <c r="R140" s="19"/>
      <c r="S140" s="23"/>
      <c r="T140" s="21"/>
      <c r="U140" s="21"/>
      <c r="V140" s="21"/>
      <c r="W140" s="21"/>
      <c r="X140" s="21"/>
    </row>
    <row r="141" spans="1:24" s="18" customFormat="1" ht="12.75" customHeight="1" x14ac:dyDescent="0.25">
      <c r="A141" s="164"/>
      <c r="B141" s="108" t="s">
        <v>252</v>
      </c>
      <c r="C141" s="40">
        <v>0</v>
      </c>
      <c r="D141" s="46">
        <v>0</v>
      </c>
      <c r="E141" s="40">
        <v>0</v>
      </c>
      <c r="F141" s="46">
        <v>0</v>
      </c>
      <c r="G141" s="40">
        <v>0</v>
      </c>
      <c r="H141" s="46">
        <v>0</v>
      </c>
      <c r="I141" s="40">
        <v>0</v>
      </c>
      <c r="J141" s="46">
        <v>0</v>
      </c>
      <c r="K141" s="126">
        <v>0</v>
      </c>
      <c r="L141" s="40">
        <v>0</v>
      </c>
      <c r="M141" s="46">
        <f t="shared" si="16"/>
        <v>0</v>
      </c>
      <c r="N141" s="58">
        <f t="shared" si="17"/>
        <v>0</v>
      </c>
      <c r="O141" s="148">
        <f t="shared" si="18"/>
        <v>3.3333333333333335</v>
      </c>
      <c r="P141" s="98">
        <v>0</v>
      </c>
      <c r="Q141" s="14"/>
      <c r="R141" s="19"/>
      <c r="S141" s="23"/>
      <c r="T141" s="21"/>
      <c r="U141" s="21"/>
      <c r="V141" s="21"/>
      <c r="W141" s="21"/>
      <c r="X141" s="21"/>
    </row>
    <row r="142" spans="1:24" s="18" customFormat="1" ht="12.75" customHeight="1" x14ac:dyDescent="0.25">
      <c r="A142" s="164"/>
      <c r="B142" s="108" t="s">
        <v>290</v>
      </c>
      <c r="C142" s="40">
        <v>0</v>
      </c>
      <c r="D142" s="46">
        <v>0</v>
      </c>
      <c r="E142" s="40">
        <v>0</v>
      </c>
      <c r="F142" s="46">
        <v>0</v>
      </c>
      <c r="G142" s="40">
        <v>0</v>
      </c>
      <c r="H142" s="46">
        <v>0</v>
      </c>
      <c r="I142" s="40">
        <v>0</v>
      </c>
      <c r="J142" s="46">
        <v>0</v>
      </c>
      <c r="K142" s="126">
        <v>0</v>
      </c>
      <c r="L142" s="40">
        <v>0</v>
      </c>
      <c r="M142" s="46">
        <f t="shared" si="16"/>
        <v>0</v>
      </c>
      <c r="N142" s="58">
        <f t="shared" si="17"/>
        <v>0</v>
      </c>
      <c r="O142" s="148">
        <f t="shared" si="18"/>
        <v>3.3333333333333335</v>
      </c>
      <c r="P142" s="98">
        <v>0</v>
      </c>
      <c r="Q142" s="14"/>
      <c r="R142" s="19"/>
      <c r="S142" s="23"/>
      <c r="T142" s="21"/>
      <c r="U142" s="21"/>
      <c r="V142" s="21"/>
      <c r="W142" s="21"/>
      <c r="X142" s="21"/>
    </row>
    <row r="143" spans="1:24" s="18" customFormat="1" ht="12.75" customHeight="1" x14ac:dyDescent="0.25">
      <c r="A143" s="164"/>
      <c r="B143" s="108" t="s">
        <v>293</v>
      </c>
      <c r="C143" s="40">
        <v>0</v>
      </c>
      <c r="D143" s="46">
        <v>0</v>
      </c>
      <c r="E143" s="40">
        <v>0</v>
      </c>
      <c r="F143" s="46">
        <v>0</v>
      </c>
      <c r="G143" s="40">
        <v>0</v>
      </c>
      <c r="H143" s="46">
        <v>0</v>
      </c>
      <c r="I143" s="40">
        <v>0</v>
      </c>
      <c r="J143" s="46">
        <v>0</v>
      </c>
      <c r="K143" s="126">
        <v>0</v>
      </c>
      <c r="L143" s="40">
        <v>0</v>
      </c>
      <c r="M143" s="46">
        <f t="shared" si="16"/>
        <v>0</v>
      </c>
      <c r="N143" s="58">
        <f t="shared" si="17"/>
        <v>0</v>
      </c>
      <c r="O143" s="148">
        <f t="shared" si="18"/>
        <v>3.3333333333333335</v>
      </c>
      <c r="P143" s="98">
        <v>0</v>
      </c>
      <c r="Q143" s="14"/>
      <c r="R143" s="19"/>
      <c r="S143" s="23"/>
      <c r="T143" s="21"/>
      <c r="U143" s="21"/>
      <c r="V143" s="21"/>
      <c r="W143" s="21"/>
      <c r="X143" s="21"/>
    </row>
    <row r="144" spans="1:24" s="18" customFormat="1" ht="12.75" customHeight="1" x14ac:dyDescent="0.25">
      <c r="A144" s="164"/>
      <c r="B144" s="108" t="s">
        <v>296</v>
      </c>
      <c r="C144" s="40">
        <v>0</v>
      </c>
      <c r="D144" s="46">
        <v>0</v>
      </c>
      <c r="E144" s="40">
        <v>0</v>
      </c>
      <c r="F144" s="46">
        <v>0</v>
      </c>
      <c r="G144" s="40">
        <v>0</v>
      </c>
      <c r="H144" s="46">
        <v>0</v>
      </c>
      <c r="I144" s="40">
        <v>0</v>
      </c>
      <c r="J144" s="46">
        <v>0</v>
      </c>
      <c r="K144" s="126">
        <v>0</v>
      </c>
      <c r="L144" s="40">
        <v>0</v>
      </c>
      <c r="M144" s="46">
        <f t="shared" si="16"/>
        <v>0</v>
      </c>
      <c r="N144" s="58">
        <f t="shared" si="17"/>
        <v>0</v>
      </c>
      <c r="O144" s="148">
        <f t="shared" si="18"/>
        <v>3.3333333333333335</v>
      </c>
      <c r="P144" s="98">
        <v>0</v>
      </c>
      <c r="Q144" s="14"/>
      <c r="R144" s="19"/>
      <c r="S144" s="23"/>
      <c r="T144" s="21"/>
      <c r="U144" s="21"/>
      <c r="V144" s="21"/>
      <c r="W144" s="21"/>
      <c r="X144" s="21"/>
    </row>
    <row r="145" spans="1:24" s="18" customFormat="1" ht="12.75" customHeight="1" x14ac:dyDescent="0.25">
      <c r="A145" s="164"/>
      <c r="B145" s="108" t="s">
        <v>301</v>
      </c>
      <c r="C145" s="40">
        <v>0</v>
      </c>
      <c r="D145" s="46">
        <v>0</v>
      </c>
      <c r="E145" s="40">
        <v>0</v>
      </c>
      <c r="F145" s="46">
        <v>0</v>
      </c>
      <c r="G145" s="40">
        <v>0</v>
      </c>
      <c r="H145" s="46">
        <v>0</v>
      </c>
      <c r="I145" s="40">
        <v>0</v>
      </c>
      <c r="J145" s="46">
        <v>0</v>
      </c>
      <c r="K145" s="126">
        <v>0</v>
      </c>
      <c r="L145" s="40">
        <v>0</v>
      </c>
      <c r="M145" s="46">
        <f t="shared" si="16"/>
        <v>0</v>
      </c>
      <c r="N145" s="58">
        <f t="shared" si="17"/>
        <v>0</v>
      </c>
      <c r="O145" s="148">
        <f t="shared" si="18"/>
        <v>3.3333333333333335</v>
      </c>
      <c r="P145" s="98">
        <v>0</v>
      </c>
      <c r="Q145" s="14"/>
      <c r="R145" s="19"/>
      <c r="S145" s="23"/>
      <c r="T145" s="21"/>
      <c r="U145" s="21"/>
      <c r="V145" s="21"/>
      <c r="W145" s="21"/>
      <c r="X145" s="21"/>
    </row>
    <row r="146" spans="1:24" s="18" customFormat="1" ht="12.75" customHeight="1" x14ac:dyDescent="0.25">
      <c r="A146" s="164"/>
      <c r="B146" s="108" t="s">
        <v>303</v>
      </c>
      <c r="C146" s="40">
        <v>0</v>
      </c>
      <c r="D146" s="46">
        <v>0</v>
      </c>
      <c r="E146" s="40">
        <v>0</v>
      </c>
      <c r="F146" s="46">
        <v>0</v>
      </c>
      <c r="G146" s="40">
        <v>0</v>
      </c>
      <c r="H146" s="46">
        <v>0</v>
      </c>
      <c r="I146" s="40">
        <v>0</v>
      </c>
      <c r="J146" s="46">
        <v>0</v>
      </c>
      <c r="K146" s="126">
        <v>0</v>
      </c>
      <c r="L146" s="40">
        <v>0</v>
      </c>
      <c r="M146" s="46">
        <f t="shared" si="16"/>
        <v>0</v>
      </c>
      <c r="N146" s="58">
        <f t="shared" si="17"/>
        <v>0</v>
      </c>
      <c r="O146" s="148">
        <f t="shared" si="18"/>
        <v>3.3333333333333335</v>
      </c>
      <c r="P146" s="98">
        <v>0</v>
      </c>
      <c r="Q146" s="14"/>
      <c r="R146" s="19"/>
      <c r="S146" s="23"/>
      <c r="T146" s="21"/>
      <c r="U146" s="21"/>
      <c r="V146" s="21"/>
      <c r="W146" s="21"/>
      <c r="X146" s="21"/>
    </row>
    <row r="147" spans="1:24" s="18" customFormat="1" ht="12.75" customHeight="1" x14ac:dyDescent="0.25">
      <c r="A147" s="164"/>
      <c r="B147" s="108" t="s">
        <v>307</v>
      </c>
      <c r="C147" s="40">
        <v>0</v>
      </c>
      <c r="D147" s="46">
        <v>0</v>
      </c>
      <c r="E147" s="40">
        <v>0</v>
      </c>
      <c r="F147" s="46">
        <v>0</v>
      </c>
      <c r="G147" s="40">
        <v>0</v>
      </c>
      <c r="H147" s="46">
        <v>0</v>
      </c>
      <c r="I147" s="40">
        <v>0</v>
      </c>
      <c r="J147" s="46">
        <v>0</v>
      </c>
      <c r="K147" s="126">
        <v>0</v>
      </c>
      <c r="L147" s="40">
        <v>0</v>
      </c>
      <c r="M147" s="46">
        <f t="shared" si="16"/>
        <v>0</v>
      </c>
      <c r="N147" s="58">
        <f t="shared" si="17"/>
        <v>0</v>
      </c>
      <c r="O147" s="148">
        <f t="shared" si="18"/>
        <v>3.3333333333333335</v>
      </c>
      <c r="P147" s="98">
        <v>0</v>
      </c>
      <c r="Q147" s="14"/>
      <c r="R147" s="19"/>
      <c r="S147" s="23"/>
      <c r="T147" s="21"/>
      <c r="U147" s="21"/>
      <c r="V147" s="21"/>
      <c r="W147" s="21"/>
      <c r="X147" s="21"/>
    </row>
    <row r="148" spans="1:24" s="18" customFormat="1" ht="12.75" customHeight="1" x14ac:dyDescent="0.25">
      <c r="A148" s="164"/>
      <c r="B148" s="108" t="s">
        <v>313</v>
      </c>
      <c r="C148" s="40">
        <v>0</v>
      </c>
      <c r="D148" s="46">
        <v>0</v>
      </c>
      <c r="E148" s="40">
        <v>0</v>
      </c>
      <c r="F148" s="46">
        <v>0</v>
      </c>
      <c r="G148" s="40">
        <v>0</v>
      </c>
      <c r="H148" s="46">
        <v>0</v>
      </c>
      <c r="I148" s="40">
        <v>0</v>
      </c>
      <c r="J148" s="46">
        <v>0</v>
      </c>
      <c r="K148" s="126">
        <v>0</v>
      </c>
      <c r="L148" s="40">
        <v>0</v>
      </c>
      <c r="M148" s="46">
        <f t="shared" si="16"/>
        <v>0</v>
      </c>
      <c r="N148" s="58">
        <f t="shared" si="17"/>
        <v>0</v>
      </c>
      <c r="O148" s="148">
        <f t="shared" si="18"/>
        <v>3.3333333333333335</v>
      </c>
      <c r="P148" s="98">
        <v>0</v>
      </c>
      <c r="Q148" s="14"/>
      <c r="R148" s="19"/>
      <c r="S148" s="23"/>
      <c r="T148" s="21"/>
      <c r="U148" s="21"/>
      <c r="V148" s="21"/>
      <c r="W148" s="21"/>
      <c r="X148" s="21"/>
    </row>
    <row r="149" spans="1:24" s="18" customFormat="1" ht="12.75" customHeight="1" x14ac:dyDescent="0.25">
      <c r="A149" s="164"/>
      <c r="B149" s="108" t="s">
        <v>319</v>
      </c>
      <c r="C149" s="40">
        <v>0</v>
      </c>
      <c r="D149" s="46">
        <v>0</v>
      </c>
      <c r="E149" s="40">
        <v>0</v>
      </c>
      <c r="F149" s="46">
        <v>0</v>
      </c>
      <c r="G149" s="40">
        <v>0</v>
      </c>
      <c r="H149" s="46">
        <v>0</v>
      </c>
      <c r="I149" s="40">
        <v>0</v>
      </c>
      <c r="J149" s="46">
        <v>0</v>
      </c>
      <c r="K149" s="126">
        <v>0</v>
      </c>
      <c r="L149" s="40">
        <v>0</v>
      </c>
      <c r="M149" s="46">
        <f t="shared" si="16"/>
        <v>0</v>
      </c>
      <c r="N149" s="58">
        <f t="shared" si="17"/>
        <v>0</v>
      </c>
      <c r="O149" s="148">
        <f t="shared" si="18"/>
        <v>3.3333333333333335</v>
      </c>
      <c r="P149" s="98">
        <v>0</v>
      </c>
      <c r="Q149" s="14"/>
      <c r="R149" s="19"/>
      <c r="S149" s="23"/>
      <c r="T149" s="21"/>
      <c r="U149" s="21"/>
      <c r="V149" s="21"/>
      <c r="W149" s="21"/>
      <c r="X149" s="21"/>
    </row>
    <row r="150" spans="1:24" s="18" customFormat="1" ht="12.75" customHeight="1" x14ac:dyDescent="0.25">
      <c r="A150" s="164"/>
      <c r="B150" s="107" t="s">
        <v>81</v>
      </c>
      <c r="C150" s="41">
        <v>0</v>
      </c>
      <c r="D150" s="62">
        <v>0</v>
      </c>
      <c r="E150" s="41">
        <v>0</v>
      </c>
      <c r="F150" s="62">
        <v>1</v>
      </c>
      <c r="G150" s="41">
        <v>0</v>
      </c>
      <c r="H150" s="62">
        <v>0</v>
      </c>
      <c r="I150" s="41">
        <v>0</v>
      </c>
      <c r="J150" s="62">
        <v>0</v>
      </c>
      <c r="K150" s="127">
        <v>0</v>
      </c>
      <c r="L150" s="41">
        <v>0</v>
      </c>
      <c r="M150" s="62">
        <f t="shared" si="16"/>
        <v>1</v>
      </c>
      <c r="N150" s="60">
        <f>(M150/4)*100</f>
        <v>25</v>
      </c>
      <c r="O150" s="149">
        <f t="shared" si="18"/>
        <v>3.3333333333333335</v>
      </c>
      <c r="P150" s="135">
        <f t="shared" si="18"/>
        <v>3.3333333333333335</v>
      </c>
      <c r="Q150" s="14"/>
      <c r="R150" s="19"/>
      <c r="S150" s="24"/>
      <c r="T150" s="21"/>
      <c r="U150" s="21"/>
      <c r="V150" s="21"/>
      <c r="W150" s="21"/>
      <c r="X150" s="21"/>
    </row>
    <row r="151" spans="1:24" s="18" customFormat="1" ht="12.75" customHeight="1" x14ac:dyDescent="0.25">
      <c r="A151" s="164"/>
      <c r="B151" s="108" t="s">
        <v>331</v>
      </c>
      <c r="C151" s="40">
        <v>0</v>
      </c>
      <c r="D151" s="46">
        <v>0</v>
      </c>
      <c r="E151" s="40">
        <v>0</v>
      </c>
      <c r="F151" s="46">
        <v>0</v>
      </c>
      <c r="G151" s="40">
        <v>0</v>
      </c>
      <c r="H151" s="46">
        <v>0</v>
      </c>
      <c r="I151" s="40">
        <v>0</v>
      </c>
      <c r="J151" s="46">
        <v>0</v>
      </c>
      <c r="K151" s="126">
        <v>0</v>
      </c>
      <c r="L151" s="40">
        <v>0</v>
      </c>
      <c r="M151" s="46">
        <f t="shared" si="16"/>
        <v>0</v>
      </c>
      <c r="N151" s="58">
        <f t="shared" si="17"/>
        <v>0</v>
      </c>
      <c r="O151" s="148">
        <f t="shared" si="18"/>
        <v>3.3333333333333335</v>
      </c>
      <c r="P151" s="98">
        <v>0</v>
      </c>
      <c r="Q151" s="14"/>
      <c r="R151" s="19"/>
      <c r="S151" s="23"/>
      <c r="T151" s="21"/>
      <c r="U151" s="21"/>
      <c r="V151" s="21"/>
      <c r="W151" s="21"/>
      <c r="X151" s="21"/>
    </row>
    <row r="152" spans="1:24" s="18" customFormat="1" ht="12.75" customHeight="1" x14ac:dyDescent="0.25">
      <c r="A152" s="164"/>
      <c r="B152" s="108" t="s">
        <v>346</v>
      </c>
      <c r="C152" s="40">
        <v>0</v>
      </c>
      <c r="D152" s="46">
        <v>0</v>
      </c>
      <c r="E152" s="40">
        <v>0</v>
      </c>
      <c r="F152" s="46">
        <v>0</v>
      </c>
      <c r="G152" s="40">
        <v>0</v>
      </c>
      <c r="H152" s="46">
        <v>0</v>
      </c>
      <c r="I152" s="40">
        <v>0</v>
      </c>
      <c r="J152" s="46">
        <v>0</v>
      </c>
      <c r="K152" s="126">
        <v>0</v>
      </c>
      <c r="L152" s="40">
        <v>0</v>
      </c>
      <c r="M152" s="46">
        <f t="shared" si="16"/>
        <v>0</v>
      </c>
      <c r="N152" s="58">
        <f t="shared" si="17"/>
        <v>0</v>
      </c>
      <c r="O152" s="148">
        <f t="shared" si="18"/>
        <v>3.3333333333333335</v>
      </c>
      <c r="P152" s="98">
        <v>0</v>
      </c>
      <c r="Q152" s="14"/>
      <c r="R152" s="19"/>
      <c r="S152" s="23"/>
      <c r="T152" s="21"/>
      <c r="U152" s="21"/>
      <c r="V152" s="21"/>
      <c r="W152" s="21"/>
      <c r="X152" s="21"/>
    </row>
    <row r="153" spans="1:24" s="18" customFormat="1" ht="12.75" customHeight="1" x14ac:dyDescent="0.25">
      <c r="A153" s="164"/>
      <c r="B153" s="108" t="s">
        <v>349</v>
      </c>
      <c r="C153" s="40">
        <v>0</v>
      </c>
      <c r="D153" s="46">
        <v>0</v>
      </c>
      <c r="E153" s="40">
        <v>0</v>
      </c>
      <c r="F153" s="46">
        <v>0</v>
      </c>
      <c r="G153" s="40">
        <v>0</v>
      </c>
      <c r="H153" s="46">
        <v>0</v>
      </c>
      <c r="I153" s="40">
        <v>0</v>
      </c>
      <c r="J153" s="46">
        <v>0</v>
      </c>
      <c r="K153" s="126">
        <v>0</v>
      </c>
      <c r="L153" s="40">
        <v>0</v>
      </c>
      <c r="M153" s="46">
        <f t="shared" si="16"/>
        <v>0</v>
      </c>
      <c r="N153" s="58">
        <f t="shared" si="17"/>
        <v>0</v>
      </c>
      <c r="O153" s="148">
        <f t="shared" si="18"/>
        <v>3.3333333333333335</v>
      </c>
      <c r="P153" s="98">
        <v>0</v>
      </c>
      <c r="Q153" s="14"/>
      <c r="R153" s="19"/>
      <c r="S153" s="23"/>
      <c r="T153" s="21"/>
      <c r="U153" s="21"/>
      <c r="V153" s="21"/>
      <c r="W153" s="21"/>
      <c r="X153" s="21"/>
    </row>
    <row r="154" spans="1:24" s="18" customFormat="1" ht="12.75" customHeight="1" x14ac:dyDescent="0.25">
      <c r="A154" s="164"/>
      <c r="B154" s="102" t="s">
        <v>352</v>
      </c>
      <c r="C154" s="42">
        <v>0</v>
      </c>
      <c r="D154" s="84">
        <v>0</v>
      </c>
      <c r="E154" s="42">
        <v>0</v>
      </c>
      <c r="F154" s="84">
        <v>0</v>
      </c>
      <c r="G154" s="42">
        <v>0</v>
      </c>
      <c r="H154" s="84">
        <v>0</v>
      </c>
      <c r="I154" s="42">
        <v>0</v>
      </c>
      <c r="J154" s="84">
        <v>0</v>
      </c>
      <c r="K154" s="128">
        <v>0</v>
      </c>
      <c r="L154" s="42">
        <v>0</v>
      </c>
      <c r="M154" s="84">
        <f t="shared" si="16"/>
        <v>0</v>
      </c>
      <c r="N154" s="43">
        <f t="shared" si="17"/>
        <v>0</v>
      </c>
      <c r="O154" s="148">
        <f t="shared" si="18"/>
        <v>3.3333333333333335</v>
      </c>
      <c r="P154" s="98">
        <v>0</v>
      </c>
      <c r="Q154" s="14"/>
      <c r="R154" s="19"/>
      <c r="S154" s="23"/>
      <c r="T154" s="21"/>
      <c r="U154" s="21"/>
      <c r="V154" s="21"/>
      <c r="W154" s="21"/>
      <c r="X154" s="21"/>
    </row>
    <row r="155" spans="1:24" s="18" customFormat="1" ht="12.75" customHeight="1" x14ac:dyDescent="0.25">
      <c r="A155" s="164"/>
      <c r="B155" s="150" t="s">
        <v>362</v>
      </c>
      <c r="C155" s="178">
        <v>75</v>
      </c>
      <c r="D155" s="179"/>
      <c r="E155" s="179"/>
      <c r="F155" s="179"/>
      <c r="G155" s="180"/>
      <c r="H155" s="178">
        <v>25</v>
      </c>
      <c r="I155" s="179"/>
      <c r="J155" s="179"/>
      <c r="K155" s="179"/>
      <c r="L155" s="180"/>
      <c r="M155" s="68">
        <f>SUM(M125:M154)</f>
        <v>4</v>
      </c>
      <c r="N155" s="44">
        <v>25</v>
      </c>
      <c r="O155" s="153" t="s">
        <v>363</v>
      </c>
      <c r="P155" s="103">
        <f>SUM(P125:P154)</f>
        <v>6.666666666666667</v>
      </c>
      <c r="Q155" s="14"/>
      <c r="R155" s="19"/>
      <c r="S155" s="23"/>
      <c r="T155" s="21"/>
      <c r="U155" s="21"/>
      <c r="V155" s="21"/>
      <c r="W155" s="21"/>
      <c r="X155" s="21"/>
    </row>
    <row r="156" spans="1:24" s="18" customFormat="1" ht="12.75" customHeight="1" x14ac:dyDescent="0.25">
      <c r="A156" s="163" t="s">
        <v>10</v>
      </c>
      <c r="B156" s="116" t="s">
        <v>96</v>
      </c>
      <c r="C156" s="39">
        <v>0</v>
      </c>
      <c r="D156" s="69">
        <v>0</v>
      </c>
      <c r="E156" s="39">
        <v>0</v>
      </c>
      <c r="F156" s="69">
        <v>0</v>
      </c>
      <c r="G156" s="39">
        <v>0</v>
      </c>
      <c r="H156" s="69">
        <v>0</v>
      </c>
      <c r="I156" s="39">
        <v>0</v>
      </c>
      <c r="J156" s="69">
        <v>0</v>
      </c>
      <c r="K156" s="125">
        <v>0</v>
      </c>
      <c r="L156" s="39">
        <v>0</v>
      </c>
      <c r="M156" s="65">
        <f t="shared" ref="M156:M176" si="19">SUM(C156:L156)</f>
        <v>0</v>
      </c>
      <c r="N156" s="57">
        <f>(M156/4)*100</f>
        <v>0</v>
      </c>
      <c r="O156" s="100">
        <f>(100/21)</f>
        <v>4.7619047619047619</v>
      </c>
      <c r="P156" s="100">
        <v>0</v>
      </c>
      <c r="Q156" s="14"/>
      <c r="R156" s="19"/>
      <c r="S156" s="25"/>
      <c r="T156" s="26"/>
      <c r="U156" s="21"/>
      <c r="V156" s="21"/>
      <c r="W156" s="21"/>
      <c r="X156" s="21"/>
    </row>
    <row r="157" spans="1:24" s="18" customFormat="1" ht="12.75" customHeight="1" x14ac:dyDescent="0.25">
      <c r="A157" s="164"/>
      <c r="B157" s="107" t="s">
        <v>63</v>
      </c>
      <c r="C157" s="41">
        <v>0</v>
      </c>
      <c r="D157" s="75">
        <v>1</v>
      </c>
      <c r="E157" s="36">
        <v>0</v>
      </c>
      <c r="F157" s="62">
        <v>0</v>
      </c>
      <c r="G157" s="41">
        <v>1</v>
      </c>
      <c r="H157" s="62">
        <v>0</v>
      </c>
      <c r="I157" s="41">
        <v>0</v>
      </c>
      <c r="J157" s="62">
        <v>0</v>
      </c>
      <c r="K157" s="127">
        <v>0</v>
      </c>
      <c r="L157" s="41">
        <v>0</v>
      </c>
      <c r="M157" s="67">
        <f t="shared" si="19"/>
        <v>2</v>
      </c>
      <c r="N157" s="60">
        <f>(M157/4)*100</f>
        <v>50</v>
      </c>
      <c r="O157" s="99">
        <f t="shared" ref="O157:P176" si="20">(100/21)</f>
        <v>4.7619047619047619</v>
      </c>
      <c r="P157" s="99">
        <f t="shared" si="20"/>
        <v>4.7619047619047619</v>
      </c>
      <c r="Q157" s="14"/>
      <c r="R157" s="19"/>
      <c r="S157" s="9"/>
      <c r="T157" s="26"/>
      <c r="U157" s="21"/>
      <c r="V157" s="21"/>
      <c r="W157" s="21"/>
      <c r="X157" s="21"/>
    </row>
    <row r="158" spans="1:24" s="18" customFormat="1" ht="12.75" customHeight="1" x14ac:dyDescent="0.25">
      <c r="A158" s="164"/>
      <c r="B158" s="108" t="s">
        <v>24</v>
      </c>
      <c r="C158" s="40">
        <v>0</v>
      </c>
      <c r="D158" s="33">
        <v>0</v>
      </c>
      <c r="E158" s="35">
        <v>0</v>
      </c>
      <c r="F158" s="46">
        <v>0</v>
      </c>
      <c r="G158" s="40">
        <v>0</v>
      </c>
      <c r="H158" s="46">
        <v>1</v>
      </c>
      <c r="I158" s="40">
        <v>0</v>
      </c>
      <c r="J158" s="46">
        <v>1</v>
      </c>
      <c r="K158" s="126">
        <v>0</v>
      </c>
      <c r="L158" s="40">
        <v>0</v>
      </c>
      <c r="M158" s="66">
        <f t="shared" si="19"/>
        <v>2</v>
      </c>
      <c r="N158" s="58">
        <f>(M158/4)*100</f>
        <v>50</v>
      </c>
      <c r="O158" s="95">
        <f t="shared" si="20"/>
        <v>4.7619047619047619</v>
      </c>
      <c r="P158" s="95">
        <f t="shared" si="20"/>
        <v>4.7619047619047619</v>
      </c>
      <c r="Q158" s="14"/>
      <c r="R158" s="19"/>
      <c r="S158" s="25"/>
      <c r="T158" s="26"/>
      <c r="U158" s="21"/>
      <c r="V158" s="21"/>
      <c r="W158" s="21"/>
      <c r="X158" s="21"/>
    </row>
    <row r="159" spans="1:24" s="18" customFormat="1" ht="12.75" customHeight="1" x14ac:dyDescent="0.25">
      <c r="A159" s="164"/>
      <c r="B159" s="108" t="s">
        <v>123</v>
      </c>
      <c r="C159" s="40">
        <v>0</v>
      </c>
      <c r="D159" s="46">
        <v>0</v>
      </c>
      <c r="E159" s="40">
        <v>0</v>
      </c>
      <c r="F159" s="46">
        <v>0</v>
      </c>
      <c r="G159" s="40">
        <v>0</v>
      </c>
      <c r="H159" s="46">
        <v>0</v>
      </c>
      <c r="I159" s="40">
        <v>0</v>
      </c>
      <c r="J159" s="46">
        <v>0</v>
      </c>
      <c r="K159" s="126">
        <v>0</v>
      </c>
      <c r="L159" s="40">
        <v>0</v>
      </c>
      <c r="M159" s="66">
        <f t="shared" si="19"/>
        <v>0</v>
      </c>
      <c r="N159" s="58">
        <f t="shared" ref="N159:N176" si="21">(M159/4)*100</f>
        <v>0</v>
      </c>
      <c r="O159" s="95">
        <f t="shared" si="20"/>
        <v>4.7619047619047619</v>
      </c>
      <c r="P159" s="95">
        <v>0</v>
      </c>
      <c r="Q159" s="14"/>
      <c r="R159" s="19"/>
      <c r="S159" s="25"/>
      <c r="T159" s="26"/>
      <c r="U159" s="21"/>
      <c r="V159" s="21"/>
      <c r="W159" s="21"/>
      <c r="X159" s="21"/>
    </row>
    <row r="160" spans="1:24" s="18" customFormat="1" ht="12.75" customHeight="1" x14ac:dyDescent="0.25">
      <c r="A160" s="164"/>
      <c r="B160" s="108" t="s">
        <v>127</v>
      </c>
      <c r="C160" s="40">
        <v>0</v>
      </c>
      <c r="D160" s="46">
        <v>0</v>
      </c>
      <c r="E160" s="40">
        <v>0</v>
      </c>
      <c r="F160" s="46">
        <v>0</v>
      </c>
      <c r="G160" s="40">
        <v>0</v>
      </c>
      <c r="H160" s="46">
        <v>0</v>
      </c>
      <c r="I160" s="40">
        <v>0</v>
      </c>
      <c r="J160" s="46">
        <v>0</v>
      </c>
      <c r="K160" s="126">
        <v>0</v>
      </c>
      <c r="L160" s="40">
        <v>0</v>
      </c>
      <c r="M160" s="66">
        <f t="shared" si="19"/>
        <v>0</v>
      </c>
      <c r="N160" s="58">
        <f t="shared" si="21"/>
        <v>0</v>
      </c>
      <c r="O160" s="95">
        <f t="shared" si="20"/>
        <v>4.7619047619047619</v>
      </c>
      <c r="P160" s="95">
        <v>0</v>
      </c>
      <c r="Q160" s="14"/>
      <c r="R160" s="19"/>
      <c r="S160" s="25"/>
      <c r="T160" s="26"/>
      <c r="U160" s="21"/>
      <c r="V160" s="21"/>
      <c r="W160" s="21"/>
      <c r="X160" s="21"/>
    </row>
    <row r="161" spans="1:24" s="18" customFormat="1" ht="12.75" customHeight="1" x14ac:dyDescent="0.25">
      <c r="A161" s="164"/>
      <c r="B161" s="108" t="s">
        <v>128</v>
      </c>
      <c r="C161" s="40">
        <v>0</v>
      </c>
      <c r="D161" s="46">
        <v>0</v>
      </c>
      <c r="E161" s="40">
        <v>0</v>
      </c>
      <c r="F161" s="46">
        <v>0</v>
      </c>
      <c r="G161" s="40">
        <v>0</v>
      </c>
      <c r="H161" s="46">
        <v>0</v>
      </c>
      <c r="I161" s="40">
        <v>0</v>
      </c>
      <c r="J161" s="46">
        <v>0</v>
      </c>
      <c r="K161" s="126">
        <v>0</v>
      </c>
      <c r="L161" s="40">
        <v>0</v>
      </c>
      <c r="M161" s="66">
        <f t="shared" si="19"/>
        <v>0</v>
      </c>
      <c r="N161" s="58">
        <f t="shared" si="21"/>
        <v>0</v>
      </c>
      <c r="O161" s="95">
        <f t="shared" si="20"/>
        <v>4.7619047619047619</v>
      </c>
      <c r="P161" s="95">
        <v>0</v>
      </c>
      <c r="Q161" s="14"/>
      <c r="R161" s="19"/>
      <c r="S161" s="25"/>
      <c r="T161" s="26"/>
      <c r="U161" s="21"/>
      <c r="V161" s="21"/>
      <c r="W161" s="21"/>
      <c r="X161" s="21"/>
    </row>
    <row r="162" spans="1:24" s="18" customFormat="1" ht="12.75" customHeight="1" x14ac:dyDescent="0.25">
      <c r="A162" s="164"/>
      <c r="B162" s="108" t="s">
        <v>152</v>
      </c>
      <c r="C162" s="40">
        <v>0</v>
      </c>
      <c r="D162" s="46">
        <v>0</v>
      </c>
      <c r="E162" s="40">
        <v>0</v>
      </c>
      <c r="F162" s="46">
        <v>0</v>
      </c>
      <c r="G162" s="40">
        <v>0</v>
      </c>
      <c r="H162" s="46">
        <v>0</v>
      </c>
      <c r="I162" s="40">
        <v>0</v>
      </c>
      <c r="J162" s="46">
        <v>0</v>
      </c>
      <c r="K162" s="126">
        <v>0</v>
      </c>
      <c r="L162" s="40">
        <v>0</v>
      </c>
      <c r="M162" s="66">
        <f t="shared" si="19"/>
        <v>0</v>
      </c>
      <c r="N162" s="58">
        <f t="shared" si="21"/>
        <v>0</v>
      </c>
      <c r="O162" s="95">
        <f t="shared" si="20"/>
        <v>4.7619047619047619</v>
      </c>
      <c r="P162" s="95">
        <v>0</v>
      </c>
      <c r="Q162" s="14"/>
      <c r="R162" s="19"/>
      <c r="S162" s="25"/>
      <c r="T162" s="26"/>
      <c r="U162" s="21"/>
      <c r="V162" s="21"/>
      <c r="W162" s="21"/>
      <c r="X162" s="21"/>
    </row>
    <row r="163" spans="1:24" s="18" customFormat="1" ht="12.75" customHeight="1" x14ac:dyDescent="0.25">
      <c r="A163" s="164"/>
      <c r="B163" s="108" t="s">
        <v>228</v>
      </c>
      <c r="C163" s="40">
        <v>0</v>
      </c>
      <c r="D163" s="46">
        <v>0</v>
      </c>
      <c r="E163" s="40">
        <v>0</v>
      </c>
      <c r="F163" s="46">
        <v>0</v>
      </c>
      <c r="G163" s="40">
        <v>0</v>
      </c>
      <c r="H163" s="46">
        <v>0</v>
      </c>
      <c r="I163" s="40">
        <v>0</v>
      </c>
      <c r="J163" s="46">
        <v>0</v>
      </c>
      <c r="K163" s="126">
        <v>0</v>
      </c>
      <c r="L163" s="40">
        <v>0</v>
      </c>
      <c r="M163" s="66">
        <f t="shared" si="19"/>
        <v>0</v>
      </c>
      <c r="N163" s="58">
        <f t="shared" si="21"/>
        <v>0</v>
      </c>
      <c r="O163" s="95">
        <f t="shared" si="20"/>
        <v>4.7619047619047619</v>
      </c>
      <c r="P163" s="95">
        <v>0</v>
      </c>
      <c r="Q163" s="14"/>
      <c r="R163" s="19"/>
      <c r="S163" s="25"/>
      <c r="T163" s="26"/>
      <c r="U163" s="21"/>
      <c r="V163" s="21"/>
      <c r="W163" s="21"/>
      <c r="X163" s="21"/>
    </row>
    <row r="164" spans="1:24" s="18" customFormat="1" ht="12.75" customHeight="1" x14ac:dyDescent="0.25">
      <c r="A164" s="164"/>
      <c r="B164" s="108" t="s">
        <v>230</v>
      </c>
      <c r="C164" s="40">
        <v>0</v>
      </c>
      <c r="D164" s="46">
        <v>0</v>
      </c>
      <c r="E164" s="40">
        <v>0</v>
      </c>
      <c r="F164" s="46">
        <v>0</v>
      </c>
      <c r="G164" s="40">
        <v>0</v>
      </c>
      <c r="H164" s="46">
        <v>0</v>
      </c>
      <c r="I164" s="40">
        <v>0</v>
      </c>
      <c r="J164" s="46">
        <v>0</v>
      </c>
      <c r="K164" s="126">
        <v>0</v>
      </c>
      <c r="L164" s="40">
        <v>0</v>
      </c>
      <c r="M164" s="66">
        <f t="shared" si="19"/>
        <v>0</v>
      </c>
      <c r="N164" s="58">
        <f t="shared" si="21"/>
        <v>0</v>
      </c>
      <c r="O164" s="95">
        <f t="shared" si="20"/>
        <v>4.7619047619047619</v>
      </c>
      <c r="P164" s="95">
        <v>0</v>
      </c>
      <c r="Q164" s="14"/>
      <c r="R164" s="19"/>
      <c r="S164" s="25"/>
      <c r="T164" s="26"/>
      <c r="U164" s="21"/>
      <c r="V164" s="21"/>
      <c r="W164" s="21"/>
      <c r="X164" s="21"/>
    </row>
    <row r="165" spans="1:24" s="18" customFormat="1" ht="12.75" customHeight="1" x14ac:dyDescent="0.25">
      <c r="A165" s="164"/>
      <c r="B165" s="108" t="s">
        <v>251</v>
      </c>
      <c r="C165" s="40">
        <v>0</v>
      </c>
      <c r="D165" s="46">
        <v>0</v>
      </c>
      <c r="E165" s="40">
        <v>0</v>
      </c>
      <c r="F165" s="46">
        <v>0</v>
      </c>
      <c r="G165" s="40">
        <v>0</v>
      </c>
      <c r="H165" s="46">
        <v>0</v>
      </c>
      <c r="I165" s="40">
        <v>0</v>
      </c>
      <c r="J165" s="46">
        <v>0</v>
      </c>
      <c r="K165" s="126">
        <v>0</v>
      </c>
      <c r="L165" s="40">
        <v>0</v>
      </c>
      <c r="M165" s="66">
        <f t="shared" si="19"/>
        <v>0</v>
      </c>
      <c r="N165" s="58">
        <f t="shared" si="21"/>
        <v>0</v>
      </c>
      <c r="O165" s="95">
        <f t="shared" si="20"/>
        <v>4.7619047619047619</v>
      </c>
      <c r="P165" s="95">
        <v>0</v>
      </c>
      <c r="Q165" s="14"/>
      <c r="R165" s="19"/>
      <c r="S165" s="25"/>
      <c r="T165" s="26"/>
      <c r="U165" s="21"/>
      <c r="V165" s="21"/>
      <c r="W165" s="21"/>
      <c r="X165" s="21"/>
    </row>
    <row r="166" spans="1:24" s="18" customFormat="1" ht="12.75" customHeight="1" x14ac:dyDescent="0.25">
      <c r="A166" s="164"/>
      <c r="B166" s="108" t="s">
        <v>261</v>
      </c>
      <c r="C166" s="40">
        <v>0</v>
      </c>
      <c r="D166" s="46">
        <v>0</v>
      </c>
      <c r="E166" s="40">
        <v>0</v>
      </c>
      <c r="F166" s="46">
        <v>0</v>
      </c>
      <c r="G166" s="40">
        <v>0</v>
      </c>
      <c r="H166" s="46">
        <v>0</v>
      </c>
      <c r="I166" s="40">
        <v>0</v>
      </c>
      <c r="J166" s="46">
        <v>0</v>
      </c>
      <c r="K166" s="126">
        <v>0</v>
      </c>
      <c r="L166" s="40">
        <v>0</v>
      </c>
      <c r="M166" s="66">
        <f t="shared" si="19"/>
        <v>0</v>
      </c>
      <c r="N166" s="58">
        <f t="shared" si="21"/>
        <v>0</v>
      </c>
      <c r="O166" s="95">
        <f t="shared" si="20"/>
        <v>4.7619047619047619</v>
      </c>
      <c r="P166" s="95">
        <v>0</v>
      </c>
      <c r="Q166" s="14"/>
      <c r="R166" s="19"/>
      <c r="S166" s="25"/>
      <c r="T166" s="26"/>
      <c r="U166" s="21"/>
      <c r="V166" s="21"/>
      <c r="W166" s="21"/>
      <c r="X166" s="21"/>
    </row>
    <row r="167" spans="1:24" s="18" customFormat="1" ht="12.75" customHeight="1" x14ac:dyDescent="0.25">
      <c r="A167" s="164"/>
      <c r="B167" s="108" t="s">
        <v>264</v>
      </c>
      <c r="C167" s="40">
        <v>0</v>
      </c>
      <c r="D167" s="46">
        <v>0</v>
      </c>
      <c r="E167" s="40">
        <v>0</v>
      </c>
      <c r="F167" s="46">
        <v>0</v>
      </c>
      <c r="G167" s="40">
        <v>0</v>
      </c>
      <c r="H167" s="46">
        <v>0</v>
      </c>
      <c r="I167" s="40">
        <v>0</v>
      </c>
      <c r="J167" s="46">
        <v>0</v>
      </c>
      <c r="K167" s="126">
        <v>0</v>
      </c>
      <c r="L167" s="40">
        <v>0</v>
      </c>
      <c r="M167" s="66">
        <f t="shared" si="19"/>
        <v>0</v>
      </c>
      <c r="N167" s="58">
        <f t="shared" si="21"/>
        <v>0</v>
      </c>
      <c r="O167" s="95">
        <f t="shared" si="20"/>
        <v>4.7619047619047619</v>
      </c>
      <c r="P167" s="95">
        <v>0</v>
      </c>
      <c r="Q167" s="14"/>
      <c r="R167" s="19"/>
      <c r="S167" s="25"/>
      <c r="T167" s="26"/>
      <c r="U167" s="21"/>
      <c r="V167" s="21"/>
      <c r="W167" s="21"/>
      <c r="X167" s="21"/>
    </row>
    <row r="168" spans="1:24" s="18" customFormat="1" ht="12.75" customHeight="1" x14ac:dyDescent="0.25">
      <c r="A168" s="164"/>
      <c r="B168" s="108" t="s">
        <v>283</v>
      </c>
      <c r="C168" s="40">
        <v>0</v>
      </c>
      <c r="D168" s="46">
        <v>0</v>
      </c>
      <c r="E168" s="40">
        <v>0</v>
      </c>
      <c r="F168" s="46">
        <v>0</v>
      </c>
      <c r="G168" s="40">
        <v>0</v>
      </c>
      <c r="H168" s="46">
        <v>0</v>
      </c>
      <c r="I168" s="40">
        <v>0</v>
      </c>
      <c r="J168" s="46">
        <v>0</v>
      </c>
      <c r="K168" s="126">
        <v>0</v>
      </c>
      <c r="L168" s="40">
        <v>0</v>
      </c>
      <c r="M168" s="66">
        <f t="shared" si="19"/>
        <v>0</v>
      </c>
      <c r="N168" s="58">
        <f t="shared" si="21"/>
        <v>0</v>
      </c>
      <c r="O168" s="95">
        <f t="shared" si="20"/>
        <v>4.7619047619047619</v>
      </c>
      <c r="P168" s="95">
        <v>0</v>
      </c>
      <c r="Q168" s="14"/>
      <c r="R168" s="19"/>
      <c r="S168" s="25"/>
      <c r="T168" s="26"/>
      <c r="U168" s="21"/>
      <c r="V168" s="21"/>
      <c r="W168" s="21"/>
      <c r="X168" s="21"/>
    </row>
    <row r="169" spans="1:24" s="18" customFormat="1" ht="12.75" customHeight="1" x14ac:dyDescent="0.25">
      <c r="A169" s="164"/>
      <c r="B169" s="108" t="s">
        <v>287</v>
      </c>
      <c r="C169" s="40">
        <v>0</v>
      </c>
      <c r="D169" s="46">
        <v>0</v>
      </c>
      <c r="E169" s="40">
        <v>0</v>
      </c>
      <c r="F169" s="46">
        <v>0</v>
      </c>
      <c r="G169" s="40">
        <v>0</v>
      </c>
      <c r="H169" s="46">
        <v>0</v>
      </c>
      <c r="I169" s="40">
        <v>0</v>
      </c>
      <c r="J169" s="46">
        <v>0</v>
      </c>
      <c r="K169" s="126">
        <v>0</v>
      </c>
      <c r="L169" s="40">
        <v>0</v>
      </c>
      <c r="M169" s="66">
        <f t="shared" si="19"/>
        <v>0</v>
      </c>
      <c r="N169" s="58">
        <f t="shared" si="21"/>
        <v>0</v>
      </c>
      <c r="O169" s="95">
        <f t="shared" si="20"/>
        <v>4.7619047619047619</v>
      </c>
      <c r="P169" s="95">
        <v>0</v>
      </c>
      <c r="Q169" s="14"/>
      <c r="R169" s="19"/>
      <c r="S169" s="25"/>
      <c r="T169" s="26"/>
      <c r="U169" s="21"/>
      <c r="V169" s="21"/>
      <c r="W169" s="21"/>
      <c r="X169" s="21"/>
    </row>
    <row r="170" spans="1:24" s="18" customFormat="1" ht="12.75" customHeight="1" x14ac:dyDescent="0.25">
      <c r="A170" s="164"/>
      <c r="B170" s="108" t="s">
        <v>289</v>
      </c>
      <c r="C170" s="40">
        <v>0</v>
      </c>
      <c r="D170" s="46">
        <v>0</v>
      </c>
      <c r="E170" s="40">
        <v>0</v>
      </c>
      <c r="F170" s="46">
        <v>0</v>
      </c>
      <c r="G170" s="40">
        <v>0</v>
      </c>
      <c r="H170" s="46">
        <v>0</v>
      </c>
      <c r="I170" s="40">
        <v>0</v>
      </c>
      <c r="J170" s="46">
        <v>0</v>
      </c>
      <c r="K170" s="126">
        <v>0</v>
      </c>
      <c r="L170" s="40">
        <v>0</v>
      </c>
      <c r="M170" s="66">
        <f t="shared" si="19"/>
        <v>0</v>
      </c>
      <c r="N170" s="58">
        <f t="shared" si="21"/>
        <v>0</v>
      </c>
      <c r="O170" s="95">
        <f t="shared" si="20"/>
        <v>4.7619047619047619</v>
      </c>
      <c r="P170" s="95">
        <v>0</v>
      </c>
      <c r="Q170" s="14"/>
      <c r="R170" s="19"/>
      <c r="S170" s="25"/>
      <c r="T170" s="26"/>
      <c r="U170" s="21"/>
      <c r="V170" s="21"/>
      <c r="W170" s="21"/>
      <c r="X170" s="21"/>
    </row>
    <row r="171" spans="1:24" s="18" customFormat="1" ht="12.75" customHeight="1" x14ac:dyDescent="0.25">
      <c r="A171" s="164"/>
      <c r="B171" s="108" t="s">
        <v>306</v>
      </c>
      <c r="C171" s="40">
        <v>0</v>
      </c>
      <c r="D171" s="46">
        <v>0</v>
      </c>
      <c r="E171" s="40">
        <v>0</v>
      </c>
      <c r="F171" s="46">
        <v>0</v>
      </c>
      <c r="G171" s="40">
        <v>0</v>
      </c>
      <c r="H171" s="46">
        <v>0</v>
      </c>
      <c r="I171" s="40">
        <v>0</v>
      </c>
      <c r="J171" s="46">
        <v>0</v>
      </c>
      <c r="K171" s="126">
        <v>0</v>
      </c>
      <c r="L171" s="40">
        <v>0</v>
      </c>
      <c r="M171" s="66">
        <f t="shared" si="19"/>
        <v>0</v>
      </c>
      <c r="N171" s="58">
        <f t="shared" si="21"/>
        <v>0</v>
      </c>
      <c r="O171" s="95">
        <f t="shared" si="20"/>
        <v>4.7619047619047619</v>
      </c>
      <c r="P171" s="95">
        <v>0</v>
      </c>
      <c r="Q171" s="14"/>
      <c r="R171" s="19"/>
      <c r="S171" s="25"/>
      <c r="T171" s="26"/>
      <c r="U171" s="21"/>
      <c r="V171" s="21"/>
      <c r="W171" s="21"/>
      <c r="X171" s="21"/>
    </row>
    <row r="172" spans="1:24" s="18" customFormat="1" ht="12.75" customHeight="1" x14ac:dyDescent="0.25">
      <c r="A172" s="164"/>
      <c r="B172" s="108" t="s">
        <v>309</v>
      </c>
      <c r="C172" s="40">
        <v>0</v>
      </c>
      <c r="D172" s="46">
        <v>0</v>
      </c>
      <c r="E172" s="40">
        <v>0</v>
      </c>
      <c r="F172" s="46">
        <v>0</v>
      </c>
      <c r="G172" s="40">
        <v>0</v>
      </c>
      <c r="H172" s="46">
        <v>0</v>
      </c>
      <c r="I172" s="40">
        <v>0</v>
      </c>
      <c r="J172" s="46">
        <v>0</v>
      </c>
      <c r="K172" s="126">
        <v>0</v>
      </c>
      <c r="L172" s="40">
        <v>0</v>
      </c>
      <c r="M172" s="66">
        <f t="shared" si="19"/>
        <v>0</v>
      </c>
      <c r="N172" s="58">
        <f t="shared" si="21"/>
        <v>0</v>
      </c>
      <c r="O172" s="95">
        <f t="shared" si="20"/>
        <v>4.7619047619047619</v>
      </c>
      <c r="P172" s="95">
        <v>0</v>
      </c>
      <c r="Q172" s="14"/>
      <c r="R172" s="19"/>
      <c r="S172" s="25"/>
      <c r="T172" s="26"/>
      <c r="U172" s="21"/>
      <c r="V172" s="21"/>
      <c r="W172" s="21"/>
      <c r="X172" s="21"/>
    </row>
    <row r="173" spans="1:24" s="18" customFormat="1" ht="12.75" customHeight="1" x14ac:dyDescent="0.25">
      <c r="A173" s="164"/>
      <c r="B173" s="108" t="s">
        <v>312</v>
      </c>
      <c r="C173" s="40">
        <v>0</v>
      </c>
      <c r="D173" s="46">
        <v>0</v>
      </c>
      <c r="E173" s="40">
        <v>0</v>
      </c>
      <c r="F173" s="46">
        <v>0</v>
      </c>
      <c r="G173" s="40">
        <v>0</v>
      </c>
      <c r="H173" s="46">
        <v>0</v>
      </c>
      <c r="I173" s="40">
        <v>0</v>
      </c>
      <c r="J173" s="46">
        <v>0</v>
      </c>
      <c r="K173" s="126">
        <v>0</v>
      </c>
      <c r="L173" s="40">
        <v>0</v>
      </c>
      <c r="M173" s="66">
        <f t="shared" si="19"/>
        <v>0</v>
      </c>
      <c r="N173" s="58">
        <f t="shared" si="21"/>
        <v>0</v>
      </c>
      <c r="O173" s="95">
        <f t="shared" si="20"/>
        <v>4.7619047619047619</v>
      </c>
      <c r="P173" s="95">
        <v>0</v>
      </c>
      <c r="Q173" s="14"/>
      <c r="R173" s="19"/>
      <c r="S173" s="25"/>
      <c r="T173" s="26"/>
      <c r="U173" s="21"/>
      <c r="V173" s="21"/>
      <c r="W173" s="21"/>
      <c r="X173" s="21"/>
    </row>
    <row r="174" spans="1:24" s="18" customFormat="1" ht="12.75" customHeight="1" x14ac:dyDescent="0.25">
      <c r="A174" s="164"/>
      <c r="B174" s="108" t="s">
        <v>316</v>
      </c>
      <c r="C174" s="40">
        <v>0</v>
      </c>
      <c r="D174" s="46">
        <v>0</v>
      </c>
      <c r="E174" s="40">
        <v>0</v>
      </c>
      <c r="F174" s="46">
        <v>0</v>
      </c>
      <c r="G174" s="40">
        <v>0</v>
      </c>
      <c r="H174" s="46">
        <v>0</v>
      </c>
      <c r="I174" s="40">
        <v>0</v>
      </c>
      <c r="J174" s="46">
        <v>0</v>
      </c>
      <c r="K174" s="126">
        <v>0</v>
      </c>
      <c r="L174" s="40">
        <v>0</v>
      </c>
      <c r="M174" s="66">
        <f t="shared" si="19"/>
        <v>0</v>
      </c>
      <c r="N174" s="58">
        <f t="shared" si="21"/>
        <v>0</v>
      </c>
      <c r="O174" s="95">
        <f t="shared" si="20"/>
        <v>4.7619047619047619</v>
      </c>
      <c r="P174" s="95">
        <v>0</v>
      </c>
      <c r="Q174" s="14"/>
      <c r="R174" s="19"/>
      <c r="S174" s="25"/>
      <c r="T174" s="26"/>
      <c r="U174" s="21"/>
      <c r="V174" s="21"/>
      <c r="W174" s="21"/>
      <c r="X174" s="21"/>
    </row>
    <row r="175" spans="1:24" s="18" customFormat="1" ht="12.75" customHeight="1" x14ac:dyDescent="0.25">
      <c r="A175" s="164"/>
      <c r="B175" s="108" t="s">
        <v>343</v>
      </c>
      <c r="C175" s="40">
        <v>0</v>
      </c>
      <c r="D175" s="46">
        <v>0</v>
      </c>
      <c r="E175" s="40">
        <v>0</v>
      </c>
      <c r="F175" s="46">
        <v>0</v>
      </c>
      <c r="G175" s="40">
        <v>0</v>
      </c>
      <c r="H175" s="46">
        <v>0</v>
      </c>
      <c r="I175" s="40">
        <v>0</v>
      </c>
      <c r="J175" s="46">
        <v>0</v>
      </c>
      <c r="K175" s="126">
        <v>0</v>
      </c>
      <c r="L175" s="40">
        <v>0</v>
      </c>
      <c r="M175" s="66">
        <f t="shared" si="19"/>
        <v>0</v>
      </c>
      <c r="N175" s="58">
        <f t="shared" si="21"/>
        <v>0</v>
      </c>
      <c r="O175" s="95">
        <f t="shared" si="20"/>
        <v>4.7619047619047619</v>
      </c>
      <c r="P175" s="95">
        <v>0</v>
      </c>
      <c r="Q175" s="14"/>
      <c r="R175" s="19"/>
      <c r="S175" s="25"/>
      <c r="T175" s="26"/>
      <c r="U175" s="21"/>
      <c r="V175" s="21"/>
      <c r="W175" s="21"/>
      <c r="X175" s="21"/>
    </row>
    <row r="176" spans="1:24" s="18" customFormat="1" ht="12.75" customHeight="1" x14ac:dyDescent="0.25">
      <c r="A176" s="164"/>
      <c r="B176" s="102" t="s">
        <v>354</v>
      </c>
      <c r="C176" s="42">
        <v>0</v>
      </c>
      <c r="D176" s="84">
        <v>0</v>
      </c>
      <c r="E176" s="42">
        <v>0</v>
      </c>
      <c r="F176" s="84">
        <v>0</v>
      </c>
      <c r="G176" s="42">
        <v>0</v>
      </c>
      <c r="H176" s="84">
        <v>0</v>
      </c>
      <c r="I176" s="42">
        <v>0</v>
      </c>
      <c r="J176" s="84">
        <v>0</v>
      </c>
      <c r="K176" s="128">
        <v>0</v>
      </c>
      <c r="L176" s="42">
        <v>0</v>
      </c>
      <c r="M176" s="68">
        <f t="shared" si="19"/>
        <v>0</v>
      </c>
      <c r="N176" s="43">
        <f t="shared" si="21"/>
        <v>0</v>
      </c>
      <c r="O176" s="98">
        <f t="shared" si="20"/>
        <v>4.7619047619047619</v>
      </c>
      <c r="P176" s="98">
        <v>0</v>
      </c>
      <c r="Q176" s="14"/>
      <c r="R176" s="19"/>
      <c r="S176" s="25"/>
      <c r="T176" s="26"/>
      <c r="U176" s="21"/>
      <c r="V176" s="21"/>
      <c r="W176" s="21"/>
      <c r="X176" s="21"/>
    </row>
    <row r="177" spans="1:24" s="18" customFormat="1" ht="12.75" customHeight="1" x14ac:dyDescent="0.25">
      <c r="A177" s="164"/>
      <c r="B177" s="150" t="s">
        <v>362</v>
      </c>
      <c r="C177" s="178">
        <v>50</v>
      </c>
      <c r="D177" s="179"/>
      <c r="E177" s="179"/>
      <c r="F177" s="179"/>
      <c r="G177" s="180"/>
      <c r="H177" s="178">
        <v>50</v>
      </c>
      <c r="I177" s="179"/>
      <c r="J177" s="179"/>
      <c r="K177" s="179"/>
      <c r="L177" s="180"/>
      <c r="M177" s="68">
        <f>SUM(M156:M176)</f>
        <v>4</v>
      </c>
      <c r="N177" s="44">
        <v>50</v>
      </c>
      <c r="O177" s="153" t="s">
        <v>363</v>
      </c>
      <c r="P177" s="151">
        <f>SUM(P156:P176)</f>
        <v>9.5238095238095237</v>
      </c>
      <c r="Q177" s="14"/>
      <c r="R177" s="19"/>
      <c r="S177" s="25"/>
      <c r="T177" s="26"/>
      <c r="U177" s="21"/>
      <c r="V177" s="21"/>
      <c r="W177" s="21"/>
      <c r="X177" s="21"/>
    </row>
    <row r="178" spans="1:24" s="18" customFormat="1" ht="12.75" customHeight="1" x14ac:dyDescent="0.25">
      <c r="A178" s="163" t="s">
        <v>11</v>
      </c>
      <c r="B178" s="116" t="s">
        <v>89</v>
      </c>
      <c r="C178" s="39">
        <v>0</v>
      </c>
      <c r="D178" s="69">
        <v>0</v>
      </c>
      <c r="E178" s="39">
        <v>0</v>
      </c>
      <c r="F178" s="69">
        <v>0</v>
      </c>
      <c r="G178" s="39">
        <v>0</v>
      </c>
      <c r="H178" s="69">
        <v>0</v>
      </c>
      <c r="I178" s="39">
        <v>0</v>
      </c>
      <c r="J178" s="69">
        <v>0</v>
      </c>
      <c r="K178" s="125">
        <v>0</v>
      </c>
      <c r="L178" s="39">
        <v>0</v>
      </c>
      <c r="M178" s="69">
        <f t="shared" ref="M178:M210" si="22">SUM(C178:L178)</f>
        <v>0</v>
      </c>
      <c r="N178" s="57">
        <f>(M178/8)*100</f>
        <v>0</v>
      </c>
      <c r="O178" s="147">
        <f>(100/33)</f>
        <v>3.0303030303030303</v>
      </c>
      <c r="P178" s="97">
        <v>0</v>
      </c>
      <c r="Q178" s="14"/>
      <c r="R178" s="19"/>
      <c r="S178" s="23"/>
      <c r="T178" s="21"/>
      <c r="U178" s="21"/>
      <c r="V178" s="21"/>
      <c r="W178" s="21"/>
      <c r="X178" s="21"/>
    </row>
    <row r="179" spans="1:24" s="18" customFormat="1" ht="12.75" customHeight="1" x14ac:dyDescent="0.25">
      <c r="A179" s="164"/>
      <c r="B179" s="108" t="s">
        <v>94</v>
      </c>
      <c r="C179" s="40">
        <v>0</v>
      </c>
      <c r="D179" s="46">
        <v>0</v>
      </c>
      <c r="E179" s="40">
        <v>0</v>
      </c>
      <c r="F179" s="46">
        <v>0</v>
      </c>
      <c r="G179" s="40">
        <v>0</v>
      </c>
      <c r="H179" s="46">
        <v>0</v>
      </c>
      <c r="I179" s="40">
        <v>0</v>
      </c>
      <c r="J179" s="46">
        <v>0</v>
      </c>
      <c r="K179" s="126">
        <v>0</v>
      </c>
      <c r="L179" s="40">
        <v>0</v>
      </c>
      <c r="M179" s="46">
        <f t="shared" si="22"/>
        <v>0</v>
      </c>
      <c r="N179" s="58">
        <f t="shared" ref="N179:N210" si="23">(M179/8)*100</f>
        <v>0</v>
      </c>
      <c r="O179" s="145">
        <f t="shared" ref="O179:P210" si="24">(100/33)</f>
        <v>3.0303030303030303</v>
      </c>
      <c r="P179" s="95">
        <v>0</v>
      </c>
      <c r="Q179" s="14"/>
      <c r="R179" s="19"/>
      <c r="S179" s="23"/>
      <c r="T179" s="21"/>
      <c r="U179" s="21"/>
      <c r="V179" s="21"/>
      <c r="W179" s="21"/>
      <c r="X179" s="21"/>
    </row>
    <row r="180" spans="1:24" s="18" customFormat="1" ht="12.75" customHeight="1" x14ac:dyDescent="0.25">
      <c r="A180" s="164"/>
      <c r="B180" s="108" t="s">
        <v>95</v>
      </c>
      <c r="C180" s="40">
        <v>0</v>
      </c>
      <c r="D180" s="46">
        <v>0</v>
      </c>
      <c r="E180" s="40">
        <v>0</v>
      </c>
      <c r="F180" s="46">
        <v>0</v>
      </c>
      <c r="G180" s="40">
        <v>0</v>
      </c>
      <c r="H180" s="46">
        <v>0</v>
      </c>
      <c r="I180" s="40">
        <v>0</v>
      </c>
      <c r="J180" s="46">
        <v>0</v>
      </c>
      <c r="K180" s="126">
        <v>0</v>
      </c>
      <c r="L180" s="40">
        <v>0</v>
      </c>
      <c r="M180" s="46">
        <f t="shared" si="22"/>
        <v>0</v>
      </c>
      <c r="N180" s="58">
        <f t="shared" si="23"/>
        <v>0</v>
      </c>
      <c r="O180" s="145">
        <f t="shared" si="24"/>
        <v>3.0303030303030303</v>
      </c>
      <c r="P180" s="95">
        <v>0</v>
      </c>
      <c r="Q180" s="14"/>
      <c r="R180" s="19"/>
      <c r="S180" s="23"/>
      <c r="T180" s="21"/>
      <c r="U180" s="21"/>
      <c r="V180" s="21"/>
      <c r="W180" s="21"/>
      <c r="X180" s="21"/>
    </row>
    <row r="181" spans="1:24" s="18" customFormat="1" ht="12.75" customHeight="1" x14ac:dyDescent="0.25">
      <c r="A181" s="164"/>
      <c r="B181" s="108" t="s">
        <v>99</v>
      </c>
      <c r="C181" s="40">
        <v>0</v>
      </c>
      <c r="D181" s="46">
        <v>0</v>
      </c>
      <c r="E181" s="40">
        <v>0</v>
      </c>
      <c r="F181" s="46">
        <v>0</v>
      </c>
      <c r="G181" s="40">
        <v>0</v>
      </c>
      <c r="H181" s="46">
        <v>0</v>
      </c>
      <c r="I181" s="40">
        <v>0</v>
      </c>
      <c r="J181" s="46">
        <v>0</v>
      </c>
      <c r="K181" s="126">
        <v>0</v>
      </c>
      <c r="L181" s="40">
        <v>0</v>
      </c>
      <c r="M181" s="46">
        <f t="shared" si="22"/>
        <v>0</v>
      </c>
      <c r="N181" s="58">
        <f t="shared" si="23"/>
        <v>0</v>
      </c>
      <c r="O181" s="145">
        <f t="shared" si="24"/>
        <v>3.0303030303030303</v>
      </c>
      <c r="P181" s="95">
        <v>0</v>
      </c>
      <c r="Q181" s="14"/>
      <c r="R181" s="19"/>
      <c r="S181" s="23"/>
      <c r="T181" s="21"/>
      <c r="U181" s="21"/>
      <c r="V181" s="21"/>
      <c r="W181" s="21"/>
      <c r="X181" s="21"/>
    </row>
    <row r="182" spans="1:24" s="18" customFormat="1" ht="12.75" customHeight="1" x14ac:dyDescent="0.25">
      <c r="A182" s="164"/>
      <c r="B182" s="108" t="s">
        <v>106</v>
      </c>
      <c r="C182" s="40">
        <v>0</v>
      </c>
      <c r="D182" s="46">
        <v>0</v>
      </c>
      <c r="E182" s="40">
        <v>0</v>
      </c>
      <c r="F182" s="46">
        <v>0</v>
      </c>
      <c r="G182" s="40">
        <v>0</v>
      </c>
      <c r="H182" s="46">
        <v>0</v>
      </c>
      <c r="I182" s="40">
        <v>0</v>
      </c>
      <c r="J182" s="46">
        <v>0</v>
      </c>
      <c r="K182" s="126">
        <v>0</v>
      </c>
      <c r="L182" s="40">
        <v>0</v>
      </c>
      <c r="M182" s="46">
        <f t="shared" si="22"/>
        <v>0</v>
      </c>
      <c r="N182" s="58">
        <f t="shared" si="23"/>
        <v>0</v>
      </c>
      <c r="O182" s="145">
        <f t="shared" si="24"/>
        <v>3.0303030303030303</v>
      </c>
      <c r="P182" s="95">
        <v>0</v>
      </c>
      <c r="Q182" s="14"/>
      <c r="R182" s="19"/>
      <c r="S182" s="23"/>
      <c r="T182" s="21"/>
      <c r="U182" s="21"/>
      <c r="V182" s="21"/>
      <c r="W182" s="21"/>
      <c r="X182" s="21"/>
    </row>
    <row r="183" spans="1:24" s="18" customFormat="1" ht="12.75" customHeight="1" x14ac:dyDescent="0.25">
      <c r="A183" s="164"/>
      <c r="B183" s="108" t="s">
        <v>117</v>
      </c>
      <c r="C183" s="40">
        <v>0</v>
      </c>
      <c r="D183" s="46">
        <v>0</v>
      </c>
      <c r="E183" s="40">
        <v>0</v>
      </c>
      <c r="F183" s="46">
        <v>0</v>
      </c>
      <c r="G183" s="40">
        <v>0</v>
      </c>
      <c r="H183" s="46">
        <v>0</v>
      </c>
      <c r="I183" s="40">
        <v>0</v>
      </c>
      <c r="J183" s="46">
        <v>0</v>
      </c>
      <c r="K183" s="126">
        <v>0</v>
      </c>
      <c r="L183" s="40">
        <v>0</v>
      </c>
      <c r="M183" s="46">
        <f t="shared" si="22"/>
        <v>0</v>
      </c>
      <c r="N183" s="58">
        <f t="shared" si="23"/>
        <v>0</v>
      </c>
      <c r="O183" s="145">
        <f t="shared" si="24"/>
        <v>3.0303030303030303</v>
      </c>
      <c r="P183" s="95">
        <v>0</v>
      </c>
      <c r="Q183" s="14"/>
      <c r="R183" s="19"/>
      <c r="S183" s="23"/>
      <c r="T183" s="21"/>
      <c r="U183" s="21"/>
      <c r="V183" s="21"/>
      <c r="W183" s="21"/>
      <c r="X183" s="21"/>
    </row>
    <row r="184" spans="1:24" s="18" customFormat="1" ht="12.75" customHeight="1" x14ac:dyDescent="0.25">
      <c r="A184" s="164"/>
      <c r="B184" s="107" t="s">
        <v>51</v>
      </c>
      <c r="C184" s="41">
        <v>0</v>
      </c>
      <c r="D184" s="75">
        <v>0</v>
      </c>
      <c r="E184" s="36">
        <v>1</v>
      </c>
      <c r="F184" s="62">
        <v>1</v>
      </c>
      <c r="G184" s="41">
        <v>0</v>
      </c>
      <c r="H184" s="62">
        <v>1</v>
      </c>
      <c r="I184" s="41">
        <v>0</v>
      </c>
      <c r="J184" s="62">
        <v>1</v>
      </c>
      <c r="K184" s="127">
        <v>0</v>
      </c>
      <c r="L184" s="41">
        <v>0</v>
      </c>
      <c r="M184" s="62">
        <f t="shared" si="22"/>
        <v>4</v>
      </c>
      <c r="N184" s="60">
        <f t="shared" si="23"/>
        <v>50</v>
      </c>
      <c r="O184" s="146">
        <f t="shared" si="24"/>
        <v>3.0303030303030303</v>
      </c>
      <c r="P184" s="99">
        <f t="shared" si="24"/>
        <v>3.0303030303030303</v>
      </c>
      <c r="Q184" s="14"/>
      <c r="R184" s="19"/>
      <c r="S184" s="9"/>
      <c r="T184" s="21"/>
      <c r="U184" s="21"/>
      <c r="V184" s="21"/>
      <c r="W184" s="21"/>
      <c r="X184" s="21"/>
    </row>
    <row r="185" spans="1:24" s="18" customFormat="1" ht="12.75" customHeight="1" x14ac:dyDescent="0.25">
      <c r="A185" s="164"/>
      <c r="B185" s="108" t="s">
        <v>139</v>
      </c>
      <c r="C185" s="40">
        <v>0</v>
      </c>
      <c r="D185" s="46">
        <v>0</v>
      </c>
      <c r="E185" s="40">
        <v>0</v>
      </c>
      <c r="F185" s="46">
        <v>0</v>
      </c>
      <c r="G185" s="40">
        <v>0</v>
      </c>
      <c r="H185" s="46">
        <v>0</v>
      </c>
      <c r="I185" s="40">
        <v>0</v>
      </c>
      <c r="J185" s="46">
        <v>0</v>
      </c>
      <c r="K185" s="126">
        <v>0</v>
      </c>
      <c r="L185" s="40">
        <v>0</v>
      </c>
      <c r="M185" s="46">
        <f t="shared" si="22"/>
        <v>0</v>
      </c>
      <c r="N185" s="58">
        <f t="shared" si="23"/>
        <v>0</v>
      </c>
      <c r="O185" s="145">
        <f t="shared" si="24"/>
        <v>3.0303030303030303</v>
      </c>
      <c r="P185" s="95">
        <v>0</v>
      </c>
      <c r="Q185" s="14"/>
      <c r="R185" s="19"/>
      <c r="S185" s="23"/>
      <c r="T185" s="21"/>
      <c r="U185" s="21"/>
      <c r="V185" s="21"/>
      <c r="W185" s="21"/>
      <c r="X185" s="21"/>
    </row>
    <row r="186" spans="1:24" s="18" customFormat="1" ht="12.75" customHeight="1" x14ac:dyDescent="0.25">
      <c r="A186" s="164"/>
      <c r="B186" s="108" t="s">
        <v>140</v>
      </c>
      <c r="C186" s="40">
        <v>0</v>
      </c>
      <c r="D186" s="46">
        <v>0</v>
      </c>
      <c r="E186" s="40">
        <v>0</v>
      </c>
      <c r="F186" s="46">
        <v>0</v>
      </c>
      <c r="G186" s="40">
        <v>0</v>
      </c>
      <c r="H186" s="46">
        <v>0</v>
      </c>
      <c r="I186" s="40">
        <v>0</v>
      </c>
      <c r="J186" s="46">
        <v>0</v>
      </c>
      <c r="K186" s="126">
        <v>0</v>
      </c>
      <c r="L186" s="40">
        <v>0</v>
      </c>
      <c r="M186" s="46">
        <f t="shared" si="22"/>
        <v>0</v>
      </c>
      <c r="N186" s="58">
        <f t="shared" si="23"/>
        <v>0</v>
      </c>
      <c r="O186" s="145">
        <f t="shared" si="24"/>
        <v>3.0303030303030303</v>
      </c>
      <c r="P186" s="95">
        <v>0</v>
      </c>
      <c r="Q186" s="14"/>
      <c r="R186" s="19"/>
      <c r="S186" s="23"/>
      <c r="T186" s="21"/>
      <c r="U186" s="21"/>
      <c r="V186" s="21"/>
      <c r="W186" s="21"/>
      <c r="X186" s="21"/>
    </row>
    <row r="187" spans="1:24" s="18" customFormat="1" ht="12.75" customHeight="1" x14ac:dyDescent="0.25">
      <c r="A187" s="164"/>
      <c r="B187" s="108" t="s">
        <v>145</v>
      </c>
      <c r="C187" s="40">
        <v>0</v>
      </c>
      <c r="D187" s="46">
        <v>0</v>
      </c>
      <c r="E187" s="40">
        <v>0</v>
      </c>
      <c r="F187" s="46">
        <v>0</v>
      </c>
      <c r="G187" s="40">
        <v>0</v>
      </c>
      <c r="H187" s="46">
        <v>0</v>
      </c>
      <c r="I187" s="40">
        <v>0</v>
      </c>
      <c r="J187" s="46">
        <v>0</v>
      </c>
      <c r="K187" s="126">
        <v>0</v>
      </c>
      <c r="L187" s="40">
        <v>0</v>
      </c>
      <c r="M187" s="46">
        <f t="shared" si="22"/>
        <v>0</v>
      </c>
      <c r="N187" s="58">
        <f t="shared" si="23"/>
        <v>0</v>
      </c>
      <c r="O187" s="145">
        <f t="shared" si="24"/>
        <v>3.0303030303030303</v>
      </c>
      <c r="P187" s="95">
        <v>0</v>
      </c>
      <c r="Q187" s="14"/>
      <c r="R187" s="19"/>
      <c r="S187" s="23"/>
      <c r="T187" s="21"/>
      <c r="U187" s="21"/>
      <c r="V187" s="21"/>
      <c r="W187" s="21"/>
      <c r="X187" s="21"/>
    </row>
    <row r="188" spans="1:24" s="18" customFormat="1" ht="12.75" customHeight="1" x14ac:dyDescent="0.25">
      <c r="A188" s="164"/>
      <c r="B188" s="108" t="s">
        <v>158</v>
      </c>
      <c r="C188" s="40">
        <v>0</v>
      </c>
      <c r="D188" s="46">
        <v>0</v>
      </c>
      <c r="E188" s="40">
        <v>0</v>
      </c>
      <c r="F188" s="46">
        <v>0</v>
      </c>
      <c r="G188" s="40">
        <v>0</v>
      </c>
      <c r="H188" s="46">
        <v>0</v>
      </c>
      <c r="I188" s="40">
        <v>0</v>
      </c>
      <c r="J188" s="46">
        <v>0</v>
      </c>
      <c r="K188" s="126">
        <v>0</v>
      </c>
      <c r="L188" s="40">
        <v>0</v>
      </c>
      <c r="M188" s="46">
        <f t="shared" si="22"/>
        <v>0</v>
      </c>
      <c r="N188" s="58">
        <f t="shared" si="23"/>
        <v>0</v>
      </c>
      <c r="O188" s="145">
        <f t="shared" si="24"/>
        <v>3.0303030303030303</v>
      </c>
      <c r="P188" s="95">
        <v>0</v>
      </c>
      <c r="Q188" s="14"/>
      <c r="R188" s="19"/>
      <c r="S188" s="23"/>
      <c r="T188" s="21"/>
      <c r="U188" s="21"/>
      <c r="V188" s="21"/>
      <c r="W188" s="21"/>
      <c r="X188" s="21"/>
    </row>
    <row r="189" spans="1:24" s="18" customFormat="1" ht="12.75" customHeight="1" x14ac:dyDescent="0.25">
      <c r="A189" s="164"/>
      <c r="B189" s="108" t="s">
        <v>173</v>
      </c>
      <c r="C189" s="40">
        <v>0</v>
      </c>
      <c r="D189" s="46">
        <v>0</v>
      </c>
      <c r="E189" s="40">
        <v>0</v>
      </c>
      <c r="F189" s="46">
        <v>0</v>
      </c>
      <c r="G189" s="40">
        <v>0</v>
      </c>
      <c r="H189" s="46">
        <v>0</v>
      </c>
      <c r="I189" s="40">
        <v>0</v>
      </c>
      <c r="J189" s="46">
        <v>0</v>
      </c>
      <c r="K189" s="126">
        <v>0</v>
      </c>
      <c r="L189" s="40">
        <v>0</v>
      </c>
      <c r="M189" s="46">
        <f t="shared" si="22"/>
        <v>0</v>
      </c>
      <c r="N189" s="58">
        <f t="shared" si="23"/>
        <v>0</v>
      </c>
      <c r="O189" s="145">
        <f t="shared" si="24"/>
        <v>3.0303030303030303</v>
      </c>
      <c r="P189" s="95">
        <v>0</v>
      </c>
      <c r="Q189" s="14"/>
      <c r="R189" s="19"/>
      <c r="S189" s="23"/>
      <c r="T189" s="21"/>
      <c r="U189" s="21"/>
      <c r="V189" s="21"/>
      <c r="W189" s="21"/>
      <c r="X189" s="21"/>
    </row>
    <row r="190" spans="1:24" s="18" customFormat="1" ht="12.75" customHeight="1" x14ac:dyDescent="0.25">
      <c r="A190" s="164"/>
      <c r="B190" s="108" t="s">
        <v>174</v>
      </c>
      <c r="C190" s="40">
        <v>0</v>
      </c>
      <c r="D190" s="46">
        <v>0</v>
      </c>
      <c r="E190" s="40">
        <v>0</v>
      </c>
      <c r="F190" s="46">
        <v>0</v>
      </c>
      <c r="G190" s="40">
        <v>0</v>
      </c>
      <c r="H190" s="46">
        <v>0</v>
      </c>
      <c r="I190" s="40">
        <v>0</v>
      </c>
      <c r="J190" s="46">
        <v>0</v>
      </c>
      <c r="K190" s="126">
        <v>0</v>
      </c>
      <c r="L190" s="40">
        <v>0</v>
      </c>
      <c r="M190" s="46">
        <f t="shared" si="22"/>
        <v>0</v>
      </c>
      <c r="N190" s="58">
        <f t="shared" si="23"/>
        <v>0</v>
      </c>
      <c r="O190" s="145">
        <f t="shared" si="24"/>
        <v>3.0303030303030303</v>
      </c>
      <c r="P190" s="95">
        <v>0</v>
      </c>
      <c r="Q190" s="14"/>
      <c r="R190" s="19"/>
      <c r="S190" s="23"/>
      <c r="T190" s="21"/>
      <c r="U190" s="21"/>
      <c r="V190" s="21"/>
      <c r="W190" s="21"/>
      <c r="X190" s="21"/>
    </row>
    <row r="191" spans="1:24" s="18" customFormat="1" ht="12.75" customHeight="1" x14ac:dyDescent="0.25">
      <c r="A191" s="164"/>
      <c r="B191" s="108" t="s">
        <v>190</v>
      </c>
      <c r="C191" s="40">
        <v>0</v>
      </c>
      <c r="D191" s="46">
        <v>0</v>
      </c>
      <c r="E191" s="40">
        <v>0</v>
      </c>
      <c r="F191" s="46">
        <v>0</v>
      </c>
      <c r="G191" s="40">
        <v>0</v>
      </c>
      <c r="H191" s="46">
        <v>0</v>
      </c>
      <c r="I191" s="40">
        <v>0</v>
      </c>
      <c r="J191" s="46">
        <v>0</v>
      </c>
      <c r="K191" s="126">
        <v>0</v>
      </c>
      <c r="L191" s="40">
        <v>0</v>
      </c>
      <c r="M191" s="46">
        <f t="shared" si="22"/>
        <v>0</v>
      </c>
      <c r="N191" s="58">
        <f t="shared" si="23"/>
        <v>0</v>
      </c>
      <c r="O191" s="145">
        <f t="shared" si="24"/>
        <v>3.0303030303030303</v>
      </c>
      <c r="P191" s="95">
        <v>0</v>
      </c>
      <c r="Q191" s="14"/>
      <c r="R191" s="19"/>
      <c r="S191" s="23"/>
      <c r="T191" s="21"/>
      <c r="U191" s="21"/>
      <c r="V191" s="21"/>
      <c r="W191" s="21"/>
      <c r="X191" s="21"/>
    </row>
    <row r="192" spans="1:24" s="18" customFormat="1" ht="12.75" customHeight="1" x14ac:dyDescent="0.25">
      <c r="A192" s="164"/>
      <c r="B192" s="108" t="s">
        <v>193</v>
      </c>
      <c r="C192" s="40">
        <v>0</v>
      </c>
      <c r="D192" s="46">
        <v>0</v>
      </c>
      <c r="E192" s="40">
        <v>0</v>
      </c>
      <c r="F192" s="46">
        <v>0</v>
      </c>
      <c r="G192" s="40">
        <v>0</v>
      </c>
      <c r="H192" s="46">
        <v>0</v>
      </c>
      <c r="I192" s="40">
        <v>0</v>
      </c>
      <c r="J192" s="46">
        <v>0</v>
      </c>
      <c r="K192" s="126">
        <v>0</v>
      </c>
      <c r="L192" s="40">
        <v>0</v>
      </c>
      <c r="M192" s="46">
        <f t="shared" si="22"/>
        <v>0</v>
      </c>
      <c r="N192" s="58">
        <f t="shared" si="23"/>
        <v>0</v>
      </c>
      <c r="O192" s="145">
        <f t="shared" si="24"/>
        <v>3.0303030303030303</v>
      </c>
      <c r="P192" s="95">
        <v>0</v>
      </c>
      <c r="Q192" s="14"/>
      <c r="R192" s="19"/>
      <c r="S192" s="23"/>
      <c r="T192" s="21"/>
      <c r="U192" s="21"/>
      <c r="V192" s="21"/>
      <c r="W192" s="21"/>
      <c r="X192" s="21"/>
    </row>
    <row r="193" spans="1:24" s="18" customFormat="1" ht="12.75" customHeight="1" x14ac:dyDescent="0.25">
      <c r="A193" s="164"/>
      <c r="B193" s="108" t="s">
        <v>205</v>
      </c>
      <c r="C193" s="40">
        <v>0</v>
      </c>
      <c r="D193" s="46">
        <v>0</v>
      </c>
      <c r="E193" s="40">
        <v>0</v>
      </c>
      <c r="F193" s="46">
        <v>0</v>
      </c>
      <c r="G193" s="40">
        <v>0</v>
      </c>
      <c r="H193" s="46">
        <v>0</v>
      </c>
      <c r="I193" s="40">
        <v>0</v>
      </c>
      <c r="J193" s="46">
        <v>0</v>
      </c>
      <c r="K193" s="126">
        <v>0</v>
      </c>
      <c r="L193" s="40">
        <v>0</v>
      </c>
      <c r="M193" s="46">
        <f t="shared" si="22"/>
        <v>0</v>
      </c>
      <c r="N193" s="58">
        <f t="shared" si="23"/>
        <v>0</v>
      </c>
      <c r="O193" s="145">
        <f t="shared" si="24"/>
        <v>3.0303030303030303</v>
      </c>
      <c r="P193" s="95">
        <v>0</v>
      </c>
      <c r="Q193" s="14"/>
      <c r="R193" s="19"/>
      <c r="S193" s="23"/>
      <c r="T193" s="21"/>
      <c r="U193" s="21"/>
      <c r="V193" s="21"/>
      <c r="W193" s="21"/>
      <c r="X193" s="21"/>
    </row>
    <row r="194" spans="1:24" s="18" customFormat="1" ht="12.75" customHeight="1" x14ac:dyDescent="0.25">
      <c r="A194" s="164"/>
      <c r="B194" s="108" t="s">
        <v>67</v>
      </c>
      <c r="C194" s="40">
        <v>0</v>
      </c>
      <c r="D194" s="33">
        <v>0</v>
      </c>
      <c r="E194" s="35">
        <v>0</v>
      </c>
      <c r="F194" s="46">
        <v>0</v>
      </c>
      <c r="G194" s="40">
        <v>0</v>
      </c>
      <c r="H194" s="46">
        <v>0</v>
      </c>
      <c r="I194" s="40">
        <v>0</v>
      </c>
      <c r="J194" s="46">
        <v>0</v>
      </c>
      <c r="K194" s="126">
        <v>0</v>
      </c>
      <c r="L194" s="40">
        <v>2</v>
      </c>
      <c r="M194" s="46">
        <f t="shared" si="22"/>
        <v>2</v>
      </c>
      <c r="N194" s="58">
        <f t="shared" si="23"/>
        <v>25</v>
      </c>
      <c r="O194" s="145">
        <f t="shared" si="24"/>
        <v>3.0303030303030303</v>
      </c>
      <c r="P194" s="95">
        <f t="shared" si="24"/>
        <v>3.0303030303030303</v>
      </c>
      <c r="Q194" s="14"/>
      <c r="R194" s="19"/>
      <c r="S194" s="23"/>
      <c r="T194" s="21"/>
      <c r="U194" s="21"/>
      <c r="V194" s="21"/>
      <c r="W194" s="21"/>
      <c r="X194" s="21"/>
    </row>
    <row r="195" spans="1:24" s="18" customFormat="1" ht="12.75" customHeight="1" x14ac:dyDescent="0.25">
      <c r="A195" s="164"/>
      <c r="B195" s="108" t="s">
        <v>210</v>
      </c>
      <c r="C195" s="40">
        <v>0</v>
      </c>
      <c r="D195" s="46">
        <v>0</v>
      </c>
      <c r="E195" s="40">
        <v>0</v>
      </c>
      <c r="F195" s="46">
        <v>0</v>
      </c>
      <c r="G195" s="40">
        <v>0</v>
      </c>
      <c r="H195" s="46">
        <v>0</v>
      </c>
      <c r="I195" s="40">
        <v>0</v>
      </c>
      <c r="J195" s="46">
        <v>0</v>
      </c>
      <c r="K195" s="126">
        <v>0</v>
      </c>
      <c r="L195" s="40">
        <v>0</v>
      </c>
      <c r="M195" s="46">
        <f t="shared" si="22"/>
        <v>0</v>
      </c>
      <c r="N195" s="58">
        <f t="shared" si="23"/>
        <v>0</v>
      </c>
      <c r="O195" s="145">
        <f t="shared" si="24"/>
        <v>3.0303030303030303</v>
      </c>
      <c r="P195" s="95">
        <v>0</v>
      </c>
      <c r="Q195" s="14"/>
      <c r="R195" s="19"/>
      <c r="S195" s="23"/>
      <c r="T195" s="21"/>
      <c r="U195" s="21"/>
      <c r="V195" s="21"/>
      <c r="W195" s="21"/>
      <c r="X195" s="21"/>
    </row>
    <row r="196" spans="1:24" s="18" customFormat="1" ht="12.75" customHeight="1" x14ac:dyDescent="0.25">
      <c r="A196" s="164"/>
      <c r="B196" s="108" t="s">
        <v>223</v>
      </c>
      <c r="C196" s="40">
        <v>0</v>
      </c>
      <c r="D196" s="46">
        <v>0</v>
      </c>
      <c r="E196" s="40">
        <v>0</v>
      </c>
      <c r="F196" s="46">
        <v>0</v>
      </c>
      <c r="G196" s="40">
        <v>0</v>
      </c>
      <c r="H196" s="46">
        <v>0</v>
      </c>
      <c r="I196" s="40">
        <v>0</v>
      </c>
      <c r="J196" s="46">
        <v>0</v>
      </c>
      <c r="K196" s="126">
        <v>0</v>
      </c>
      <c r="L196" s="40">
        <v>0</v>
      </c>
      <c r="M196" s="46">
        <f t="shared" si="22"/>
        <v>0</v>
      </c>
      <c r="N196" s="58">
        <f t="shared" si="23"/>
        <v>0</v>
      </c>
      <c r="O196" s="145">
        <f t="shared" si="24"/>
        <v>3.0303030303030303</v>
      </c>
      <c r="P196" s="95">
        <v>0</v>
      </c>
      <c r="Q196" s="14"/>
      <c r="R196" s="19"/>
      <c r="S196" s="23"/>
      <c r="T196" s="21"/>
      <c r="U196" s="21"/>
      <c r="V196" s="21"/>
      <c r="W196" s="21"/>
      <c r="X196" s="21"/>
    </row>
    <row r="197" spans="1:24" s="18" customFormat="1" ht="12.75" customHeight="1" x14ac:dyDescent="0.25">
      <c r="A197" s="164"/>
      <c r="B197" s="108" t="s">
        <v>224</v>
      </c>
      <c r="C197" s="40">
        <v>0</v>
      </c>
      <c r="D197" s="46">
        <v>0</v>
      </c>
      <c r="E197" s="40">
        <v>0</v>
      </c>
      <c r="F197" s="46">
        <v>0</v>
      </c>
      <c r="G197" s="40">
        <v>0</v>
      </c>
      <c r="H197" s="46">
        <v>0</v>
      </c>
      <c r="I197" s="40">
        <v>0</v>
      </c>
      <c r="J197" s="46">
        <v>0</v>
      </c>
      <c r="K197" s="126">
        <v>0</v>
      </c>
      <c r="L197" s="40">
        <v>0</v>
      </c>
      <c r="M197" s="46">
        <f t="shared" si="22"/>
        <v>0</v>
      </c>
      <c r="N197" s="58">
        <f t="shared" si="23"/>
        <v>0</v>
      </c>
      <c r="O197" s="145">
        <f t="shared" si="24"/>
        <v>3.0303030303030303</v>
      </c>
      <c r="P197" s="95">
        <v>0</v>
      </c>
      <c r="Q197" s="14"/>
      <c r="R197" s="19"/>
      <c r="S197" s="23"/>
      <c r="T197" s="21"/>
      <c r="U197" s="21"/>
      <c r="V197" s="21"/>
      <c r="W197" s="21"/>
      <c r="X197" s="21"/>
    </row>
    <row r="198" spans="1:24" s="18" customFormat="1" ht="12.75" customHeight="1" x14ac:dyDescent="0.25">
      <c r="A198" s="164"/>
      <c r="B198" s="108" t="s">
        <v>227</v>
      </c>
      <c r="C198" s="40">
        <v>0</v>
      </c>
      <c r="D198" s="46">
        <v>0</v>
      </c>
      <c r="E198" s="40">
        <v>0</v>
      </c>
      <c r="F198" s="46">
        <v>0</v>
      </c>
      <c r="G198" s="40">
        <v>0</v>
      </c>
      <c r="H198" s="46">
        <v>0</v>
      </c>
      <c r="I198" s="40">
        <v>0</v>
      </c>
      <c r="J198" s="46">
        <v>0</v>
      </c>
      <c r="K198" s="126">
        <v>0</v>
      </c>
      <c r="L198" s="40">
        <v>0</v>
      </c>
      <c r="M198" s="46">
        <f t="shared" si="22"/>
        <v>0</v>
      </c>
      <c r="N198" s="58">
        <f t="shared" si="23"/>
        <v>0</v>
      </c>
      <c r="O198" s="145">
        <f t="shared" si="24"/>
        <v>3.0303030303030303</v>
      </c>
      <c r="P198" s="95">
        <v>0</v>
      </c>
      <c r="Q198" s="14"/>
      <c r="R198" s="19"/>
      <c r="S198" s="23"/>
      <c r="T198" s="21"/>
      <c r="U198" s="21"/>
      <c r="V198" s="21"/>
      <c r="W198" s="21"/>
      <c r="X198" s="21"/>
    </row>
    <row r="199" spans="1:24" s="18" customFormat="1" ht="12.75" customHeight="1" x14ac:dyDescent="0.25">
      <c r="A199" s="164"/>
      <c r="B199" s="108" t="s">
        <v>253</v>
      </c>
      <c r="C199" s="40">
        <v>0</v>
      </c>
      <c r="D199" s="46">
        <v>0</v>
      </c>
      <c r="E199" s="40">
        <v>0</v>
      </c>
      <c r="F199" s="46">
        <v>0</v>
      </c>
      <c r="G199" s="40">
        <v>0</v>
      </c>
      <c r="H199" s="46">
        <v>0</v>
      </c>
      <c r="I199" s="40">
        <v>0</v>
      </c>
      <c r="J199" s="46">
        <v>0</v>
      </c>
      <c r="K199" s="126">
        <v>0</v>
      </c>
      <c r="L199" s="40">
        <v>0</v>
      </c>
      <c r="M199" s="46">
        <f t="shared" si="22"/>
        <v>0</v>
      </c>
      <c r="N199" s="58">
        <f t="shared" si="23"/>
        <v>0</v>
      </c>
      <c r="O199" s="145">
        <f t="shared" si="24"/>
        <v>3.0303030303030303</v>
      </c>
      <c r="P199" s="95">
        <v>0</v>
      </c>
      <c r="Q199" s="14"/>
      <c r="R199" s="19"/>
      <c r="S199" s="23"/>
      <c r="T199" s="21"/>
      <c r="U199" s="21"/>
      <c r="V199" s="21"/>
      <c r="W199" s="21"/>
      <c r="X199" s="21"/>
    </row>
    <row r="200" spans="1:24" s="18" customFormat="1" ht="12.75" customHeight="1" x14ac:dyDescent="0.25">
      <c r="A200" s="164"/>
      <c r="B200" s="108" t="s">
        <v>281</v>
      </c>
      <c r="C200" s="40">
        <v>0</v>
      </c>
      <c r="D200" s="46">
        <v>0</v>
      </c>
      <c r="E200" s="40">
        <v>0</v>
      </c>
      <c r="F200" s="46">
        <v>0</v>
      </c>
      <c r="G200" s="40">
        <v>0</v>
      </c>
      <c r="H200" s="46">
        <v>0</v>
      </c>
      <c r="I200" s="40">
        <v>0</v>
      </c>
      <c r="J200" s="46">
        <v>0</v>
      </c>
      <c r="K200" s="126">
        <v>0</v>
      </c>
      <c r="L200" s="40">
        <v>0</v>
      </c>
      <c r="M200" s="46">
        <f t="shared" si="22"/>
        <v>0</v>
      </c>
      <c r="N200" s="58">
        <f t="shared" si="23"/>
        <v>0</v>
      </c>
      <c r="O200" s="145">
        <f t="shared" si="24"/>
        <v>3.0303030303030303</v>
      </c>
      <c r="P200" s="95">
        <v>0</v>
      </c>
      <c r="Q200" s="14"/>
      <c r="R200" s="19"/>
      <c r="S200" s="23"/>
      <c r="T200" s="21"/>
      <c r="U200" s="21"/>
      <c r="V200" s="21"/>
      <c r="W200" s="21"/>
      <c r="X200" s="21"/>
    </row>
    <row r="201" spans="1:24" s="18" customFormat="1" ht="12.75" customHeight="1" x14ac:dyDescent="0.25">
      <c r="A201" s="164"/>
      <c r="B201" s="108" t="s">
        <v>282</v>
      </c>
      <c r="C201" s="40">
        <v>0</v>
      </c>
      <c r="D201" s="46">
        <v>0</v>
      </c>
      <c r="E201" s="40">
        <v>0</v>
      </c>
      <c r="F201" s="46">
        <v>0</v>
      </c>
      <c r="G201" s="40">
        <v>0</v>
      </c>
      <c r="H201" s="46">
        <v>0</v>
      </c>
      <c r="I201" s="40">
        <v>0</v>
      </c>
      <c r="J201" s="46">
        <v>0</v>
      </c>
      <c r="K201" s="126">
        <v>0</v>
      </c>
      <c r="L201" s="40">
        <v>0</v>
      </c>
      <c r="M201" s="46">
        <f t="shared" si="22"/>
        <v>0</v>
      </c>
      <c r="N201" s="58">
        <f t="shared" si="23"/>
        <v>0</v>
      </c>
      <c r="O201" s="145">
        <f t="shared" si="24"/>
        <v>3.0303030303030303</v>
      </c>
      <c r="P201" s="95">
        <v>0</v>
      </c>
      <c r="Q201" s="14"/>
      <c r="R201" s="19"/>
      <c r="S201" s="23"/>
      <c r="T201" s="21"/>
      <c r="U201" s="21"/>
      <c r="V201" s="21"/>
      <c r="W201" s="21"/>
      <c r="X201" s="21"/>
    </row>
    <row r="202" spans="1:24" s="18" customFormat="1" ht="12.75" customHeight="1" x14ac:dyDescent="0.25">
      <c r="A202" s="164"/>
      <c r="B202" s="108" t="s">
        <v>78</v>
      </c>
      <c r="C202" s="40">
        <v>0</v>
      </c>
      <c r="D202" s="33">
        <v>0</v>
      </c>
      <c r="E202" s="35">
        <v>0</v>
      </c>
      <c r="F202" s="46">
        <v>0</v>
      </c>
      <c r="G202" s="40">
        <v>0</v>
      </c>
      <c r="H202" s="46">
        <v>0</v>
      </c>
      <c r="I202" s="40">
        <v>0</v>
      </c>
      <c r="J202" s="46">
        <v>0</v>
      </c>
      <c r="K202" s="126">
        <v>0</v>
      </c>
      <c r="L202" s="40">
        <v>1</v>
      </c>
      <c r="M202" s="46">
        <f t="shared" si="22"/>
        <v>1</v>
      </c>
      <c r="N202" s="58">
        <f t="shared" si="23"/>
        <v>12.5</v>
      </c>
      <c r="O202" s="145">
        <f t="shared" si="24"/>
        <v>3.0303030303030303</v>
      </c>
      <c r="P202" s="95">
        <f t="shared" si="24"/>
        <v>3.0303030303030303</v>
      </c>
      <c r="Q202" s="14"/>
      <c r="R202" s="19"/>
      <c r="S202" s="23"/>
      <c r="T202" s="21"/>
      <c r="U202" s="21"/>
      <c r="V202" s="21"/>
      <c r="W202" s="21"/>
      <c r="X202" s="21"/>
    </row>
    <row r="203" spans="1:24" s="18" customFormat="1" ht="12.75" customHeight="1" x14ac:dyDescent="0.25">
      <c r="A203" s="164"/>
      <c r="B203" s="108" t="s">
        <v>321</v>
      </c>
      <c r="C203" s="40">
        <v>0</v>
      </c>
      <c r="D203" s="46">
        <v>0</v>
      </c>
      <c r="E203" s="40">
        <v>0</v>
      </c>
      <c r="F203" s="46">
        <v>0</v>
      </c>
      <c r="G203" s="40">
        <v>0</v>
      </c>
      <c r="H203" s="46">
        <v>0</v>
      </c>
      <c r="I203" s="40">
        <v>0</v>
      </c>
      <c r="J203" s="46">
        <v>0</v>
      </c>
      <c r="K203" s="126">
        <v>0</v>
      </c>
      <c r="L203" s="40">
        <v>0</v>
      </c>
      <c r="M203" s="46">
        <f t="shared" si="22"/>
        <v>0</v>
      </c>
      <c r="N203" s="58">
        <f t="shared" si="23"/>
        <v>0</v>
      </c>
      <c r="O203" s="145">
        <f t="shared" si="24"/>
        <v>3.0303030303030303</v>
      </c>
      <c r="P203" s="95">
        <v>0</v>
      </c>
      <c r="Q203" s="14"/>
      <c r="R203" s="19"/>
      <c r="S203" s="23"/>
      <c r="T203" s="21"/>
      <c r="U203" s="21"/>
      <c r="V203" s="21"/>
      <c r="W203" s="21"/>
      <c r="X203" s="21"/>
    </row>
    <row r="204" spans="1:24" s="18" customFormat="1" ht="12.75" customHeight="1" x14ac:dyDescent="0.25">
      <c r="A204" s="164"/>
      <c r="B204" s="108" t="s">
        <v>323</v>
      </c>
      <c r="C204" s="40">
        <v>0</v>
      </c>
      <c r="D204" s="46">
        <v>0</v>
      </c>
      <c r="E204" s="40">
        <v>0</v>
      </c>
      <c r="F204" s="46">
        <v>0</v>
      </c>
      <c r="G204" s="40">
        <v>0</v>
      </c>
      <c r="H204" s="46">
        <v>0</v>
      </c>
      <c r="I204" s="40">
        <v>0</v>
      </c>
      <c r="J204" s="46">
        <v>0</v>
      </c>
      <c r="K204" s="126">
        <v>0</v>
      </c>
      <c r="L204" s="40">
        <v>0</v>
      </c>
      <c r="M204" s="46">
        <f t="shared" si="22"/>
        <v>0</v>
      </c>
      <c r="N204" s="58">
        <f t="shared" si="23"/>
        <v>0</v>
      </c>
      <c r="O204" s="145">
        <f t="shared" si="24"/>
        <v>3.0303030303030303</v>
      </c>
      <c r="P204" s="95">
        <v>0</v>
      </c>
      <c r="Q204" s="14"/>
      <c r="R204" s="19"/>
      <c r="S204" s="23"/>
      <c r="T204" s="21"/>
      <c r="U204" s="21"/>
      <c r="V204" s="21"/>
      <c r="W204" s="21"/>
      <c r="X204" s="21"/>
    </row>
    <row r="205" spans="1:24" s="18" customFormat="1" ht="12.75" customHeight="1" x14ac:dyDescent="0.25">
      <c r="A205" s="164"/>
      <c r="B205" s="108" t="s">
        <v>325</v>
      </c>
      <c r="C205" s="40">
        <v>0</v>
      </c>
      <c r="D205" s="46">
        <v>0</v>
      </c>
      <c r="E205" s="40">
        <v>0</v>
      </c>
      <c r="F205" s="46">
        <v>0</v>
      </c>
      <c r="G205" s="40">
        <v>0</v>
      </c>
      <c r="H205" s="46">
        <v>0</v>
      </c>
      <c r="I205" s="40">
        <v>0</v>
      </c>
      <c r="J205" s="46">
        <v>0</v>
      </c>
      <c r="K205" s="126">
        <v>0</v>
      </c>
      <c r="L205" s="40">
        <v>0</v>
      </c>
      <c r="M205" s="46">
        <f t="shared" si="22"/>
        <v>0</v>
      </c>
      <c r="N205" s="58">
        <f t="shared" si="23"/>
        <v>0</v>
      </c>
      <c r="O205" s="145">
        <f t="shared" si="24"/>
        <v>3.0303030303030303</v>
      </c>
      <c r="P205" s="95">
        <v>0</v>
      </c>
      <c r="Q205" s="14"/>
      <c r="R205" s="19"/>
      <c r="S205" s="23"/>
      <c r="T205" s="21"/>
      <c r="U205" s="21"/>
      <c r="V205" s="21"/>
      <c r="W205" s="21"/>
      <c r="X205" s="21"/>
    </row>
    <row r="206" spans="1:24" s="18" customFormat="1" ht="12.75" customHeight="1" x14ac:dyDescent="0.25">
      <c r="A206" s="164"/>
      <c r="B206" s="108" t="s">
        <v>79</v>
      </c>
      <c r="C206" s="40">
        <v>0</v>
      </c>
      <c r="D206" s="46">
        <v>0</v>
      </c>
      <c r="E206" s="40">
        <v>0</v>
      </c>
      <c r="F206" s="46">
        <v>0</v>
      </c>
      <c r="G206" s="40">
        <v>0</v>
      </c>
      <c r="H206" s="46">
        <v>0</v>
      </c>
      <c r="I206" s="40">
        <v>0</v>
      </c>
      <c r="J206" s="46">
        <v>0</v>
      </c>
      <c r="K206" s="126">
        <v>0</v>
      </c>
      <c r="L206" s="40">
        <v>1</v>
      </c>
      <c r="M206" s="46">
        <f t="shared" si="22"/>
        <v>1</v>
      </c>
      <c r="N206" s="58">
        <f t="shared" si="23"/>
        <v>12.5</v>
      </c>
      <c r="O206" s="145">
        <f t="shared" si="24"/>
        <v>3.0303030303030303</v>
      </c>
      <c r="P206" s="95">
        <f t="shared" si="24"/>
        <v>3.0303030303030303</v>
      </c>
      <c r="Q206" s="14"/>
      <c r="R206" s="19"/>
      <c r="S206" s="23"/>
      <c r="T206" s="21"/>
      <c r="U206" s="21"/>
      <c r="V206" s="21"/>
      <c r="W206" s="21"/>
      <c r="X206" s="21"/>
    </row>
    <row r="207" spans="1:24" s="18" customFormat="1" ht="12.75" customHeight="1" x14ac:dyDescent="0.25">
      <c r="A207" s="164"/>
      <c r="B207" s="108" t="s">
        <v>336</v>
      </c>
      <c r="C207" s="40">
        <v>0</v>
      </c>
      <c r="D207" s="46">
        <v>0</v>
      </c>
      <c r="E207" s="40">
        <v>0</v>
      </c>
      <c r="F207" s="46">
        <v>0</v>
      </c>
      <c r="G207" s="40">
        <v>0</v>
      </c>
      <c r="H207" s="46">
        <v>0</v>
      </c>
      <c r="I207" s="40">
        <v>0</v>
      </c>
      <c r="J207" s="46">
        <v>0</v>
      </c>
      <c r="K207" s="126">
        <v>0</v>
      </c>
      <c r="L207" s="40">
        <v>0</v>
      </c>
      <c r="M207" s="46">
        <f t="shared" si="22"/>
        <v>0</v>
      </c>
      <c r="N207" s="58">
        <f t="shared" si="23"/>
        <v>0</v>
      </c>
      <c r="O207" s="148">
        <f t="shared" si="24"/>
        <v>3.0303030303030303</v>
      </c>
      <c r="P207" s="98">
        <v>0</v>
      </c>
      <c r="Q207" s="14"/>
      <c r="R207" s="19"/>
      <c r="S207" s="23"/>
      <c r="T207" s="21"/>
      <c r="U207" s="21"/>
      <c r="V207" s="21"/>
      <c r="W207" s="21"/>
      <c r="X207" s="21"/>
    </row>
    <row r="208" spans="1:24" s="18" customFormat="1" ht="12.75" customHeight="1" x14ac:dyDescent="0.25">
      <c r="A208" s="164"/>
      <c r="B208" s="108" t="s">
        <v>339</v>
      </c>
      <c r="C208" s="40">
        <v>0</v>
      </c>
      <c r="D208" s="46">
        <v>0</v>
      </c>
      <c r="E208" s="40">
        <v>0</v>
      </c>
      <c r="F208" s="46">
        <v>0</v>
      </c>
      <c r="G208" s="40">
        <v>0</v>
      </c>
      <c r="H208" s="46">
        <v>0</v>
      </c>
      <c r="I208" s="40">
        <v>0</v>
      </c>
      <c r="J208" s="46">
        <v>0</v>
      </c>
      <c r="K208" s="126">
        <v>0</v>
      </c>
      <c r="L208" s="40">
        <v>0</v>
      </c>
      <c r="M208" s="46">
        <f t="shared" si="22"/>
        <v>0</v>
      </c>
      <c r="N208" s="58">
        <f t="shared" si="23"/>
        <v>0</v>
      </c>
      <c r="O208" s="148">
        <f t="shared" si="24"/>
        <v>3.0303030303030303</v>
      </c>
      <c r="P208" s="98">
        <v>0</v>
      </c>
      <c r="Q208" s="14"/>
      <c r="R208" s="19"/>
      <c r="S208" s="23"/>
      <c r="T208" s="21"/>
      <c r="U208" s="21"/>
      <c r="V208" s="21"/>
      <c r="W208" s="21"/>
      <c r="X208" s="21"/>
    </row>
    <row r="209" spans="1:24" s="18" customFormat="1" ht="12.75" customHeight="1" x14ac:dyDescent="0.25">
      <c r="A209" s="164"/>
      <c r="B209" s="108" t="s">
        <v>344</v>
      </c>
      <c r="C209" s="40">
        <v>0</v>
      </c>
      <c r="D209" s="46">
        <v>0</v>
      </c>
      <c r="E209" s="40">
        <v>0</v>
      </c>
      <c r="F209" s="46">
        <v>0</v>
      </c>
      <c r="G209" s="40">
        <v>0</v>
      </c>
      <c r="H209" s="46">
        <v>0</v>
      </c>
      <c r="I209" s="40">
        <v>0</v>
      </c>
      <c r="J209" s="46">
        <v>0</v>
      </c>
      <c r="K209" s="126">
        <v>0</v>
      </c>
      <c r="L209" s="40">
        <v>0</v>
      </c>
      <c r="M209" s="46">
        <f t="shared" si="22"/>
        <v>0</v>
      </c>
      <c r="N209" s="58">
        <f t="shared" si="23"/>
        <v>0</v>
      </c>
      <c r="O209" s="148">
        <f t="shared" si="24"/>
        <v>3.0303030303030303</v>
      </c>
      <c r="P209" s="98">
        <v>0</v>
      </c>
      <c r="Q209" s="14"/>
      <c r="R209" s="19"/>
      <c r="S209" s="23"/>
      <c r="T209" s="21"/>
      <c r="U209" s="21"/>
      <c r="V209" s="21"/>
      <c r="W209" s="21"/>
      <c r="X209" s="21"/>
    </row>
    <row r="210" spans="1:24" s="18" customFormat="1" ht="12.75" customHeight="1" x14ac:dyDescent="0.25">
      <c r="A210" s="164"/>
      <c r="B210" s="102" t="s">
        <v>353</v>
      </c>
      <c r="C210" s="42">
        <v>0</v>
      </c>
      <c r="D210" s="84">
        <v>0</v>
      </c>
      <c r="E210" s="42">
        <v>0</v>
      </c>
      <c r="F210" s="84">
        <v>0</v>
      </c>
      <c r="G210" s="42">
        <v>0</v>
      </c>
      <c r="H210" s="84">
        <v>0</v>
      </c>
      <c r="I210" s="42">
        <v>0</v>
      </c>
      <c r="J210" s="84">
        <v>0</v>
      </c>
      <c r="K210" s="128">
        <v>0</v>
      </c>
      <c r="L210" s="42">
        <v>0</v>
      </c>
      <c r="M210" s="84">
        <f t="shared" si="22"/>
        <v>0</v>
      </c>
      <c r="N210" s="43">
        <f t="shared" si="23"/>
        <v>0</v>
      </c>
      <c r="O210" s="148">
        <f t="shared" si="24"/>
        <v>3.0303030303030303</v>
      </c>
      <c r="P210" s="98">
        <v>0</v>
      </c>
      <c r="Q210" s="14"/>
      <c r="R210" s="19"/>
      <c r="S210" s="23"/>
      <c r="T210" s="21"/>
      <c r="U210" s="21"/>
      <c r="V210" s="21"/>
      <c r="W210" s="21"/>
      <c r="X210" s="21"/>
    </row>
    <row r="211" spans="1:24" s="18" customFormat="1" ht="12.75" customHeight="1" x14ac:dyDescent="0.25">
      <c r="A211" s="164"/>
      <c r="B211" s="150" t="s">
        <v>362</v>
      </c>
      <c r="C211" s="172">
        <v>25</v>
      </c>
      <c r="D211" s="173"/>
      <c r="E211" s="173"/>
      <c r="F211" s="173"/>
      <c r="G211" s="174"/>
      <c r="H211" s="172">
        <v>75</v>
      </c>
      <c r="I211" s="173"/>
      <c r="J211" s="173"/>
      <c r="K211" s="173"/>
      <c r="L211" s="174"/>
      <c r="M211" s="66">
        <f>SUM(M178:M210)</f>
        <v>8</v>
      </c>
      <c r="N211" s="44">
        <v>50</v>
      </c>
      <c r="O211" s="153" t="s">
        <v>363</v>
      </c>
      <c r="P211" s="151">
        <f>SUM(P178:P210)</f>
        <v>12.121212121212121</v>
      </c>
      <c r="Q211" s="14"/>
      <c r="R211" s="19"/>
      <c r="S211" s="23"/>
      <c r="T211" s="21"/>
      <c r="U211" s="21"/>
      <c r="V211" s="21"/>
      <c r="W211" s="21"/>
      <c r="X211" s="21"/>
    </row>
    <row r="212" spans="1:24" s="18" customFormat="1" ht="12.75" customHeight="1" x14ac:dyDescent="0.25">
      <c r="A212" s="163" t="s">
        <v>12</v>
      </c>
      <c r="B212" s="116" t="s">
        <v>93</v>
      </c>
      <c r="C212" s="39">
        <v>0</v>
      </c>
      <c r="D212" s="69">
        <v>0</v>
      </c>
      <c r="E212" s="39">
        <v>0</v>
      </c>
      <c r="F212" s="69">
        <v>0</v>
      </c>
      <c r="G212" s="39">
        <v>0</v>
      </c>
      <c r="H212" s="69">
        <v>0</v>
      </c>
      <c r="I212" s="39">
        <v>0</v>
      </c>
      <c r="J212" s="69">
        <v>0</v>
      </c>
      <c r="K212" s="125">
        <v>0</v>
      </c>
      <c r="L212" s="39">
        <v>0</v>
      </c>
      <c r="M212" s="65">
        <f t="shared" ref="M212:M243" si="25">SUM(C212:L212)</f>
        <v>0</v>
      </c>
      <c r="N212" s="57">
        <f>(M212/12)*100</f>
        <v>0</v>
      </c>
      <c r="O212" s="100">
        <f>(100/32)</f>
        <v>3.125</v>
      </c>
      <c r="P212" s="100">
        <v>0</v>
      </c>
      <c r="Q212" s="22"/>
      <c r="R212" s="19"/>
      <c r="S212" s="23"/>
      <c r="T212" s="27"/>
      <c r="U212" s="21"/>
      <c r="V212" s="21"/>
      <c r="W212" s="21"/>
      <c r="X212" s="21"/>
    </row>
    <row r="213" spans="1:24" s="18" customFormat="1" ht="12.75" customHeight="1" x14ac:dyDescent="0.25">
      <c r="A213" s="164"/>
      <c r="B213" s="108" t="s">
        <v>107</v>
      </c>
      <c r="C213" s="40">
        <v>0</v>
      </c>
      <c r="D213" s="46">
        <v>0</v>
      </c>
      <c r="E213" s="40">
        <v>0</v>
      </c>
      <c r="F213" s="46">
        <v>0</v>
      </c>
      <c r="G213" s="40">
        <v>0</v>
      </c>
      <c r="H213" s="46">
        <v>0</v>
      </c>
      <c r="I213" s="40">
        <v>0</v>
      </c>
      <c r="J213" s="46">
        <v>0</v>
      </c>
      <c r="K213" s="126">
        <v>0</v>
      </c>
      <c r="L213" s="40">
        <v>0</v>
      </c>
      <c r="M213" s="66">
        <f t="shared" si="25"/>
        <v>0</v>
      </c>
      <c r="N213" s="58">
        <f>(M213/12)*100</f>
        <v>0</v>
      </c>
      <c r="O213" s="95">
        <f t="shared" ref="O213:P243" si="26">(100/32)</f>
        <v>3.125</v>
      </c>
      <c r="P213" s="95">
        <v>0</v>
      </c>
      <c r="Q213" s="22"/>
      <c r="R213" s="19"/>
      <c r="S213" s="25"/>
      <c r="T213" s="27"/>
      <c r="U213" s="21"/>
      <c r="V213" s="21"/>
      <c r="W213" s="21"/>
      <c r="X213" s="21"/>
    </row>
    <row r="214" spans="1:24" s="18" customFormat="1" ht="12.75" customHeight="1" x14ac:dyDescent="0.25">
      <c r="A214" s="164"/>
      <c r="B214" s="108" t="s">
        <v>120</v>
      </c>
      <c r="C214" s="40">
        <v>0</v>
      </c>
      <c r="D214" s="46">
        <v>0</v>
      </c>
      <c r="E214" s="40">
        <v>0</v>
      </c>
      <c r="F214" s="46">
        <v>0</v>
      </c>
      <c r="G214" s="40">
        <v>0</v>
      </c>
      <c r="H214" s="46">
        <v>0</v>
      </c>
      <c r="I214" s="40">
        <v>0</v>
      </c>
      <c r="J214" s="46">
        <v>0</v>
      </c>
      <c r="K214" s="126">
        <v>0</v>
      </c>
      <c r="L214" s="40">
        <v>0</v>
      </c>
      <c r="M214" s="66">
        <f t="shared" si="25"/>
        <v>0</v>
      </c>
      <c r="N214" s="58">
        <f>(M214/12)*100</f>
        <v>0</v>
      </c>
      <c r="O214" s="95">
        <f t="shared" si="26"/>
        <v>3.125</v>
      </c>
      <c r="P214" s="95">
        <v>0</v>
      </c>
      <c r="Q214" s="22"/>
      <c r="R214" s="19"/>
      <c r="S214" s="25"/>
      <c r="T214" s="27"/>
      <c r="U214" s="21"/>
      <c r="V214" s="21"/>
      <c r="W214" s="21"/>
      <c r="X214" s="21"/>
    </row>
    <row r="215" spans="1:24" s="18" customFormat="1" ht="12.75" customHeight="1" x14ac:dyDescent="0.25">
      <c r="A215" s="164"/>
      <c r="B215" s="108" t="s">
        <v>133</v>
      </c>
      <c r="C215" s="40">
        <v>0</v>
      </c>
      <c r="D215" s="46">
        <v>0</v>
      </c>
      <c r="E215" s="40">
        <v>0</v>
      </c>
      <c r="F215" s="46">
        <v>0</v>
      </c>
      <c r="G215" s="40">
        <v>0</v>
      </c>
      <c r="H215" s="46">
        <v>0</v>
      </c>
      <c r="I215" s="40">
        <v>0</v>
      </c>
      <c r="J215" s="46">
        <v>0</v>
      </c>
      <c r="K215" s="126">
        <v>0</v>
      </c>
      <c r="L215" s="40">
        <v>0</v>
      </c>
      <c r="M215" s="66">
        <f t="shared" si="25"/>
        <v>0</v>
      </c>
      <c r="N215" s="58">
        <f>(M215/12)*100</f>
        <v>0</v>
      </c>
      <c r="O215" s="95">
        <f t="shared" si="26"/>
        <v>3.125</v>
      </c>
      <c r="P215" s="95">
        <v>0</v>
      </c>
      <c r="Q215" s="22"/>
      <c r="R215" s="19"/>
      <c r="S215" s="25"/>
      <c r="T215" s="27"/>
      <c r="U215" s="21"/>
      <c r="V215" s="21"/>
      <c r="W215" s="21"/>
      <c r="X215" s="21"/>
    </row>
    <row r="216" spans="1:24" s="18" customFormat="1" ht="12.75" customHeight="1" x14ac:dyDescent="0.25">
      <c r="A216" s="164"/>
      <c r="B216" s="108" t="s">
        <v>22</v>
      </c>
      <c r="C216" s="40">
        <v>0</v>
      </c>
      <c r="D216" s="33">
        <v>0</v>
      </c>
      <c r="E216" s="35">
        <v>0</v>
      </c>
      <c r="F216" s="46">
        <v>2</v>
      </c>
      <c r="G216" s="40">
        <v>0</v>
      </c>
      <c r="H216" s="46">
        <v>0</v>
      </c>
      <c r="I216" s="40">
        <v>0</v>
      </c>
      <c r="J216" s="46">
        <v>0</v>
      </c>
      <c r="K216" s="126">
        <v>0</v>
      </c>
      <c r="L216" s="40">
        <v>0</v>
      </c>
      <c r="M216" s="66">
        <f t="shared" si="25"/>
        <v>2</v>
      </c>
      <c r="N216" s="58">
        <f>(M216/12)*100</f>
        <v>16.666666666666664</v>
      </c>
      <c r="O216" s="95">
        <f t="shared" si="26"/>
        <v>3.125</v>
      </c>
      <c r="P216" s="95">
        <f t="shared" si="26"/>
        <v>3.125</v>
      </c>
      <c r="Q216" s="22"/>
      <c r="R216" s="19"/>
      <c r="S216" s="9"/>
      <c r="T216" s="27"/>
      <c r="U216" s="21"/>
      <c r="V216" s="21"/>
      <c r="W216" s="21"/>
      <c r="X216" s="21"/>
    </row>
    <row r="217" spans="1:24" s="18" customFormat="1" ht="12.75" customHeight="1" x14ac:dyDescent="0.25">
      <c r="A217" s="164"/>
      <c r="B217" s="108" t="s">
        <v>142</v>
      </c>
      <c r="C217" s="40">
        <v>0</v>
      </c>
      <c r="D217" s="46">
        <v>0</v>
      </c>
      <c r="E217" s="40">
        <v>0</v>
      </c>
      <c r="F217" s="46">
        <v>0</v>
      </c>
      <c r="G217" s="40">
        <v>0</v>
      </c>
      <c r="H217" s="46">
        <v>0</v>
      </c>
      <c r="I217" s="40">
        <v>0</v>
      </c>
      <c r="J217" s="46">
        <v>0</v>
      </c>
      <c r="K217" s="126">
        <v>0</v>
      </c>
      <c r="L217" s="40">
        <v>0</v>
      </c>
      <c r="M217" s="66">
        <f t="shared" si="25"/>
        <v>0</v>
      </c>
      <c r="N217" s="58">
        <f t="shared" ref="N217:N243" si="27">(M217/12)*100</f>
        <v>0</v>
      </c>
      <c r="O217" s="95">
        <f t="shared" si="26"/>
        <v>3.125</v>
      </c>
      <c r="P217" s="95">
        <v>0</v>
      </c>
      <c r="Q217" s="22"/>
      <c r="R217" s="19"/>
      <c r="S217" s="25"/>
      <c r="T217" s="27"/>
      <c r="U217" s="21"/>
      <c r="V217" s="21"/>
      <c r="W217" s="21"/>
      <c r="X217" s="21"/>
    </row>
    <row r="218" spans="1:24" s="18" customFormat="1" ht="12.75" customHeight="1" x14ac:dyDescent="0.25">
      <c r="A218" s="164"/>
      <c r="B218" s="108" t="s">
        <v>146</v>
      </c>
      <c r="C218" s="40">
        <v>0</v>
      </c>
      <c r="D218" s="46">
        <v>0</v>
      </c>
      <c r="E218" s="40">
        <v>0</v>
      </c>
      <c r="F218" s="46">
        <v>0</v>
      </c>
      <c r="G218" s="40">
        <v>0</v>
      </c>
      <c r="H218" s="46">
        <v>0</v>
      </c>
      <c r="I218" s="40">
        <v>0</v>
      </c>
      <c r="J218" s="46">
        <v>0</v>
      </c>
      <c r="K218" s="126">
        <v>0</v>
      </c>
      <c r="L218" s="40">
        <v>0</v>
      </c>
      <c r="M218" s="66">
        <f t="shared" si="25"/>
        <v>0</v>
      </c>
      <c r="N218" s="58">
        <f t="shared" si="27"/>
        <v>0</v>
      </c>
      <c r="O218" s="95">
        <f t="shared" si="26"/>
        <v>3.125</v>
      </c>
      <c r="P218" s="95">
        <v>0</v>
      </c>
      <c r="Q218" s="22"/>
      <c r="R218" s="19"/>
      <c r="S218" s="9"/>
      <c r="T218" s="27"/>
      <c r="U218" s="21"/>
      <c r="V218" s="21"/>
      <c r="W218" s="21"/>
      <c r="X218" s="21"/>
    </row>
    <row r="219" spans="1:24" s="18" customFormat="1" ht="12.75" customHeight="1" x14ac:dyDescent="0.25">
      <c r="A219" s="164"/>
      <c r="B219" s="108" t="s">
        <v>157</v>
      </c>
      <c r="C219" s="40">
        <v>0</v>
      </c>
      <c r="D219" s="46">
        <v>0</v>
      </c>
      <c r="E219" s="40">
        <v>0</v>
      </c>
      <c r="F219" s="46">
        <v>0</v>
      </c>
      <c r="G219" s="40">
        <v>0</v>
      </c>
      <c r="H219" s="46">
        <v>0</v>
      </c>
      <c r="I219" s="40">
        <v>0</v>
      </c>
      <c r="J219" s="46">
        <v>0</v>
      </c>
      <c r="K219" s="126">
        <v>0</v>
      </c>
      <c r="L219" s="40">
        <v>0</v>
      </c>
      <c r="M219" s="66">
        <f t="shared" si="25"/>
        <v>0</v>
      </c>
      <c r="N219" s="58">
        <f t="shared" si="27"/>
        <v>0</v>
      </c>
      <c r="O219" s="95">
        <f t="shared" si="26"/>
        <v>3.125</v>
      </c>
      <c r="P219" s="95">
        <v>0</v>
      </c>
      <c r="Q219" s="22"/>
      <c r="R219" s="19"/>
      <c r="S219" s="25"/>
      <c r="T219" s="27"/>
      <c r="U219" s="21"/>
      <c r="V219" s="21"/>
      <c r="W219" s="21"/>
      <c r="X219" s="21"/>
    </row>
    <row r="220" spans="1:24" s="18" customFormat="1" ht="12.75" customHeight="1" x14ac:dyDescent="0.25">
      <c r="A220" s="164"/>
      <c r="B220" s="108" t="s">
        <v>159</v>
      </c>
      <c r="C220" s="40">
        <v>0</v>
      </c>
      <c r="D220" s="46">
        <v>0</v>
      </c>
      <c r="E220" s="40">
        <v>0</v>
      </c>
      <c r="F220" s="46">
        <v>0</v>
      </c>
      <c r="G220" s="40">
        <v>0</v>
      </c>
      <c r="H220" s="46">
        <v>0</v>
      </c>
      <c r="I220" s="40">
        <v>0</v>
      </c>
      <c r="J220" s="46">
        <v>0</v>
      </c>
      <c r="K220" s="126">
        <v>0</v>
      </c>
      <c r="L220" s="40">
        <v>0</v>
      </c>
      <c r="M220" s="66">
        <f t="shared" si="25"/>
        <v>0</v>
      </c>
      <c r="N220" s="58">
        <f t="shared" si="27"/>
        <v>0</v>
      </c>
      <c r="O220" s="95">
        <f t="shared" si="26"/>
        <v>3.125</v>
      </c>
      <c r="P220" s="95">
        <v>0</v>
      </c>
      <c r="Q220" s="22"/>
      <c r="R220" s="19"/>
      <c r="S220" s="25"/>
      <c r="T220" s="27"/>
      <c r="U220" s="21"/>
      <c r="V220" s="21"/>
      <c r="W220" s="21"/>
      <c r="X220" s="21"/>
    </row>
    <row r="221" spans="1:24" s="18" customFormat="1" ht="12.75" customHeight="1" x14ac:dyDescent="0.25">
      <c r="A221" s="164"/>
      <c r="B221" s="108" t="s">
        <v>165</v>
      </c>
      <c r="C221" s="40">
        <v>0</v>
      </c>
      <c r="D221" s="46">
        <v>0</v>
      </c>
      <c r="E221" s="40">
        <v>0</v>
      </c>
      <c r="F221" s="46">
        <v>0</v>
      </c>
      <c r="G221" s="40">
        <v>0</v>
      </c>
      <c r="H221" s="46">
        <v>0</v>
      </c>
      <c r="I221" s="40">
        <v>0</v>
      </c>
      <c r="J221" s="46">
        <v>0</v>
      </c>
      <c r="K221" s="126">
        <v>0</v>
      </c>
      <c r="L221" s="40">
        <v>0</v>
      </c>
      <c r="M221" s="66">
        <f t="shared" si="25"/>
        <v>0</v>
      </c>
      <c r="N221" s="58">
        <f t="shared" si="27"/>
        <v>0</v>
      </c>
      <c r="O221" s="95">
        <f t="shared" si="26"/>
        <v>3.125</v>
      </c>
      <c r="P221" s="95">
        <v>0</v>
      </c>
      <c r="Q221" s="22"/>
      <c r="R221" s="19"/>
      <c r="S221" s="25"/>
      <c r="T221" s="27"/>
      <c r="U221" s="21"/>
      <c r="V221" s="21"/>
      <c r="W221" s="21"/>
      <c r="X221" s="21"/>
    </row>
    <row r="222" spans="1:24" s="18" customFormat="1" ht="12.75" customHeight="1" x14ac:dyDescent="0.25">
      <c r="A222" s="164"/>
      <c r="B222" s="108" t="s">
        <v>167</v>
      </c>
      <c r="C222" s="40">
        <v>0</v>
      </c>
      <c r="D222" s="46">
        <v>0</v>
      </c>
      <c r="E222" s="40">
        <v>0</v>
      </c>
      <c r="F222" s="46">
        <v>0</v>
      </c>
      <c r="G222" s="40">
        <v>0</v>
      </c>
      <c r="H222" s="46">
        <v>0</v>
      </c>
      <c r="I222" s="40">
        <v>0</v>
      </c>
      <c r="J222" s="46">
        <v>0</v>
      </c>
      <c r="K222" s="126">
        <v>0</v>
      </c>
      <c r="L222" s="40">
        <v>0</v>
      </c>
      <c r="M222" s="66">
        <f t="shared" si="25"/>
        <v>0</v>
      </c>
      <c r="N222" s="58">
        <f t="shared" si="27"/>
        <v>0</v>
      </c>
      <c r="O222" s="95">
        <f t="shared" si="26"/>
        <v>3.125</v>
      </c>
      <c r="P222" s="95">
        <v>0</v>
      </c>
      <c r="Q222" s="22"/>
      <c r="R222" s="19"/>
      <c r="S222" s="25"/>
      <c r="T222" s="27"/>
      <c r="U222" s="21"/>
      <c r="V222" s="21"/>
      <c r="W222" s="21"/>
      <c r="X222" s="21"/>
    </row>
    <row r="223" spans="1:24" s="18" customFormat="1" ht="12.75" customHeight="1" x14ac:dyDescent="0.25">
      <c r="A223" s="164"/>
      <c r="B223" s="108" t="s">
        <v>38</v>
      </c>
      <c r="C223" s="40">
        <v>0</v>
      </c>
      <c r="D223" s="46">
        <v>0</v>
      </c>
      <c r="E223" s="40">
        <v>0</v>
      </c>
      <c r="F223" s="46">
        <v>0</v>
      </c>
      <c r="G223" s="40">
        <v>0</v>
      </c>
      <c r="H223" s="46">
        <v>0</v>
      </c>
      <c r="I223" s="40">
        <v>1</v>
      </c>
      <c r="J223" s="46">
        <v>0</v>
      </c>
      <c r="K223" s="126">
        <v>0</v>
      </c>
      <c r="L223" s="40">
        <v>0</v>
      </c>
      <c r="M223" s="66">
        <f t="shared" si="25"/>
        <v>1</v>
      </c>
      <c r="N223" s="58">
        <f t="shared" si="27"/>
        <v>8.3333333333333321</v>
      </c>
      <c r="O223" s="95">
        <f t="shared" si="26"/>
        <v>3.125</v>
      </c>
      <c r="P223" s="95">
        <f t="shared" si="26"/>
        <v>3.125</v>
      </c>
      <c r="Q223" s="22"/>
      <c r="R223" s="19"/>
      <c r="S223" s="25"/>
      <c r="T223" s="27"/>
      <c r="U223" s="21"/>
      <c r="V223" s="21"/>
      <c r="W223" s="21"/>
      <c r="X223" s="21"/>
    </row>
    <row r="224" spans="1:24" s="18" customFormat="1" ht="12.75" customHeight="1" x14ac:dyDescent="0.25">
      <c r="A224" s="164"/>
      <c r="B224" s="108" t="s">
        <v>202</v>
      </c>
      <c r="C224" s="40">
        <v>0</v>
      </c>
      <c r="D224" s="46">
        <v>0</v>
      </c>
      <c r="E224" s="40">
        <v>0</v>
      </c>
      <c r="F224" s="46">
        <v>0</v>
      </c>
      <c r="G224" s="40">
        <v>0</v>
      </c>
      <c r="H224" s="46">
        <v>0</v>
      </c>
      <c r="I224" s="40">
        <v>0</v>
      </c>
      <c r="J224" s="46">
        <v>0</v>
      </c>
      <c r="K224" s="126">
        <v>0</v>
      </c>
      <c r="L224" s="40">
        <v>0</v>
      </c>
      <c r="M224" s="66">
        <f t="shared" si="25"/>
        <v>0</v>
      </c>
      <c r="N224" s="58">
        <f t="shared" si="27"/>
        <v>0</v>
      </c>
      <c r="O224" s="95">
        <f t="shared" si="26"/>
        <v>3.125</v>
      </c>
      <c r="P224" s="95">
        <v>0</v>
      </c>
      <c r="Q224" s="22"/>
      <c r="R224" s="19"/>
      <c r="S224" s="25"/>
      <c r="T224" s="27"/>
      <c r="U224" s="21"/>
      <c r="V224" s="21"/>
      <c r="W224" s="21"/>
      <c r="X224" s="21"/>
    </row>
    <row r="225" spans="1:24" s="18" customFormat="1" ht="12.75" customHeight="1" x14ac:dyDescent="0.25">
      <c r="A225" s="164"/>
      <c r="B225" s="108" t="s">
        <v>204</v>
      </c>
      <c r="C225" s="40">
        <v>0</v>
      </c>
      <c r="D225" s="46">
        <v>0</v>
      </c>
      <c r="E225" s="40">
        <v>0</v>
      </c>
      <c r="F225" s="46">
        <v>0</v>
      </c>
      <c r="G225" s="40">
        <v>0</v>
      </c>
      <c r="H225" s="46">
        <v>0</v>
      </c>
      <c r="I225" s="40">
        <v>0</v>
      </c>
      <c r="J225" s="46">
        <v>0</v>
      </c>
      <c r="K225" s="126">
        <v>0</v>
      </c>
      <c r="L225" s="40">
        <v>0</v>
      </c>
      <c r="M225" s="66">
        <f t="shared" si="25"/>
        <v>0</v>
      </c>
      <c r="N225" s="58">
        <f t="shared" si="27"/>
        <v>0</v>
      </c>
      <c r="O225" s="95">
        <f t="shared" si="26"/>
        <v>3.125</v>
      </c>
      <c r="P225" s="95">
        <v>0</v>
      </c>
      <c r="Q225" s="22"/>
      <c r="R225" s="19"/>
      <c r="S225" s="25"/>
      <c r="T225" s="27"/>
      <c r="U225" s="21"/>
      <c r="V225" s="21"/>
      <c r="W225" s="21"/>
      <c r="X225" s="21"/>
    </row>
    <row r="226" spans="1:24" s="18" customFormat="1" ht="12.75" customHeight="1" x14ac:dyDescent="0.25">
      <c r="A226" s="164"/>
      <c r="B226" s="108" t="s">
        <v>208</v>
      </c>
      <c r="C226" s="40">
        <v>0</v>
      </c>
      <c r="D226" s="46">
        <v>0</v>
      </c>
      <c r="E226" s="40">
        <v>0</v>
      </c>
      <c r="F226" s="46">
        <v>0</v>
      </c>
      <c r="G226" s="40">
        <v>0</v>
      </c>
      <c r="H226" s="46">
        <v>0</v>
      </c>
      <c r="I226" s="40">
        <v>0</v>
      </c>
      <c r="J226" s="46">
        <v>0</v>
      </c>
      <c r="K226" s="126">
        <v>0</v>
      </c>
      <c r="L226" s="40">
        <v>0</v>
      </c>
      <c r="M226" s="66">
        <f t="shared" si="25"/>
        <v>0</v>
      </c>
      <c r="N226" s="58">
        <f t="shared" si="27"/>
        <v>0</v>
      </c>
      <c r="O226" s="95">
        <f t="shared" si="26"/>
        <v>3.125</v>
      </c>
      <c r="P226" s="95">
        <v>0</v>
      </c>
      <c r="Q226" s="22"/>
      <c r="R226" s="19"/>
      <c r="S226" s="25"/>
      <c r="T226" s="27"/>
      <c r="U226" s="21"/>
      <c r="V226" s="21"/>
      <c r="W226" s="21"/>
      <c r="X226" s="21"/>
    </row>
    <row r="227" spans="1:24" s="18" customFormat="1" ht="12.75" customHeight="1" x14ac:dyDescent="0.25">
      <c r="A227" s="164"/>
      <c r="B227" s="108" t="s">
        <v>211</v>
      </c>
      <c r="C227" s="40">
        <v>0</v>
      </c>
      <c r="D227" s="46">
        <v>0</v>
      </c>
      <c r="E227" s="40">
        <v>0</v>
      </c>
      <c r="F227" s="46">
        <v>0</v>
      </c>
      <c r="G227" s="40">
        <v>0</v>
      </c>
      <c r="H227" s="46">
        <v>0</v>
      </c>
      <c r="I227" s="40">
        <v>0</v>
      </c>
      <c r="J227" s="46">
        <v>0</v>
      </c>
      <c r="K227" s="126">
        <v>0</v>
      </c>
      <c r="L227" s="40">
        <v>0</v>
      </c>
      <c r="M227" s="66">
        <f t="shared" si="25"/>
        <v>0</v>
      </c>
      <c r="N227" s="58">
        <f t="shared" si="27"/>
        <v>0</v>
      </c>
      <c r="O227" s="95">
        <f t="shared" si="26"/>
        <v>3.125</v>
      </c>
      <c r="P227" s="95">
        <v>0</v>
      </c>
      <c r="Q227" s="22"/>
      <c r="R227" s="19"/>
      <c r="S227" s="25"/>
      <c r="T227" s="27"/>
      <c r="U227" s="21"/>
      <c r="V227" s="21"/>
      <c r="W227" s="21"/>
      <c r="X227" s="21"/>
    </row>
    <row r="228" spans="1:24" s="18" customFormat="1" ht="12.75" customHeight="1" x14ac:dyDescent="0.25">
      <c r="A228" s="164"/>
      <c r="B228" s="108" t="s">
        <v>220</v>
      </c>
      <c r="C228" s="40">
        <v>0</v>
      </c>
      <c r="D228" s="46">
        <v>0</v>
      </c>
      <c r="E228" s="40">
        <v>0</v>
      </c>
      <c r="F228" s="46">
        <v>0</v>
      </c>
      <c r="G228" s="40">
        <v>0</v>
      </c>
      <c r="H228" s="46">
        <v>0</v>
      </c>
      <c r="I228" s="40">
        <v>0</v>
      </c>
      <c r="J228" s="46">
        <v>0</v>
      </c>
      <c r="K228" s="126">
        <v>0</v>
      </c>
      <c r="L228" s="40">
        <v>0</v>
      </c>
      <c r="M228" s="66">
        <f t="shared" si="25"/>
        <v>0</v>
      </c>
      <c r="N228" s="58">
        <f t="shared" si="27"/>
        <v>0</v>
      </c>
      <c r="O228" s="95">
        <f t="shared" si="26"/>
        <v>3.125</v>
      </c>
      <c r="P228" s="95">
        <v>0</v>
      </c>
      <c r="Q228" s="22"/>
      <c r="R228" s="19"/>
      <c r="S228" s="25"/>
      <c r="T228" s="27"/>
      <c r="U228" s="21"/>
      <c r="V228" s="21"/>
      <c r="W228" s="21"/>
      <c r="X228" s="21"/>
    </row>
    <row r="229" spans="1:24" s="18" customFormat="1" ht="12.75" customHeight="1" x14ac:dyDescent="0.25">
      <c r="A229" s="164"/>
      <c r="B229" s="108" t="s">
        <v>35</v>
      </c>
      <c r="C229" s="40">
        <v>0</v>
      </c>
      <c r="D229" s="33">
        <v>0</v>
      </c>
      <c r="E229" s="35">
        <v>0</v>
      </c>
      <c r="F229" s="46">
        <v>0</v>
      </c>
      <c r="G229" s="40">
        <v>1</v>
      </c>
      <c r="H229" s="46">
        <v>0</v>
      </c>
      <c r="I229" s="40">
        <v>0</v>
      </c>
      <c r="J229" s="46">
        <v>0</v>
      </c>
      <c r="K229" s="126">
        <v>0</v>
      </c>
      <c r="L229" s="40">
        <v>0</v>
      </c>
      <c r="M229" s="66">
        <f t="shared" si="25"/>
        <v>1</v>
      </c>
      <c r="N229" s="58">
        <f t="shared" si="27"/>
        <v>8.3333333333333321</v>
      </c>
      <c r="O229" s="95">
        <f t="shared" si="26"/>
        <v>3.125</v>
      </c>
      <c r="P229" s="95">
        <f t="shared" si="26"/>
        <v>3.125</v>
      </c>
      <c r="Q229" s="22"/>
      <c r="R229" s="19"/>
      <c r="S229" s="9"/>
      <c r="T229" s="27"/>
      <c r="U229" s="21"/>
      <c r="V229" s="21"/>
      <c r="W229" s="21"/>
      <c r="X229" s="21"/>
    </row>
    <row r="230" spans="1:24" s="18" customFormat="1" ht="12.75" customHeight="1" x14ac:dyDescent="0.25">
      <c r="A230" s="164"/>
      <c r="B230" s="108" t="s">
        <v>238</v>
      </c>
      <c r="C230" s="40">
        <v>0</v>
      </c>
      <c r="D230" s="46">
        <v>0</v>
      </c>
      <c r="E230" s="40">
        <v>0</v>
      </c>
      <c r="F230" s="46">
        <v>0</v>
      </c>
      <c r="G230" s="40">
        <v>0</v>
      </c>
      <c r="H230" s="46">
        <v>0</v>
      </c>
      <c r="I230" s="40">
        <v>0</v>
      </c>
      <c r="J230" s="46">
        <v>0</v>
      </c>
      <c r="K230" s="126">
        <v>0</v>
      </c>
      <c r="L230" s="40">
        <v>0</v>
      </c>
      <c r="M230" s="66">
        <f t="shared" si="25"/>
        <v>0</v>
      </c>
      <c r="N230" s="58">
        <f t="shared" si="27"/>
        <v>0</v>
      </c>
      <c r="O230" s="95">
        <f t="shared" si="26"/>
        <v>3.125</v>
      </c>
      <c r="P230" s="95">
        <v>0</v>
      </c>
      <c r="Q230" s="22"/>
      <c r="R230" s="19"/>
      <c r="S230" s="25"/>
      <c r="T230" s="27"/>
      <c r="U230" s="21"/>
      <c r="V230" s="21"/>
      <c r="W230" s="21"/>
      <c r="X230" s="21"/>
    </row>
    <row r="231" spans="1:24" s="18" customFormat="1" ht="12.75" customHeight="1" x14ac:dyDescent="0.25">
      <c r="A231" s="164"/>
      <c r="B231" s="108" t="s">
        <v>256</v>
      </c>
      <c r="C231" s="40">
        <v>0</v>
      </c>
      <c r="D231" s="46">
        <v>0</v>
      </c>
      <c r="E231" s="40">
        <v>0</v>
      </c>
      <c r="F231" s="46">
        <v>0</v>
      </c>
      <c r="G231" s="40">
        <v>0</v>
      </c>
      <c r="H231" s="46">
        <v>0</v>
      </c>
      <c r="I231" s="40">
        <v>0</v>
      </c>
      <c r="J231" s="46">
        <v>0</v>
      </c>
      <c r="K231" s="126">
        <v>0</v>
      </c>
      <c r="L231" s="40">
        <v>0</v>
      </c>
      <c r="M231" s="66">
        <f t="shared" si="25"/>
        <v>0</v>
      </c>
      <c r="N231" s="58">
        <f t="shared" si="27"/>
        <v>0</v>
      </c>
      <c r="O231" s="95">
        <f t="shared" si="26"/>
        <v>3.125</v>
      </c>
      <c r="P231" s="95">
        <v>0</v>
      </c>
      <c r="Q231" s="22"/>
      <c r="R231" s="19"/>
      <c r="S231" s="25"/>
      <c r="T231" s="27"/>
      <c r="U231" s="21"/>
      <c r="V231" s="21"/>
      <c r="W231" s="21"/>
      <c r="X231" s="21"/>
    </row>
    <row r="232" spans="1:24" s="18" customFormat="1" ht="12.75" customHeight="1" x14ac:dyDescent="0.25">
      <c r="A232" s="164"/>
      <c r="B232" s="108" t="s">
        <v>31</v>
      </c>
      <c r="C232" s="40">
        <v>0</v>
      </c>
      <c r="D232" s="33">
        <v>0</v>
      </c>
      <c r="E232" s="35">
        <v>0</v>
      </c>
      <c r="F232" s="46">
        <v>1</v>
      </c>
      <c r="G232" s="40">
        <v>0</v>
      </c>
      <c r="H232" s="46">
        <v>0</v>
      </c>
      <c r="I232" s="40">
        <v>0</v>
      </c>
      <c r="J232" s="46">
        <v>0</v>
      </c>
      <c r="K232" s="126">
        <v>0</v>
      </c>
      <c r="L232" s="40">
        <v>0</v>
      </c>
      <c r="M232" s="66">
        <f t="shared" si="25"/>
        <v>1</v>
      </c>
      <c r="N232" s="58">
        <f t="shared" si="27"/>
        <v>8.3333333333333321</v>
      </c>
      <c r="O232" s="95">
        <f t="shared" si="26"/>
        <v>3.125</v>
      </c>
      <c r="P232" s="95">
        <f t="shared" si="26"/>
        <v>3.125</v>
      </c>
      <c r="Q232" s="22"/>
      <c r="R232" s="19"/>
      <c r="S232" s="25"/>
      <c r="T232" s="27"/>
      <c r="U232" s="21"/>
      <c r="V232" s="21"/>
      <c r="W232" s="21"/>
      <c r="X232" s="21"/>
    </row>
    <row r="233" spans="1:24" s="18" customFormat="1" ht="12.75" customHeight="1" x14ac:dyDescent="0.25">
      <c r="A233" s="164"/>
      <c r="B233" s="108" t="s">
        <v>34</v>
      </c>
      <c r="C233" s="40">
        <v>0</v>
      </c>
      <c r="D233" s="46">
        <v>0</v>
      </c>
      <c r="E233" s="40">
        <v>0</v>
      </c>
      <c r="F233" s="46">
        <v>0</v>
      </c>
      <c r="G233" s="40">
        <v>0</v>
      </c>
      <c r="H233" s="46">
        <v>0</v>
      </c>
      <c r="I233" s="40">
        <v>1</v>
      </c>
      <c r="J233" s="46">
        <v>0</v>
      </c>
      <c r="K233" s="126">
        <v>0</v>
      </c>
      <c r="L233" s="40">
        <v>0</v>
      </c>
      <c r="M233" s="66">
        <f t="shared" si="25"/>
        <v>1</v>
      </c>
      <c r="N233" s="58">
        <f t="shared" si="27"/>
        <v>8.3333333333333321</v>
      </c>
      <c r="O233" s="95">
        <f t="shared" si="26"/>
        <v>3.125</v>
      </c>
      <c r="P233" s="95">
        <f t="shared" si="26"/>
        <v>3.125</v>
      </c>
      <c r="Q233" s="22"/>
      <c r="R233" s="19"/>
      <c r="S233" s="9"/>
      <c r="T233" s="27"/>
      <c r="U233" s="21"/>
      <c r="V233" s="21"/>
      <c r="W233" s="21"/>
      <c r="X233" s="21"/>
    </row>
    <row r="234" spans="1:24" s="18" customFormat="1" ht="12.75" customHeight="1" x14ac:dyDescent="0.25">
      <c r="A234" s="164"/>
      <c r="B234" s="108" t="s">
        <v>273</v>
      </c>
      <c r="C234" s="40">
        <v>0</v>
      </c>
      <c r="D234" s="46">
        <v>0</v>
      </c>
      <c r="E234" s="40">
        <v>0</v>
      </c>
      <c r="F234" s="46">
        <v>0</v>
      </c>
      <c r="G234" s="40">
        <v>0</v>
      </c>
      <c r="H234" s="46">
        <v>0</v>
      </c>
      <c r="I234" s="40">
        <v>0</v>
      </c>
      <c r="J234" s="46">
        <v>0</v>
      </c>
      <c r="K234" s="126">
        <v>0</v>
      </c>
      <c r="L234" s="40">
        <v>0</v>
      </c>
      <c r="M234" s="66">
        <f t="shared" si="25"/>
        <v>0</v>
      </c>
      <c r="N234" s="58">
        <f t="shared" si="27"/>
        <v>0</v>
      </c>
      <c r="O234" s="95">
        <f t="shared" si="26"/>
        <v>3.125</v>
      </c>
      <c r="P234" s="95">
        <v>0</v>
      </c>
      <c r="Q234" s="22"/>
      <c r="R234" s="19"/>
      <c r="S234" s="25"/>
      <c r="T234" s="27"/>
      <c r="U234" s="21"/>
      <c r="V234" s="21"/>
      <c r="W234" s="21"/>
      <c r="X234" s="21"/>
    </row>
    <row r="235" spans="1:24" s="18" customFormat="1" ht="12.75" customHeight="1" x14ac:dyDescent="0.25">
      <c r="A235" s="164"/>
      <c r="B235" s="108" t="s">
        <v>291</v>
      </c>
      <c r="C235" s="40">
        <v>0</v>
      </c>
      <c r="D235" s="46">
        <v>0</v>
      </c>
      <c r="E235" s="40">
        <v>0</v>
      </c>
      <c r="F235" s="46">
        <v>0</v>
      </c>
      <c r="G235" s="40">
        <v>0</v>
      </c>
      <c r="H235" s="46">
        <v>0</v>
      </c>
      <c r="I235" s="40">
        <v>0</v>
      </c>
      <c r="J235" s="46">
        <v>0</v>
      </c>
      <c r="K235" s="126">
        <v>0</v>
      </c>
      <c r="L235" s="40">
        <v>0</v>
      </c>
      <c r="M235" s="66">
        <f t="shared" si="25"/>
        <v>0</v>
      </c>
      <c r="N235" s="58">
        <f t="shared" si="27"/>
        <v>0</v>
      </c>
      <c r="O235" s="95">
        <f t="shared" si="26"/>
        <v>3.125</v>
      </c>
      <c r="P235" s="95">
        <v>0</v>
      </c>
      <c r="Q235" s="22"/>
      <c r="R235" s="19"/>
      <c r="S235" s="25"/>
      <c r="T235" s="27"/>
      <c r="U235" s="21"/>
      <c r="V235" s="21"/>
      <c r="W235" s="21"/>
      <c r="X235" s="21"/>
    </row>
    <row r="236" spans="1:24" s="18" customFormat="1" ht="12.75" customHeight="1" x14ac:dyDescent="0.25">
      <c r="A236" s="164"/>
      <c r="B236" s="108" t="s">
        <v>302</v>
      </c>
      <c r="C236" s="40">
        <v>0</v>
      </c>
      <c r="D236" s="46">
        <v>0</v>
      </c>
      <c r="E236" s="40">
        <v>0</v>
      </c>
      <c r="F236" s="46">
        <v>0</v>
      </c>
      <c r="G236" s="40">
        <v>0</v>
      </c>
      <c r="H236" s="46">
        <v>0</v>
      </c>
      <c r="I236" s="40">
        <v>0</v>
      </c>
      <c r="J236" s="46">
        <v>0</v>
      </c>
      <c r="K236" s="126">
        <v>0</v>
      </c>
      <c r="L236" s="40">
        <v>0</v>
      </c>
      <c r="M236" s="66">
        <f t="shared" si="25"/>
        <v>0</v>
      </c>
      <c r="N236" s="58">
        <f t="shared" si="27"/>
        <v>0</v>
      </c>
      <c r="O236" s="95">
        <f t="shared" si="26"/>
        <v>3.125</v>
      </c>
      <c r="P236" s="95">
        <v>0</v>
      </c>
      <c r="Q236" s="22"/>
      <c r="R236" s="19"/>
      <c r="S236" s="25"/>
      <c r="T236" s="27"/>
      <c r="U236" s="21"/>
      <c r="V236" s="21"/>
      <c r="W236" s="21"/>
      <c r="X236" s="21"/>
    </row>
    <row r="237" spans="1:24" s="18" customFormat="1" ht="12.75" customHeight="1" x14ac:dyDescent="0.25">
      <c r="A237" s="164"/>
      <c r="B237" s="107" t="s">
        <v>42</v>
      </c>
      <c r="C237" s="41">
        <v>1</v>
      </c>
      <c r="D237" s="75">
        <v>0</v>
      </c>
      <c r="E237" s="36">
        <v>1</v>
      </c>
      <c r="F237" s="62">
        <v>0</v>
      </c>
      <c r="G237" s="41">
        <v>0</v>
      </c>
      <c r="H237" s="62">
        <v>0</v>
      </c>
      <c r="I237" s="41">
        <v>0</v>
      </c>
      <c r="J237" s="62">
        <v>0</v>
      </c>
      <c r="K237" s="127">
        <v>2</v>
      </c>
      <c r="L237" s="41">
        <v>2</v>
      </c>
      <c r="M237" s="67">
        <f t="shared" si="25"/>
        <v>6</v>
      </c>
      <c r="N237" s="60">
        <f t="shared" si="27"/>
        <v>50</v>
      </c>
      <c r="O237" s="99">
        <f t="shared" si="26"/>
        <v>3.125</v>
      </c>
      <c r="P237" s="99">
        <f t="shared" si="26"/>
        <v>3.125</v>
      </c>
      <c r="Q237" s="22"/>
      <c r="R237" s="19"/>
      <c r="S237" s="9"/>
      <c r="T237" s="27"/>
      <c r="U237" s="21"/>
      <c r="V237" s="21"/>
      <c r="W237" s="21"/>
      <c r="X237" s="21"/>
    </row>
    <row r="238" spans="1:24" s="18" customFormat="1" ht="12.75" customHeight="1" x14ac:dyDescent="0.25">
      <c r="A238" s="164"/>
      <c r="B238" s="108" t="s">
        <v>332</v>
      </c>
      <c r="C238" s="40">
        <v>0</v>
      </c>
      <c r="D238" s="46">
        <v>0</v>
      </c>
      <c r="E238" s="40">
        <v>0</v>
      </c>
      <c r="F238" s="46">
        <v>0</v>
      </c>
      <c r="G238" s="40">
        <v>0</v>
      </c>
      <c r="H238" s="46">
        <v>0</v>
      </c>
      <c r="I238" s="40">
        <v>0</v>
      </c>
      <c r="J238" s="46">
        <v>0</v>
      </c>
      <c r="K238" s="126">
        <v>0</v>
      </c>
      <c r="L238" s="40">
        <v>0</v>
      </c>
      <c r="M238" s="66">
        <f t="shared" si="25"/>
        <v>0</v>
      </c>
      <c r="N238" s="58">
        <f t="shared" si="27"/>
        <v>0</v>
      </c>
      <c r="O238" s="95">
        <f t="shared" si="26"/>
        <v>3.125</v>
      </c>
      <c r="P238" s="95">
        <v>0</v>
      </c>
      <c r="Q238" s="22"/>
      <c r="R238" s="19"/>
      <c r="S238" s="25"/>
      <c r="T238" s="27"/>
      <c r="U238" s="21"/>
      <c r="V238" s="21"/>
      <c r="W238" s="21"/>
      <c r="X238" s="21"/>
    </row>
    <row r="239" spans="1:24" s="18" customFormat="1" ht="12.75" customHeight="1" x14ac:dyDescent="0.25">
      <c r="A239" s="164"/>
      <c r="B239" s="108" t="s">
        <v>338</v>
      </c>
      <c r="C239" s="40">
        <v>0</v>
      </c>
      <c r="D239" s="46">
        <v>0</v>
      </c>
      <c r="E239" s="40">
        <v>0</v>
      </c>
      <c r="F239" s="46">
        <v>0</v>
      </c>
      <c r="G239" s="40">
        <v>0</v>
      </c>
      <c r="H239" s="46">
        <v>0</v>
      </c>
      <c r="I239" s="40">
        <v>0</v>
      </c>
      <c r="J239" s="46">
        <v>0</v>
      </c>
      <c r="K239" s="126">
        <v>0</v>
      </c>
      <c r="L239" s="40">
        <v>0</v>
      </c>
      <c r="M239" s="66">
        <f t="shared" si="25"/>
        <v>0</v>
      </c>
      <c r="N239" s="58">
        <f t="shared" si="27"/>
        <v>0</v>
      </c>
      <c r="O239" s="95">
        <f t="shared" si="26"/>
        <v>3.125</v>
      </c>
      <c r="P239" s="95">
        <v>0</v>
      </c>
      <c r="Q239" s="22"/>
      <c r="R239" s="19"/>
      <c r="S239" s="25"/>
      <c r="T239" s="27"/>
      <c r="U239" s="21"/>
      <c r="V239" s="21"/>
      <c r="W239" s="21"/>
      <c r="X239" s="21"/>
    </row>
    <row r="240" spans="1:24" s="18" customFormat="1" ht="12.75" customHeight="1" x14ac:dyDescent="0.25">
      <c r="A240" s="164"/>
      <c r="B240" s="108" t="s">
        <v>342</v>
      </c>
      <c r="C240" s="40">
        <v>0</v>
      </c>
      <c r="D240" s="46">
        <v>0</v>
      </c>
      <c r="E240" s="40">
        <v>0</v>
      </c>
      <c r="F240" s="46">
        <v>0</v>
      </c>
      <c r="G240" s="40">
        <v>0</v>
      </c>
      <c r="H240" s="46">
        <v>0</v>
      </c>
      <c r="I240" s="40">
        <v>0</v>
      </c>
      <c r="J240" s="46">
        <v>0</v>
      </c>
      <c r="K240" s="126">
        <v>0</v>
      </c>
      <c r="L240" s="40">
        <v>0</v>
      </c>
      <c r="M240" s="66">
        <f t="shared" si="25"/>
        <v>0</v>
      </c>
      <c r="N240" s="58">
        <f t="shared" si="27"/>
        <v>0</v>
      </c>
      <c r="O240" s="95">
        <f t="shared" si="26"/>
        <v>3.125</v>
      </c>
      <c r="P240" s="95">
        <v>0</v>
      </c>
      <c r="Q240" s="22"/>
      <c r="R240" s="19"/>
      <c r="S240" s="25"/>
      <c r="T240" s="27"/>
      <c r="U240" s="21"/>
      <c r="V240" s="21"/>
      <c r="W240" s="21"/>
      <c r="X240" s="21"/>
    </row>
    <row r="241" spans="1:24" s="18" customFormat="1" ht="12.75" customHeight="1" x14ac:dyDescent="0.25">
      <c r="A241" s="164"/>
      <c r="B241" s="108" t="s">
        <v>347</v>
      </c>
      <c r="C241" s="40">
        <v>0</v>
      </c>
      <c r="D241" s="46">
        <v>0</v>
      </c>
      <c r="E241" s="40">
        <v>0</v>
      </c>
      <c r="F241" s="46">
        <v>0</v>
      </c>
      <c r="G241" s="40">
        <v>0</v>
      </c>
      <c r="H241" s="46">
        <v>0</v>
      </c>
      <c r="I241" s="40">
        <v>0</v>
      </c>
      <c r="J241" s="46">
        <v>0</v>
      </c>
      <c r="K241" s="126">
        <v>0</v>
      </c>
      <c r="L241" s="40">
        <v>0</v>
      </c>
      <c r="M241" s="66">
        <f t="shared" si="25"/>
        <v>0</v>
      </c>
      <c r="N241" s="58">
        <f t="shared" si="27"/>
        <v>0</v>
      </c>
      <c r="O241" s="95">
        <f t="shared" si="26"/>
        <v>3.125</v>
      </c>
      <c r="P241" s="95">
        <v>0</v>
      </c>
      <c r="Q241" s="22"/>
      <c r="R241" s="19"/>
      <c r="S241" s="25"/>
      <c r="T241" s="27"/>
      <c r="U241" s="21"/>
      <c r="V241" s="21"/>
      <c r="W241" s="21"/>
      <c r="X241" s="21"/>
    </row>
    <row r="242" spans="1:24" s="18" customFormat="1" ht="12.75" customHeight="1" x14ac:dyDescent="0.25">
      <c r="A242" s="164"/>
      <c r="B242" s="108" t="s">
        <v>348</v>
      </c>
      <c r="C242" s="40">
        <v>0</v>
      </c>
      <c r="D242" s="46">
        <v>0</v>
      </c>
      <c r="E242" s="40">
        <v>0</v>
      </c>
      <c r="F242" s="46">
        <v>0</v>
      </c>
      <c r="G242" s="40">
        <v>0</v>
      </c>
      <c r="H242" s="46">
        <v>0</v>
      </c>
      <c r="I242" s="40">
        <v>0</v>
      </c>
      <c r="J242" s="46">
        <v>0</v>
      </c>
      <c r="K242" s="126">
        <v>0</v>
      </c>
      <c r="L242" s="40">
        <v>0</v>
      </c>
      <c r="M242" s="66">
        <f t="shared" si="25"/>
        <v>0</v>
      </c>
      <c r="N242" s="58">
        <f t="shared" si="27"/>
        <v>0</v>
      </c>
      <c r="O242" s="95">
        <f t="shared" si="26"/>
        <v>3.125</v>
      </c>
      <c r="P242" s="95">
        <v>0</v>
      </c>
      <c r="Q242" s="22"/>
      <c r="R242" s="19"/>
      <c r="S242" s="25"/>
      <c r="T242" s="27"/>
      <c r="U242" s="21"/>
      <c r="V242" s="21"/>
      <c r="W242" s="21"/>
      <c r="X242" s="21"/>
    </row>
    <row r="243" spans="1:24" s="18" customFormat="1" ht="12.75" customHeight="1" x14ac:dyDescent="0.25">
      <c r="A243" s="164"/>
      <c r="B243" s="102" t="s">
        <v>351</v>
      </c>
      <c r="C243" s="42">
        <v>0</v>
      </c>
      <c r="D243" s="84">
        <v>0</v>
      </c>
      <c r="E243" s="42">
        <v>0</v>
      </c>
      <c r="F243" s="84">
        <v>0</v>
      </c>
      <c r="G243" s="42">
        <v>0</v>
      </c>
      <c r="H243" s="84">
        <v>0</v>
      </c>
      <c r="I243" s="42">
        <v>0</v>
      </c>
      <c r="J243" s="84">
        <v>0</v>
      </c>
      <c r="K243" s="128">
        <v>0</v>
      </c>
      <c r="L243" s="42">
        <v>0</v>
      </c>
      <c r="M243" s="68">
        <f t="shared" si="25"/>
        <v>0</v>
      </c>
      <c r="N243" s="43">
        <f t="shared" si="27"/>
        <v>0</v>
      </c>
      <c r="O243" s="95">
        <f t="shared" si="26"/>
        <v>3.125</v>
      </c>
      <c r="P243" s="95">
        <v>0</v>
      </c>
      <c r="Q243" s="22"/>
      <c r="R243" s="19"/>
      <c r="S243" s="9"/>
      <c r="T243" s="27"/>
      <c r="U243" s="21"/>
      <c r="V243" s="21"/>
      <c r="W243" s="21"/>
      <c r="X243" s="21"/>
    </row>
    <row r="244" spans="1:24" s="18" customFormat="1" ht="12.75" customHeight="1" x14ac:dyDescent="0.25">
      <c r="A244" s="164"/>
      <c r="B244" s="150" t="s">
        <v>362</v>
      </c>
      <c r="C244" s="172">
        <v>50</v>
      </c>
      <c r="D244" s="173"/>
      <c r="E244" s="173"/>
      <c r="F244" s="173"/>
      <c r="G244" s="174"/>
      <c r="H244" s="172">
        <v>49.999999999999993</v>
      </c>
      <c r="I244" s="173"/>
      <c r="J244" s="173"/>
      <c r="K244" s="173"/>
      <c r="L244" s="174"/>
      <c r="M244" s="66">
        <f>SUM(M212:M243)</f>
        <v>12</v>
      </c>
      <c r="N244" s="44">
        <v>50</v>
      </c>
      <c r="O244" s="153" t="s">
        <v>363</v>
      </c>
      <c r="P244" s="103">
        <f>SUM(P212:P243)</f>
        <v>18.75</v>
      </c>
      <c r="Q244" s="22"/>
      <c r="R244" s="19"/>
      <c r="S244" s="9"/>
      <c r="T244" s="27"/>
      <c r="U244" s="21"/>
      <c r="V244" s="21"/>
      <c r="W244" s="21"/>
      <c r="X244" s="21"/>
    </row>
    <row r="245" spans="1:24" s="18" customFormat="1" ht="12.75" customHeight="1" x14ac:dyDescent="0.25">
      <c r="A245" s="163" t="s">
        <v>13</v>
      </c>
      <c r="B245" s="116" t="s">
        <v>141</v>
      </c>
      <c r="C245" s="39">
        <v>0</v>
      </c>
      <c r="D245" s="69">
        <v>0</v>
      </c>
      <c r="E245" s="39">
        <v>0</v>
      </c>
      <c r="F245" s="69">
        <v>0</v>
      </c>
      <c r="G245" s="39">
        <v>0</v>
      </c>
      <c r="H245" s="69">
        <v>0</v>
      </c>
      <c r="I245" s="39">
        <v>0</v>
      </c>
      <c r="J245" s="69">
        <v>0</v>
      </c>
      <c r="K245" s="125">
        <v>0</v>
      </c>
      <c r="L245" s="39">
        <v>0</v>
      </c>
      <c r="M245" s="69">
        <f t="shared" ref="M245:M256" si="28">SUM(C245:L245)</f>
        <v>0</v>
      </c>
      <c r="N245" s="57">
        <f>(M245/9)*100</f>
        <v>0</v>
      </c>
      <c r="O245" s="100">
        <f>(100/12)</f>
        <v>8.3333333333333339</v>
      </c>
      <c r="P245" s="100">
        <v>0</v>
      </c>
      <c r="Q245" s="14"/>
      <c r="R245" s="19"/>
      <c r="S245" s="20"/>
      <c r="T245" s="17"/>
      <c r="U245" s="17"/>
      <c r="V245" s="17"/>
      <c r="W245" s="17"/>
      <c r="X245" s="17"/>
    </row>
    <row r="246" spans="1:24" s="18" customFormat="1" ht="12.75" customHeight="1" x14ac:dyDescent="0.25">
      <c r="A246" s="164"/>
      <c r="B246" s="108" t="s">
        <v>164</v>
      </c>
      <c r="C246" s="40">
        <v>0</v>
      </c>
      <c r="D246" s="46">
        <v>0</v>
      </c>
      <c r="E246" s="40">
        <v>0</v>
      </c>
      <c r="F246" s="46">
        <v>0</v>
      </c>
      <c r="G246" s="40">
        <v>0</v>
      </c>
      <c r="H246" s="46">
        <v>0</v>
      </c>
      <c r="I246" s="40">
        <v>0</v>
      </c>
      <c r="J246" s="46">
        <v>0</v>
      </c>
      <c r="K246" s="126">
        <v>0</v>
      </c>
      <c r="L246" s="40">
        <v>0</v>
      </c>
      <c r="M246" s="46">
        <f t="shared" si="28"/>
        <v>0</v>
      </c>
      <c r="N246" s="58">
        <f>(M246/9)*100</f>
        <v>0</v>
      </c>
      <c r="O246" s="95">
        <f t="shared" ref="O246:P256" si="29">(100/12)</f>
        <v>8.3333333333333339</v>
      </c>
      <c r="P246" s="95">
        <v>0</v>
      </c>
      <c r="Q246" s="22"/>
      <c r="R246" s="19"/>
      <c r="S246" s="25"/>
      <c r="T246" s="26"/>
      <c r="U246" s="21"/>
      <c r="V246" s="21"/>
      <c r="W246" s="21"/>
      <c r="X246" s="21"/>
    </row>
    <row r="247" spans="1:24" s="18" customFormat="1" ht="12.75" customHeight="1" x14ac:dyDescent="0.25">
      <c r="A247" s="164"/>
      <c r="B247" s="108" t="s">
        <v>186</v>
      </c>
      <c r="C247" s="40">
        <v>0</v>
      </c>
      <c r="D247" s="46">
        <v>0</v>
      </c>
      <c r="E247" s="40">
        <v>0</v>
      </c>
      <c r="F247" s="46">
        <v>0</v>
      </c>
      <c r="G247" s="40">
        <v>0</v>
      </c>
      <c r="H247" s="46">
        <v>0</v>
      </c>
      <c r="I247" s="40">
        <v>0</v>
      </c>
      <c r="J247" s="46">
        <v>0</v>
      </c>
      <c r="K247" s="126">
        <v>0</v>
      </c>
      <c r="L247" s="40">
        <v>0</v>
      </c>
      <c r="M247" s="46">
        <f t="shared" si="28"/>
        <v>0</v>
      </c>
      <c r="N247" s="58">
        <f>(M247/9)*100</f>
        <v>0</v>
      </c>
      <c r="O247" s="95">
        <f t="shared" si="29"/>
        <v>8.3333333333333339</v>
      </c>
      <c r="P247" s="95">
        <v>0</v>
      </c>
      <c r="Q247" s="22"/>
      <c r="R247" s="19"/>
      <c r="S247" s="25"/>
      <c r="T247" s="26"/>
      <c r="U247" s="21"/>
      <c r="V247" s="21"/>
      <c r="W247" s="21"/>
      <c r="X247" s="21"/>
    </row>
    <row r="248" spans="1:24" s="18" customFormat="1" ht="12.75" customHeight="1" x14ac:dyDescent="0.25">
      <c r="A248" s="164"/>
      <c r="B248" s="108" t="s">
        <v>187</v>
      </c>
      <c r="C248" s="40">
        <v>0</v>
      </c>
      <c r="D248" s="46">
        <v>0</v>
      </c>
      <c r="E248" s="40">
        <v>0</v>
      </c>
      <c r="F248" s="46">
        <v>0</v>
      </c>
      <c r="G248" s="40">
        <v>0</v>
      </c>
      <c r="H248" s="46">
        <v>0</v>
      </c>
      <c r="I248" s="40">
        <v>0</v>
      </c>
      <c r="J248" s="46">
        <v>0</v>
      </c>
      <c r="K248" s="126">
        <v>0</v>
      </c>
      <c r="L248" s="40">
        <v>0</v>
      </c>
      <c r="M248" s="46">
        <f t="shared" si="28"/>
        <v>0</v>
      </c>
      <c r="N248" s="58">
        <f t="shared" ref="N248:N254" si="30">(M248/9)*100</f>
        <v>0</v>
      </c>
      <c r="O248" s="95">
        <f t="shared" si="29"/>
        <v>8.3333333333333339</v>
      </c>
      <c r="P248" s="95">
        <v>0</v>
      </c>
      <c r="Q248" s="22"/>
      <c r="R248" s="19"/>
      <c r="S248" s="25"/>
      <c r="T248" s="26"/>
      <c r="U248" s="21"/>
      <c r="V248" s="21"/>
      <c r="W248" s="21"/>
      <c r="X248" s="21"/>
    </row>
    <row r="249" spans="1:24" s="18" customFormat="1" ht="12.75" customHeight="1" x14ac:dyDescent="0.25">
      <c r="A249" s="164"/>
      <c r="B249" s="108" t="s">
        <v>191</v>
      </c>
      <c r="C249" s="40">
        <v>0</v>
      </c>
      <c r="D249" s="46">
        <v>0</v>
      </c>
      <c r="E249" s="40">
        <v>0</v>
      </c>
      <c r="F249" s="46">
        <v>0</v>
      </c>
      <c r="G249" s="40">
        <v>0</v>
      </c>
      <c r="H249" s="46">
        <v>0</v>
      </c>
      <c r="I249" s="40">
        <v>0</v>
      </c>
      <c r="J249" s="46">
        <v>0</v>
      </c>
      <c r="K249" s="126">
        <v>0</v>
      </c>
      <c r="L249" s="40">
        <v>0</v>
      </c>
      <c r="M249" s="46">
        <f t="shared" si="28"/>
        <v>0</v>
      </c>
      <c r="N249" s="58">
        <f t="shared" si="30"/>
        <v>0</v>
      </c>
      <c r="O249" s="95">
        <f t="shared" si="29"/>
        <v>8.3333333333333339</v>
      </c>
      <c r="P249" s="95">
        <v>0</v>
      </c>
      <c r="Q249" s="22"/>
      <c r="R249" s="19"/>
      <c r="S249" s="25"/>
      <c r="T249" s="26"/>
      <c r="U249" s="21"/>
      <c r="V249" s="21"/>
      <c r="W249" s="21"/>
      <c r="X249" s="21"/>
    </row>
    <row r="250" spans="1:24" s="18" customFormat="1" ht="12.75" customHeight="1" x14ac:dyDescent="0.25">
      <c r="A250" s="164"/>
      <c r="B250" s="108" t="s">
        <v>14</v>
      </c>
      <c r="C250" s="40">
        <v>0</v>
      </c>
      <c r="D250" s="46">
        <v>0</v>
      </c>
      <c r="E250" s="40">
        <v>0</v>
      </c>
      <c r="F250" s="46">
        <v>0</v>
      </c>
      <c r="G250" s="40">
        <v>0</v>
      </c>
      <c r="H250" s="46">
        <v>0</v>
      </c>
      <c r="I250" s="40">
        <v>0</v>
      </c>
      <c r="J250" s="46">
        <v>0</v>
      </c>
      <c r="K250" s="126">
        <v>0</v>
      </c>
      <c r="L250" s="40">
        <v>0</v>
      </c>
      <c r="M250" s="46">
        <f t="shared" si="28"/>
        <v>0</v>
      </c>
      <c r="N250" s="58">
        <f t="shared" si="30"/>
        <v>0</v>
      </c>
      <c r="O250" s="95">
        <f t="shared" si="29"/>
        <v>8.3333333333333339</v>
      </c>
      <c r="P250" s="95">
        <v>0</v>
      </c>
      <c r="Q250" s="22"/>
      <c r="R250" s="19"/>
      <c r="S250" s="25"/>
      <c r="T250" s="26"/>
      <c r="U250" s="21"/>
      <c r="V250" s="21"/>
      <c r="W250" s="21"/>
      <c r="X250" s="21"/>
    </row>
    <row r="251" spans="1:24" s="18" customFormat="1" ht="12.75" customHeight="1" x14ac:dyDescent="0.25">
      <c r="A251" s="164"/>
      <c r="B251" s="108" t="s">
        <v>213</v>
      </c>
      <c r="C251" s="40">
        <v>0</v>
      </c>
      <c r="D251" s="46">
        <v>0</v>
      </c>
      <c r="E251" s="40">
        <v>0</v>
      </c>
      <c r="F251" s="46">
        <v>0</v>
      </c>
      <c r="G251" s="40">
        <v>0</v>
      </c>
      <c r="H251" s="46">
        <v>0</v>
      </c>
      <c r="I251" s="40">
        <v>0</v>
      </c>
      <c r="J251" s="46">
        <v>0</v>
      </c>
      <c r="K251" s="126">
        <v>0</v>
      </c>
      <c r="L251" s="40">
        <v>0</v>
      </c>
      <c r="M251" s="46">
        <f t="shared" si="28"/>
        <v>0</v>
      </c>
      <c r="N251" s="58">
        <f t="shared" si="30"/>
        <v>0</v>
      </c>
      <c r="O251" s="95">
        <f t="shared" si="29"/>
        <v>8.3333333333333339</v>
      </c>
      <c r="P251" s="95">
        <v>0</v>
      </c>
      <c r="Q251" s="22"/>
      <c r="R251" s="19"/>
      <c r="S251" s="25"/>
      <c r="T251" s="26"/>
      <c r="U251" s="21"/>
      <c r="V251" s="21"/>
      <c r="W251" s="21"/>
      <c r="X251" s="21"/>
    </row>
    <row r="252" spans="1:24" s="18" customFormat="1" ht="12.75" customHeight="1" x14ac:dyDescent="0.25">
      <c r="A252" s="164"/>
      <c r="B252" s="108" t="s">
        <v>217</v>
      </c>
      <c r="C252" s="40">
        <v>0</v>
      </c>
      <c r="D252" s="46">
        <v>0</v>
      </c>
      <c r="E252" s="40">
        <v>0</v>
      </c>
      <c r="F252" s="46">
        <v>0</v>
      </c>
      <c r="G252" s="40">
        <v>0</v>
      </c>
      <c r="H252" s="46">
        <v>0</v>
      </c>
      <c r="I252" s="40">
        <v>0</v>
      </c>
      <c r="J252" s="46">
        <v>0</v>
      </c>
      <c r="K252" s="126">
        <v>0</v>
      </c>
      <c r="L252" s="40">
        <v>0</v>
      </c>
      <c r="M252" s="46">
        <f t="shared" si="28"/>
        <v>0</v>
      </c>
      <c r="N252" s="58">
        <f t="shared" si="30"/>
        <v>0</v>
      </c>
      <c r="O252" s="95">
        <f t="shared" si="29"/>
        <v>8.3333333333333339</v>
      </c>
      <c r="P252" s="95">
        <v>0</v>
      </c>
      <c r="Q252" s="22"/>
      <c r="R252" s="19"/>
      <c r="S252" s="25"/>
      <c r="T252" s="26"/>
      <c r="U252" s="21"/>
      <c r="V252" s="21"/>
      <c r="W252" s="21"/>
      <c r="X252" s="21"/>
    </row>
    <row r="253" spans="1:24" s="18" customFormat="1" ht="12.75" customHeight="1" x14ac:dyDescent="0.25">
      <c r="A253" s="164"/>
      <c r="B253" s="108" t="s">
        <v>240</v>
      </c>
      <c r="C253" s="40">
        <v>0</v>
      </c>
      <c r="D253" s="46">
        <v>0</v>
      </c>
      <c r="E253" s="40">
        <v>0</v>
      </c>
      <c r="F253" s="46">
        <v>0</v>
      </c>
      <c r="G253" s="40">
        <v>0</v>
      </c>
      <c r="H253" s="46">
        <v>0</v>
      </c>
      <c r="I253" s="40">
        <v>0</v>
      </c>
      <c r="J253" s="46">
        <v>0</v>
      </c>
      <c r="K253" s="126">
        <v>0</v>
      </c>
      <c r="L253" s="40">
        <v>0</v>
      </c>
      <c r="M253" s="46">
        <f t="shared" si="28"/>
        <v>0</v>
      </c>
      <c r="N253" s="58">
        <f t="shared" si="30"/>
        <v>0</v>
      </c>
      <c r="O253" s="95">
        <f t="shared" si="29"/>
        <v>8.3333333333333339</v>
      </c>
      <c r="P253" s="95">
        <v>0</v>
      </c>
      <c r="Q253" s="22"/>
      <c r="R253" s="19"/>
      <c r="S253" s="25"/>
      <c r="T253" s="26"/>
      <c r="U253" s="21"/>
      <c r="V253" s="21"/>
      <c r="W253" s="21"/>
      <c r="X253" s="21"/>
    </row>
    <row r="254" spans="1:24" s="18" customFormat="1" ht="12.75" customHeight="1" x14ac:dyDescent="0.25">
      <c r="A254" s="164"/>
      <c r="B254" s="108" t="s">
        <v>36</v>
      </c>
      <c r="C254" s="40">
        <v>0</v>
      </c>
      <c r="D254" s="46">
        <v>0</v>
      </c>
      <c r="E254" s="40">
        <v>0</v>
      </c>
      <c r="F254" s="46">
        <v>0</v>
      </c>
      <c r="G254" s="40">
        <v>0</v>
      </c>
      <c r="H254" s="46">
        <v>0</v>
      </c>
      <c r="I254" s="40">
        <v>0</v>
      </c>
      <c r="J254" s="46">
        <v>0</v>
      </c>
      <c r="K254" s="126">
        <v>0</v>
      </c>
      <c r="L254" s="40">
        <v>1</v>
      </c>
      <c r="M254" s="46">
        <f t="shared" si="28"/>
        <v>1</v>
      </c>
      <c r="N254" s="58">
        <f t="shared" si="30"/>
        <v>11.111111111111111</v>
      </c>
      <c r="O254" s="95">
        <f t="shared" si="29"/>
        <v>8.3333333333333339</v>
      </c>
      <c r="P254" s="95">
        <f t="shared" si="29"/>
        <v>8.3333333333333339</v>
      </c>
      <c r="Q254" s="22"/>
      <c r="R254" s="19"/>
      <c r="S254" s="25"/>
      <c r="T254" s="26"/>
      <c r="U254" s="21"/>
      <c r="V254" s="21"/>
      <c r="W254" s="21"/>
      <c r="X254" s="21"/>
    </row>
    <row r="255" spans="1:24" s="18" customFormat="1" ht="12.75" customHeight="1" x14ac:dyDescent="0.25">
      <c r="A255" s="164"/>
      <c r="B255" s="108" t="s">
        <v>295</v>
      </c>
      <c r="C255" s="40">
        <v>0</v>
      </c>
      <c r="D255" s="46">
        <v>0</v>
      </c>
      <c r="E255" s="40">
        <v>0</v>
      </c>
      <c r="F255" s="46">
        <v>0</v>
      </c>
      <c r="G255" s="40">
        <v>0</v>
      </c>
      <c r="H255" s="46">
        <v>0</v>
      </c>
      <c r="I255" s="40">
        <v>0</v>
      </c>
      <c r="J255" s="46">
        <v>0</v>
      </c>
      <c r="K255" s="126">
        <v>0</v>
      </c>
      <c r="L255" s="40">
        <v>0</v>
      </c>
      <c r="M255" s="46">
        <f t="shared" si="28"/>
        <v>0</v>
      </c>
      <c r="N255" s="58">
        <f>(M255/9)*100</f>
        <v>0</v>
      </c>
      <c r="O255" s="95">
        <f t="shared" si="29"/>
        <v>8.3333333333333339</v>
      </c>
      <c r="P255" s="95">
        <v>0</v>
      </c>
      <c r="Q255" s="22"/>
      <c r="R255" s="19"/>
      <c r="S255" s="25"/>
      <c r="T255" s="26"/>
      <c r="U255" s="21"/>
      <c r="V255" s="21"/>
      <c r="W255" s="21"/>
      <c r="X255" s="21"/>
    </row>
    <row r="256" spans="1:24" s="18" customFormat="1" ht="12.75" customHeight="1" x14ac:dyDescent="0.25">
      <c r="A256" s="164"/>
      <c r="B256" s="117" t="s">
        <v>27</v>
      </c>
      <c r="C256" s="45">
        <v>0</v>
      </c>
      <c r="D256" s="85">
        <v>0</v>
      </c>
      <c r="E256" s="86">
        <v>1</v>
      </c>
      <c r="F256" s="70">
        <v>1</v>
      </c>
      <c r="G256" s="45">
        <v>2</v>
      </c>
      <c r="H256" s="70">
        <v>1</v>
      </c>
      <c r="I256" s="45">
        <v>0</v>
      </c>
      <c r="J256" s="70">
        <v>1</v>
      </c>
      <c r="K256" s="129">
        <v>1</v>
      </c>
      <c r="L256" s="45">
        <v>1</v>
      </c>
      <c r="M256" s="70">
        <f t="shared" si="28"/>
        <v>8</v>
      </c>
      <c r="N256" s="71">
        <f>(M256/9)*100</f>
        <v>88.888888888888886</v>
      </c>
      <c r="O256" s="99">
        <f t="shared" si="29"/>
        <v>8.3333333333333339</v>
      </c>
      <c r="P256" s="99">
        <f t="shared" si="29"/>
        <v>8.3333333333333339</v>
      </c>
      <c r="Q256" s="22"/>
      <c r="R256" s="19"/>
      <c r="S256" s="25"/>
      <c r="T256" s="26"/>
      <c r="U256" s="21"/>
      <c r="V256" s="21"/>
      <c r="W256" s="21"/>
      <c r="X256" s="21"/>
    </row>
    <row r="257" spans="1:24" s="18" customFormat="1" ht="12.75" customHeight="1" x14ac:dyDescent="0.25">
      <c r="A257" s="164"/>
      <c r="B257" s="150" t="s">
        <v>362</v>
      </c>
      <c r="C257" s="172">
        <v>44.444444444444443</v>
      </c>
      <c r="D257" s="173"/>
      <c r="E257" s="173"/>
      <c r="F257" s="173"/>
      <c r="G257" s="174"/>
      <c r="H257" s="172">
        <v>55.55555555555555</v>
      </c>
      <c r="I257" s="173"/>
      <c r="J257" s="173"/>
      <c r="K257" s="173"/>
      <c r="L257" s="174"/>
      <c r="M257" s="66">
        <f>SUM(M245:M256)</f>
        <v>9</v>
      </c>
      <c r="N257" s="44">
        <v>88.888888888888886</v>
      </c>
      <c r="O257" s="153" t="s">
        <v>363</v>
      </c>
      <c r="P257" s="103">
        <f>SUM(P245:P256)</f>
        <v>16.666666666666668</v>
      </c>
      <c r="Q257" s="22"/>
      <c r="R257" s="19"/>
      <c r="S257" s="25"/>
      <c r="T257" s="26"/>
      <c r="U257" s="21"/>
      <c r="V257" s="21"/>
      <c r="W257" s="21"/>
      <c r="X257" s="21"/>
    </row>
    <row r="258" spans="1:24" s="18" customFormat="1" ht="12.75" customHeight="1" x14ac:dyDescent="0.25">
      <c r="A258" s="163" t="s">
        <v>14</v>
      </c>
      <c r="B258" s="116" t="s">
        <v>91</v>
      </c>
      <c r="C258" s="39">
        <v>0</v>
      </c>
      <c r="D258" s="69">
        <v>0</v>
      </c>
      <c r="E258" s="39">
        <v>0</v>
      </c>
      <c r="F258" s="69">
        <v>0</v>
      </c>
      <c r="G258" s="39">
        <v>0</v>
      </c>
      <c r="H258" s="69">
        <v>0</v>
      </c>
      <c r="I258" s="39">
        <v>0</v>
      </c>
      <c r="J258" s="69">
        <v>0</v>
      </c>
      <c r="K258" s="125">
        <v>0</v>
      </c>
      <c r="L258" s="39">
        <v>0</v>
      </c>
      <c r="M258" s="69">
        <f t="shared" ref="M258:M287" si="31">SUM(C258:L258)</f>
        <v>0</v>
      </c>
      <c r="N258" s="57">
        <f>(M258/12)*100</f>
        <v>0</v>
      </c>
      <c r="O258" s="144">
        <f>(100/30)</f>
        <v>3.3333333333333335</v>
      </c>
      <c r="P258" s="100">
        <v>0</v>
      </c>
      <c r="Q258" s="22"/>
      <c r="R258" s="19"/>
      <c r="S258" s="25"/>
      <c r="T258" s="26"/>
      <c r="U258" s="21"/>
      <c r="V258" s="21"/>
      <c r="W258" s="21"/>
      <c r="X258" s="21"/>
    </row>
    <row r="259" spans="1:24" s="18" customFormat="1" ht="12.75" customHeight="1" x14ac:dyDescent="0.25">
      <c r="A259" s="164"/>
      <c r="B259" s="108" t="s">
        <v>100</v>
      </c>
      <c r="C259" s="40">
        <v>0</v>
      </c>
      <c r="D259" s="46">
        <v>0</v>
      </c>
      <c r="E259" s="40">
        <v>0</v>
      </c>
      <c r="F259" s="46">
        <v>0</v>
      </c>
      <c r="G259" s="40">
        <v>0</v>
      </c>
      <c r="H259" s="46">
        <v>0</v>
      </c>
      <c r="I259" s="40">
        <v>0</v>
      </c>
      <c r="J259" s="46">
        <v>0</v>
      </c>
      <c r="K259" s="126">
        <v>0</v>
      </c>
      <c r="L259" s="40">
        <v>0</v>
      </c>
      <c r="M259" s="46">
        <f t="shared" si="31"/>
        <v>0</v>
      </c>
      <c r="N259" s="58">
        <f t="shared" ref="N259:N287" si="32">(M259/12)*100</f>
        <v>0</v>
      </c>
      <c r="O259" s="145">
        <f t="shared" ref="O259:P287" si="33">(100/30)</f>
        <v>3.3333333333333335</v>
      </c>
      <c r="P259" s="95">
        <v>0</v>
      </c>
      <c r="Q259" s="22"/>
      <c r="R259" s="19"/>
      <c r="S259" s="25"/>
      <c r="T259" s="26"/>
      <c r="U259" s="21"/>
      <c r="V259" s="21"/>
      <c r="W259" s="21"/>
      <c r="X259" s="21"/>
    </row>
    <row r="260" spans="1:24" s="18" customFormat="1" ht="12.75" customHeight="1" x14ac:dyDescent="0.25">
      <c r="A260" s="164"/>
      <c r="B260" s="108" t="s">
        <v>40</v>
      </c>
      <c r="C260" s="40">
        <v>0</v>
      </c>
      <c r="D260" s="46">
        <v>0</v>
      </c>
      <c r="E260" s="40">
        <v>0</v>
      </c>
      <c r="F260" s="46">
        <v>0</v>
      </c>
      <c r="G260" s="40">
        <v>0</v>
      </c>
      <c r="H260" s="46">
        <v>0</v>
      </c>
      <c r="I260" s="40">
        <v>1</v>
      </c>
      <c r="J260" s="46">
        <v>0</v>
      </c>
      <c r="K260" s="126">
        <v>0</v>
      </c>
      <c r="L260" s="40">
        <v>0</v>
      </c>
      <c r="M260" s="46">
        <f t="shared" si="31"/>
        <v>1</v>
      </c>
      <c r="N260" s="58">
        <f t="shared" si="32"/>
        <v>8.3333333333333321</v>
      </c>
      <c r="O260" s="145">
        <f t="shared" si="33"/>
        <v>3.3333333333333335</v>
      </c>
      <c r="P260" s="95">
        <f t="shared" si="33"/>
        <v>3.3333333333333335</v>
      </c>
      <c r="Q260" s="22"/>
      <c r="R260" s="19"/>
      <c r="S260" s="25"/>
      <c r="T260" s="26"/>
      <c r="U260" s="21"/>
      <c r="V260" s="21"/>
      <c r="W260" s="21"/>
      <c r="X260" s="21"/>
    </row>
    <row r="261" spans="1:24" s="18" customFormat="1" ht="12.75" customHeight="1" x14ac:dyDescent="0.25">
      <c r="A261" s="164"/>
      <c r="B261" s="108" t="s">
        <v>113</v>
      </c>
      <c r="C261" s="40">
        <v>0</v>
      </c>
      <c r="D261" s="46">
        <v>0</v>
      </c>
      <c r="E261" s="40">
        <v>0</v>
      </c>
      <c r="F261" s="46">
        <v>0</v>
      </c>
      <c r="G261" s="40">
        <v>0</v>
      </c>
      <c r="H261" s="46">
        <v>0</v>
      </c>
      <c r="I261" s="40">
        <v>0</v>
      </c>
      <c r="J261" s="46">
        <v>0</v>
      </c>
      <c r="K261" s="126">
        <v>0</v>
      </c>
      <c r="L261" s="40">
        <v>0</v>
      </c>
      <c r="M261" s="46">
        <f t="shared" si="31"/>
        <v>0</v>
      </c>
      <c r="N261" s="58">
        <f t="shared" si="32"/>
        <v>0</v>
      </c>
      <c r="O261" s="145">
        <f t="shared" si="33"/>
        <v>3.3333333333333335</v>
      </c>
      <c r="P261" s="95">
        <v>0</v>
      </c>
      <c r="Q261" s="22"/>
      <c r="R261" s="19"/>
      <c r="S261" s="9"/>
      <c r="T261" s="26"/>
      <c r="U261" s="21"/>
      <c r="V261" s="21"/>
      <c r="W261" s="21"/>
      <c r="X261" s="21"/>
    </row>
    <row r="262" spans="1:24" s="18" customFormat="1" ht="12.75" customHeight="1" x14ac:dyDescent="0.25">
      <c r="A262" s="164"/>
      <c r="B262" s="108" t="s">
        <v>121</v>
      </c>
      <c r="C262" s="40">
        <v>0</v>
      </c>
      <c r="D262" s="46">
        <v>0</v>
      </c>
      <c r="E262" s="40">
        <v>0</v>
      </c>
      <c r="F262" s="46">
        <v>0</v>
      </c>
      <c r="G262" s="40">
        <v>0</v>
      </c>
      <c r="H262" s="46">
        <v>0</v>
      </c>
      <c r="I262" s="40">
        <v>0</v>
      </c>
      <c r="J262" s="46">
        <v>0</v>
      </c>
      <c r="K262" s="126">
        <v>0</v>
      </c>
      <c r="L262" s="40">
        <v>0</v>
      </c>
      <c r="M262" s="46">
        <f t="shared" si="31"/>
        <v>0</v>
      </c>
      <c r="N262" s="58">
        <f t="shared" si="32"/>
        <v>0</v>
      </c>
      <c r="O262" s="145">
        <f t="shared" si="33"/>
        <v>3.3333333333333335</v>
      </c>
      <c r="P262" s="95">
        <v>0</v>
      </c>
      <c r="Q262" s="22"/>
      <c r="R262" s="19"/>
      <c r="S262" s="25"/>
      <c r="T262" s="26"/>
      <c r="U262" s="21"/>
      <c r="V262" s="21"/>
      <c r="W262" s="21"/>
      <c r="X262" s="21"/>
    </row>
    <row r="263" spans="1:24" s="18" customFormat="1" ht="12.75" customHeight="1" x14ac:dyDescent="0.25">
      <c r="A263" s="164"/>
      <c r="B263" s="108" t="s">
        <v>124</v>
      </c>
      <c r="C263" s="40">
        <v>0</v>
      </c>
      <c r="D263" s="46">
        <v>0</v>
      </c>
      <c r="E263" s="40">
        <v>0</v>
      </c>
      <c r="F263" s="46">
        <v>0</v>
      </c>
      <c r="G263" s="40">
        <v>0</v>
      </c>
      <c r="H263" s="46">
        <v>0</v>
      </c>
      <c r="I263" s="40">
        <v>0</v>
      </c>
      <c r="J263" s="46">
        <v>0</v>
      </c>
      <c r="K263" s="126">
        <v>0</v>
      </c>
      <c r="L263" s="40">
        <v>0</v>
      </c>
      <c r="M263" s="46">
        <f t="shared" si="31"/>
        <v>0</v>
      </c>
      <c r="N263" s="58">
        <f t="shared" si="32"/>
        <v>0</v>
      </c>
      <c r="O263" s="145">
        <f t="shared" si="33"/>
        <v>3.3333333333333335</v>
      </c>
      <c r="P263" s="95">
        <v>0</v>
      </c>
      <c r="Q263" s="22"/>
      <c r="R263" s="19"/>
      <c r="S263" s="25"/>
      <c r="T263" s="26"/>
      <c r="U263" s="21"/>
      <c r="V263" s="21"/>
      <c r="W263" s="21"/>
      <c r="X263" s="21"/>
    </row>
    <row r="264" spans="1:24" s="18" customFormat="1" ht="12.75" customHeight="1" x14ac:dyDescent="0.25">
      <c r="A264" s="164"/>
      <c r="B264" s="108" t="s">
        <v>144</v>
      </c>
      <c r="C264" s="40">
        <v>0</v>
      </c>
      <c r="D264" s="46">
        <v>0</v>
      </c>
      <c r="E264" s="40">
        <v>0</v>
      </c>
      <c r="F264" s="46">
        <v>0</v>
      </c>
      <c r="G264" s="40">
        <v>0</v>
      </c>
      <c r="H264" s="46">
        <v>0</v>
      </c>
      <c r="I264" s="40">
        <v>0</v>
      </c>
      <c r="J264" s="46">
        <v>0</v>
      </c>
      <c r="K264" s="126">
        <v>0</v>
      </c>
      <c r="L264" s="40">
        <v>0</v>
      </c>
      <c r="M264" s="46">
        <f t="shared" si="31"/>
        <v>0</v>
      </c>
      <c r="N264" s="58">
        <f t="shared" si="32"/>
        <v>0</v>
      </c>
      <c r="O264" s="145">
        <f t="shared" si="33"/>
        <v>3.3333333333333335</v>
      </c>
      <c r="P264" s="95">
        <v>0</v>
      </c>
      <c r="Q264" s="22"/>
      <c r="R264" s="19"/>
      <c r="S264" s="25"/>
      <c r="T264" s="26"/>
      <c r="U264" s="21"/>
      <c r="V264" s="21"/>
      <c r="W264" s="21"/>
      <c r="X264" s="21"/>
    </row>
    <row r="265" spans="1:24" s="18" customFormat="1" ht="12.75" customHeight="1" x14ac:dyDescent="0.25">
      <c r="A265" s="164"/>
      <c r="B265" s="108" t="s">
        <v>148</v>
      </c>
      <c r="C265" s="40">
        <v>0</v>
      </c>
      <c r="D265" s="46">
        <v>0</v>
      </c>
      <c r="E265" s="40">
        <v>0</v>
      </c>
      <c r="F265" s="46">
        <v>0</v>
      </c>
      <c r="G265" s="40">
        <v>0</v>
      </c>
      <c r="H265" s="46">
        <v>0</v>
      </c>
      <c r="I265" s="40">
        <v>0</v>
      </c>
      <c r="J265" s="46">
        <v>0</v>
      </c>
      <c r="K265" s="126">
        <v>0</v>
      </c>
      <c r="L265" s="40">
        <v>0</v>
      </c>
      <c r="M265" s="46">
        <f t="shared" si="31"/>
        <v>0</v>
      </c>
      <c r="N265" s="58">
        <f t="shared" si="32"/>
        <v>0</v>
      </c>
      <c r="O265" s="145">
        <f t="shared" si="33"/>
        <v>3.3333333333333335</v>
      </c>
      <c r="P265" s="95">
        <v>0</v>
      </c>
      <c r="Q265" s="22"/>
      <c r="R265" s="19"/>
      <c r="S265" s="25"/>
      <c r="T265" s="26"/>
      <c r="U265" s="21"/>
      <c r="V265" s="21"/>
      <c r="W265" s="21"/>
      <c r="X265" s="21"/>
    </row>
    <row r="266" spans="1:24" s="18" customFormat="1" ht="12.75" customHeight="1" x14ac:dyDescent="0.25">
      <c r="A266" s="164"/>
      <c r="B266" s="108" t="s">
        <v>161</v>
      </c>
      <c r="C266" s="40">
        <v>0</v>
      </c>
      <c r="D266" s="46">
        <v>0</v>
      </c>
      <c r="E266" s="40">
        <v>0</v>
      </c>
      <c r="F266" s="46">
        <v>0</v>
      </c>
      <c r="G266" s="40">
        <v>0</v>
      </c>
      <c r="H266" s="46">
        <v>0</v>
      </c>
      <c r="I266" s="40">
        <v>0</v>
      </c>
      <c r="J266" s="46">
        <v>0</v>
      </c>
      <c r="K266" s="126">
        <v>0</v>
      </c>
      <c r="L266" s="40">
        <v>0</v>
      </c>
      <c r="M266" s="46">
        <f t="shared" si="31"/>
        <v>0</v>
      </c>
      <c r="N266" s="58">
        <f t="shared" si="32"/>
        <v>0</v>
      </c>
      <c r="O266" s="145">
        <f t="shared" si="33"/>
        <v>3.3333333333333335</v>
      </c>
      <c r="P266" s="95">
        <v>0</v>
      </c>
      <c r="Q266" s="22"/>
      <c r="R266" s="19"/>
      <c r="S266" s="25"/>
      <c r="T266" s="26"/>
      <c r="U266" s="21"/>
      <c r="V266" s="21"/>
      <c r="W266" s="21"/>
      <c r="X266" s="21"/>
    </row>
    <row r="267" spans="1:24" s="18" customFormat="1" ht="12.75" customHeight="1" x14ac:dyDescent="0.25">
      <c r="A267" s="164"/>
      <c r="B267" s="108" t="s">
        <v>162</v>
      </c>
      <c r="C267" s="40">
        <v>0</v>
      </c>
      <c r="D267" s="46">
        <v>0</v>
      </c>
      <c r="E267" s="40">
        <v>0</v>
      </c>
      <c r="F267" s="46">
        <v>0</v>
      </c>
      <c r="G267" s="40">
        <v>0</v>
      </c>
      <c r="H267" s="46">
        <v>0</v>
      </c>
      <c r="I267" s="40">
        <v>0</v>
      </c>
      <c r="J267" s="46">
        <v>0</v>
      </c>
      <c r="K267" s="126">
        <v>0</v>
      </c>
      <c r="L267" s="40">
        <v>0</v>
      </c>
      <c r="M267" s="46">
        <f t="shared" si="31"/>
        <v>0</v>
      </c>
      <c r="N267" s="58">
        <f t="shared" si="32"/>
        <v>0</v>
      </c>
      <c r="O267" s="145">
        <f t="shared" si="33"/>
        <v>3.3333333333333335</v>
      </c>
      <c r="P267" s="95">
        <v>0</v>
      </c>
      <c r="Q267" s="22"/>
      <c r="R267" s="19"/>
      <c r="S267" s="25"/>
      <c r="T267" s="26"/>
      <c r="U267" s="21"/>
      <c r="V267" s="21"/>
      <c r="W267" s="21"/>
      <c r="X267" s="21"/>
    </row>
    <row r="268" spans="1:24" s="18" customFormat="1" ht="12.75" customHeight="1" x14ac:dyDescent="0.25">
      <c r="A268" s="164"/>
      <c r="B268" s="108" t="s">
        <v>163</v>
      </c>
      <c r="C268" s="40">
        <v>0</v>
      </c>
      <c r="D268" s="46">
        <v>0</v>
      </c>
      <c r="E268" s="40">
        <v>0</v>
      </c>
      <c r="F268" s="46">
        <v>0</v>
      </c>
      <c r="G268" s="40">
        <v>0</v>
      </c>
      <c r="H268" s="46">
        <v>0</v>
      </c>
      <c r="I268" s="40">
        <v>0</v>
      </c>
      <c r="J268" s="46">
        <v>0</v>
      </c>
      <c r="K268" s="126">
        <v>0</v>
      </c>
      <c r="L268" s="40">
        <v>0</v>
      </c>
      <c r="M268" s="46">
        <f t="shared" si="31"/>
        <v>0</v>
      </c>
      <c r="N268" s="58">
        <f t="shared" si="32"/>
        <v>0</v>
      </c>
      <c r="O268" s="145">
        <f t="shared" si="33"/>
        <v>3.3333333333333335</v>
      </c>
      <c r="P268" s="95">
        <v>0</v>
      </c>
      <c r="Q268" s="22"/>
      <c r="R268" s="19"/>
      <c r="S268" s="25"/>
      <c r="T268" s="26"/>
      <c r="U268" s="21"/>
      <c r="V268" s="21"/>
      <c r="W268" s="21"/>
      <c r="X268" s="21"/>
    </row>
    <row r="269" spans="1:24" s="18" customFormat="1" ht="12.75" customHeight="1" x14ac:dyDescent="0.25">
      <c r="A269" s="164"/>
      <c r="B269" s="108" t="s">
        <v>171</v>
      </c>
      <c r="C269" s="40">
        <v>0</v>
      </c>
      <c r="D269" s="46">
        <v>0</v>
      </c>
      <c r="E269" s="40">
        <v>0</v>
      </c>
      <c r="F269" s="46">
        <v>0</v>
      </c>
      <c r="G269" s="40">
        <v>0</v>
      </c>
      <c r="H269" s="46">
        <v>0</v>
      </c>
      <c r="I269" s="40">
        <v>0</v>
      </c>
      <c r="J269" s="46">
        <v>0</v>
      </c>
      <c r="K269" s="126">
        <v>0</v>
      </c>
      <c r="L269" s="40">
        <v>0</v>
      </c>
      <c r="M269" s="46">
        <f t="shared" si="31"/>
        <v>0</v>
      </c>
      <c r="N269" s="58">
        <f t="shared" si="32"/>
        <v>0</v>
      </c>
      <c r="O269" s="145">
        <f t="shared" si="33"/>
        <v>3.3333333333333335</v>
      </c>
      <c r="P269" s="95">
        <v>0</v>
      </c>
      <c r="Q269" s="22"/>
      <c r="R269" s="19"/>
      <c r="S269" s="25"/>
      <c r="T269" s="26"/>
      <c r="U269" s="21"/>
      <c r="V269" s="21"/>
      <c r="W269" s="21"/>
      <c r="X269" s="21"/>
    </row>
    <row r="270" spans="1:24" s="18" customFormat="1" ht="12.75" customHeight="1" x14ac:dyDescent="0.25">
      <c r="A270" s="164"/>
      <c r="B270" s="108" t="s">
        <v>198</v>
      </c>
      <c r="C270" s="40">
        <v>0</v>
      </c>
      <c r="D270" s="46">
        <v>0</v>
      </c>
      <c r="E270" s="40">
        <v>0</v>
      </c>
      <c r="F270" s="46">
        <v>0</v>
      </c>
      <c r="G270" s="40">
        <v>0</v>
      </c>
      <c r="H270" s="46">
        <v>0</v>
      </c>
      <c r="I270" s="40">
        <v>0</v>
      </c>
      <c r="J270" s="46">
        <v>0</v>
      </c>
      <c r="K270" s="126">
        <v>0</v>
      </c>
      <c r="L270" s="40">
        <v>0</v>
      </c>
      <c r="M270" s="46">
        <f t="shared" si="31"/>
        <v>0</v>
      </c>
      <c r="N270" s="58">
        <f t="shared" si="32"/>
        <v>0</v>
      </c>
      <c r="O270" s="145">
        <f t="shared" si="33"/>
        <v>3.3333333333333335</v>
      </c>
      <c r="P270" s="95">
        <v>0</v>
      </c>
      <c r="Q270" s="22"/>
      <c r="R270" s="19"/>
      <c r="S270" s="25"/>
      <c r="T270" s="26"/>
      <c r="U270" s="21"/>
      <c r="V270" s="21"/>
      <c r="W270" s="21"/>
      <c r="X270" s="21"/>
    </row>
    <row r="271" spans="1:24" s="18" customFormat="1" ht="12.75" customHeight="1" x14ac:dyDescent="0.25">
      <c r="A271" s="164"/>
      <c r="B271" s="108" t="s">
        <v>207</v>
      </c>
      <c r="C271" s="40">
        <v>0</v>
      </c>
      <c r="D271" s="46">
        <v>0</v>
      </c>
      <c r="E271" s="40">
        <v>0</v>
      </c>
      <c r="F271" s="46">
        <v>0</v>
      </c>
      <c r="G271" s="40">
        <v>0</v>
      </c>
      <c r="H271" s="46">
        <v>0</v>
      </c>
      <c r="I271" s="40">
        <v>0</v>
      </c>
      <c r="J271" s="46">
        <v>0</v>
      </c>
      <c r="K271" s="126">
        <v>0</v>
      </c>
      <c r="L271" s="40">
        <v>0</v>
      </c>
      <c r="M271" s="46">
        <f t="shared" si="31"/>
        <v>0</v>
      </c>
      <c r="N271" s="58">
        <f t="shared" si="32"/>
        <v>0</v>
      </c>
      <c r="O271" s="145">
        <f t="shared" si="33"/>
        <v>3.3333333333333335</v>
      </c>
      <c r="P271" s="95">
        <v>0</v>
      </c>
      <c r="Q271" s="22"/>
      <c r="R271" s="19"/>
      <c r="S271" s="25"/>
      <c r="T271" s="26"/>
      <c r="U271" s="21"/>
      <c r="V271" s="21"/>
      <c r="W271" s="21"/>
      <c r="X271" s="21"/>
    </row>
    <row r="272" spans="1:24" s="18" customFormat="1" ht="12.75" customHeight="1" x14ac:dyDescent="0.25">
      <c r="A272" s="164"/>
      <c r="B272" s="108" t="s">
        <v>218</v>
      </c>
      <c r="C272" s="40">
        <v>0</v>
      </c>
      <c r="D272" s="46">
        <v>0</v>
      </c>
      <c r="E272" s="40">
        <v>0</v>
      </c>
      <c r="F272" s="46">
        <v>0</v>
      </c>
      <c r="G272" s="40">
        <v>0</v>
      </c>
      <c r="H272" s="46">
        <v>0</v>
      </c>
      <c r="I272" s="40">
        <v>0</v>
      </c>
      <c r="J272" s="46">
        <v>0</v>
      </c>
      <c r="K272" s="126">
        <v>0</v>
      </c>
      <c r="L272" s="40">
        <v>0</v>
      </c>
      <c r="M272" s="46">
        <f t="shared" si="31"/>
        <v>0</v>
      </c>
      <c r="N272" s="58">
        <f t="shared" si="32"/>
        <v>0</v>
      </c>
      <c r="O272" s="145">
        <f t="shared" si="33"/>
        <v>3.3333333333333335</v>
      </c>
      <c r="P272" s="95">
        <v>0</v>
      </c>
      <c r="Q272" s="22"/>
      <c r="R272" s="19"/>
      <c r="S272" s="25"/>
      <c r="T272" s="26"/>
      <c r="U272" s="21"/>
      <c r="V272" s="21"/>
      <c r="W272" s="21"/>
      <c r="X272" s="21"/>
    </row>
    <row r="273" spans="1:24" s="18" customFormat="1" ht="12.75" customHeight="1" x14ac:dyDescent="0.25">
      <c r="A273" s="164"/>
      <c r="B273" s="108" t="s">
        <v>235</v>
      </c>
      <c r="C273" s="40">
        <v>0</v>
      </c>
      <c r="D273" s="46">
        <v>0</v>
      </c>
      <c r="E273" s="40">
        <v>0</v>
      </c>
      <c r="F273" s="46">
        <v>0</v>
      </c>
      <c r="G273" s="40">
        <v>0</v>
      </c>
      <c r="H273" s="46">
        <v>0</v>
      </c>
      <c r="I273" s="40">
        <v>0</v>
      </c>
      <c r="J273" s="46">
        <v>0</v>
      </c>
      <c r="K273" s="126">
        <v>0</v>
      </c>
      <c r="L273" s="40">
        <v>0</v>
      </c>
      <c r="M273" s="46">
        <f t="shared" si="31"/>
        <v>0</v>
      </c>
      <c r="N273" s="58">
        <f t="shared" si="32"/>
        <v>0</v>
      </c>
      <c r="O273" s="145">
        <f t="shared" si="33"/>
        <v>3.3333333333333335</v>
      </c>
      <c r="P273" s="95">
        <v>0</v>
      </c>
      <c r="Q273" s="22"/>
      <c r="R273" s="19"/>
      <c r="S273" s="25"/>
      <c r="T273" s="26"/>
      <c r="U273" s="21"/>
      <c r="V273" s="21"/>
      <c r="W273" s="21"/>
      <c r="X273" s="21"/>
    </row>
    <row r="274" spans="1:24" s="18" customFormat="1" ht="12.75" customHeight="1" x14ac:dyDescent="0.25">
      <c r="A274" s="164"/>
      <c r="B274" s="108" t="s">
        <v>242</v>
      </c>
      <c r="C274" s="40">
        <v>0</v>
      </c>
      <c r="D274" s="46">
        <v>0</v>
      </c>
      <c r="E274" s="40">
        <v>0</v>
      </c>
      <c r="F274" s="46">
        <v>0</v>
      </c>
      <c r="G274" s="40">
        <v>0</v>
      </c>
      <c r="H274" s="46">
        <v>0</v>
      </c>
      <c r="I274" s="40">
        <v>0</v>
      </c>
      <c r="J274" s="46">
        <v>0</v>
      </c>
      <c r="K274" s="126">
        <v>0</v>
      </c>
      <c r="L274" s="40">
        <v>0</v>
      </c>
      <c r="M274" s="46">
        <f t="shared" si="31"/>
        <v>0</v>
      </c>
      <c r="N274" s="58">
        <f t="shared" si="32"/>
        <v>0</v>
      </c>
      <c r="O274" s="145">
        <f t="shared" si="33"/>
        <v>3.3333333333333335</v>
      </c>
      <c r="P274" s="95">
        <v>0</v>
      </c>
      <c r="Q274" s="22"/>
      <c r="R274" s="19"/>
      <c r="S274" s="25"/>
      <c r="T274" s="26"/>
      <c r="U274" s="21"/>
      <c r="V274" s="21"/>
      <c r="W274" s="21"/>
      <c r="X274" s="21"/>
    </row>
    <row r="275" spans="1:24" s="18" customFormat="1" ht="12.75" customHeight="1" x14ac:dyDescent="0.25">
      <c r="A275" s="164"/>
      <c r="B275" s="107" t="s">
        <v>48</v>
      </c>
      <c r="C275" s="41">
        <v>0</v>
      </c>
      <c r="D275" s="75">
        <v>0</v>
      </c>
      <c r="E275" s="36">
        <v>0</v>
      </c>
      <c r="F275" s="62">
        <v>1</v>
      </c>
      <c r="G275" s="41">
        <v>1</v>
      </c>
      <c r="H275" s="62">
        <v>1</v>
      </c>
      <c r="I275" s="41">
        <v>0</v>
      </c>
      <c r="J275" s="62">
        <v>0</v>
      </c>
      <c r="K275" s="127">
        <v>0</v>
      </c>
      <c r="L275" s="41">
        <v>2</v>
      </c>
      <c r="M275" s="62">
        <f t="shared" si="31"/>
        <v>5</v>
      </c>
      <c r="N275" s="60">
        <f t="shared" si="32"/>
        <v>41.666666666666671</v>
      </c>
      <c r="O275" s="146">
        <f t="shared" si="33"/>
        <v>3.3333333333333335</v>
      </c>
      <c r="P275" s="99">
        <f t="shared" si="33"/>
        <v>3.3333333333333335</v>
      </c>
      <c r="Q275" s="14"/>
      <c r="R275" s="19"/>
      <c r="S275" s="20"/>
      <c r="T275" s="17"/>
      <c r="U275" s="17"/>
      <c r="V275" s="17"/>
      <c r="W275" s="17"/>
      <c r="X275" s="17"/>
    </row>
    <row r="276" spans="1:24" s="18" customFormat="1" ht="12.75" customHeight="1" x14ac:dyDescent="0.25">
      <c r="A276" s="164"/>
      <c r="B276" s="108" t="s">
        <v>269</v>
      </c>
      <c r="C276" s="40">
        <v>0</v>
      </c>
      <c r="D276" s="46">
        <v>0</v>
      </c>
      <c r="E276" s="40">
        <v>0</v>
      </c>
      <c r="F276" s="46">
        <v>0</v>
      </c>
      <c r="G276" s="40">
        <v>0</v>
      </c>
      <c r="H276" s="46">
        <v>0</v>
      </c>
      <c r="I276" s="40">
        <v>0</v>
      </c>
      <c r="J276" s="46">
        <v>0</v>
      </c>
      <c r="K276" s="126">
        <v>0</v>
      </c>
      <c r="L276" s="40">
        <v>0</v>
      </c>
      <c r="M276" s="46">
        <f t="shared" si="31"/>
        <v>0</v>
      </c>
      <c r="N276" s="58">
        <f t="shared" si="32"/>
        <v>0</v>
      </c>
      <c r="O276" s="145">
        <f t="shared" si="33"/>
        <v>3.3333333333333335</v>
      </c>
      <c r="P276" s="95">
        <v>0</v>
      </c>
      <c r="Q276" s="14"/>
      <c r="R276" s="19"/>
      <c r="S276" s="20"/>
      <c r="T276" s="17"/>
      <c r="U276" s="17"/>
      <c r="V276" s="17"/>
      <c r="W276" s="17"/>
      <c r="X276" s="17"/>
    </row>
    <row r="277" spans="1:24" s="18" customFormat="1" ht="12.75" customHeight="1" x14ac:dyDescent="0.25">
      <c r="A277" s="164"/>
      <c r="B277" s="108" t="s">
        <v>21</v>
      </c>
      <c r="C277" s="40">
        <v>0</v>
      </c>
      <c r="D277" s="33">
        <v>0</v>
      </c>
      <c r="E277" s="35">
        <v>2</v>
      </c>
      <c r="F277" s="46">
        <v>0</v>
      </c>
      <c r="G277" s="40">
        <v>2</v>
      </c>
      <c r="H277" s="46">
        <v>0</v>
      </c>
      <c r="I277" s="40">
        <v>0</v>
      </c>
      <c r="J277" s="46">
        <v>0</v>
      </c>
      <c r="K277" s="126">
        <v>0</v>
      </c>
      <c r="L277" s="40">
        <v>2</v>
      </c>
      <c r="M277" s="46">
        <f t="shared" si="31"/>
        <v>6</v>
      </c>
      <c r="N277" s="58">
        <f t="shared" si="32"/>
        <v>50</v>
      </c>
      <c r="O277" s="145">
        <f t="shared" si="33"/>
        <v>3.3333333333333335</v>
      </c>
      <c r="P277" s="95">
        <f t="shared" si="33"/>
        <v>3.3333333333333335</v>
      </c>
      <c r="Q277" s="28"/>
      <c r="R277" s="19"/>
      <c r="S277" s="9"/>
      <c r="T277" s="21"/>
      <c r="U277" s="21"/>
      <c r="V277" s="21"/>
      <c r="W277" s="21"/>
      <c r="X277" s="21"/>
    </row>
    <row r="278" spans="1:24" s="18" customFormat="1" ht="12.75" customHeight="1" x14ac:dyDescent="0.25">
      <c r="A278" s="164"/>
      <c r="B278" s="108" t="s">
        <v>272</v>
      </c>
      <c r="C278" s="40">
        <v>0</v>
      </c>
      <c r="D278" s="46">
        <v>0</v>
      </c>
      <c r="E278" s="40">
        <v>0</v>
      </c>
      <c r="F278" s="46">
        <v>0</v>
      </c>
      <c r="G278" s="40">
        <v>0</v>
      </c>
      <c r="H278" s="46">
        <v>0</v>
      </c>
      <c r="I278" s="40">
        <v>0</v>
      </c>
      <c r="J278" s="46">
        <v>0</v>
      </c>
      <c r="K278" s="126">
        <v>0</v>
      </c>
      <c r="L278" s="40">
        <v>0</v>
      </c>
      <c r="M278" s="46">
        <f t="shared" si="31"/>
        <v>0</v>
      </c>
      <c r="N278" s="58">
        <f t="shared" si="32"/>
        <v>0</v>
      </c>
      <c r="O278" s="145">
        <f t="shared" si="33"/>
        <v>3.3333333333333335</v>
      </c>
      <c r="P278" s="95">
        <v>0</v>
      </c>
      <c r="Q278" s="28"/>
      <c r="R278" s="19"/>
      <c r="S278" s="25"/>
      <c r="T278" s="21"/>
      <c r="U278" s="21"/>
      <c r="V278" s="21"/>
      <c r="W278" s="21"/>
      <c r="X278" s="21"/>
    </row>
    <row r="279" spans="1:24" s="18" customFormat="1" ht="12.75" customHeight="1" x14ac:dyDescent="0.25">
      <c r="A279" s="164"/>
      <c r="B279" s="108" t="s">
        <v>274</v>
      </c>
      <c r="C279" s="40">
        <v>0</v>
      </c>
      <c r="D279" s="46">
        <v>0</v>
      </c>
      <c r="E279" s="40">
        <v>0</v>
      </c>
      <c r="F279" s="46">
        <v>0</v>
      </c>
      <c r="G279" s="40">
        <v>0</v>
      </c>
      <c r="H279" s="46">
        <v>0</v>
      </c>
      <c r="I279" s="40">
        <v>0</v>
      </c>
      <c r="J279" s="46">
        <v>0</v>
      </c>
      <c r="K279" s="126">
        <v>0</v>
      </c>
      <c r="L279" s="40">
        <v>0</v>
      </c>
      <c r="M279" s="46">
        <f t="shared" si="31"/>
        <v>0</v>
      </c>
      <c r="N279" s="58">
        <f t="shared" si="32"/>
        <v>0</v>
      </c>
      <c r="O279" s="145">
        <f t="shared" si="33"/>
        <v>3.3333333333333335</v>
      </c>
      <c r="P279" s="95">
        <v>0</v>
      </c>
      <c r="Q279" s="28"/>
      <c r="R279" s="19"/>
      <c r="S279" s="25"/>
      <c r="T279" s="21"/>
      <c r="U279" s="21"/>
      <c r="V279" s="21"/>
      <c r="W279" s="21"/>
      <c r="X279" s="21"/>
    </row>
    <row r="280" spans="1:24" s="18" customFormat="1" ht="12.75" customHeight="1" x14ac:dyDescent="0.25">
      <c r="A280" s="164"/>
      <c r="B280" s="108" t="s">
        <v>277</v>
      </c>
      <c r="C280" s="40">
        <v>0</v>
      </c>
      <c r="D280" s="46">
        <v>0</v>
      </c>
      <c r="E280" s="40">
        <v>0</v>
      </c>
      <c r="F280" s="46">
        <v>0</v>
      </c>
      <c r="G280" s="40">
        <v>0</v>
      </c>
      <c r="H280" s="46">
        <v>0</v>
      </c>
      <c r="I280" s="40">
        <v>0</v>
      </c>
      <c r="J280" s="46">
        <v>0</v>
      </c>
      <c r="K280" s="126">
        <v>0</v>
      </c>
      <c r="L280" s="40">
        <v>0</v>
      </c>
      <c r="M280" s="46">
        <f t="shared" si="31"/>
        <v>0</v>
      </c>
      <c r="N280" s="58">
        <f t="shared" si="32"/>
        <v>0</v>
      </c>
      <c r="O280" s="145">
        <f t="shared" si="33"/>
        <v>3.3333333333333335</v>
      </c>
      <c r="P280" s="95">
        <v>0</v>
      </c>
      <c r="Q280" s="28"/>
      <c r="R280" s="19"/>
      <c r="S280" s="25"/>
      <c r="T280" s="21"/>
      <c r="U280" s="21"/>
      <c r="V280" s="21"/>
      <c r="W280" s="21"/>
      <c r="X280" s="21"/>
    </row>
    <row r="281" spans="1:24" s="18" customFormat="1" ht="12.75" customHeight="1" x14ac:dyDescent="0.25">
      <c r="A281" s="164"/>
      <c r="B281" s="108" t="s">
        <v>278</v>
      </c>
      <c r="C281" s="40">
        <v>0</v>
      </c>
      <c r="D281" s="46">
        <v>0</v>
      </c>
      <c r="E281" s="40">
        <v>0</v>
      </c>
      <c r="F281" s="46">
        <v>0</v>
      </c>
      <c r="G281" s="40">
        <v>0</v>
      </c>
      <c r="H281" s="46">
        <v>0</v>
      </c>
      <c r="I281" s="40">
        <v>0</v>
      </c>
      <c r="J281" s="46">
        <v>0</v>
      </c>
      <c r="K281" s="126">
        <v>0</v>
      </c>
      <c r="L281" s="40">
        <v>0</v>
      </c>
      <c r="M281" s="46">
        <f t="shared" si="31"/>
        <v>0</v>
      </c>
      <c r="N281" s="58">
        <f t="shared" si="32"/>
        <v>0</v>
      </c>
      <c r="O281" s="145">
        <f t="shared" si="33"/>
        <v>3.3333333333333335</v>
      </c>
      <c r="P281" s="95">
        <v>0</v>
      </c>
      <c r="Q281" s="28"/>
      <c r="R281" s="19"/>
      <c r="S281" s="9"/>
      <c r="T281" s="21"/>
      <c r="U281" s="21"/>
      <c r="V281" s="21"/>
      <c r="W281" s="21"/>
      <c r="X281" s="21"/>
    </row>
    <row r="282" spans="1:24" s="18" customFormat="1" ht="12.75" customHeight="1" x14ac:dyDescent="0.25">
      <c r="A282" s="164"/>
      <c r="B282" s="108" t="s">
        <v>279</v>
      </c>
      <c r="C282" s="40">
        <v>0</v>
      </c>
      <c r="D282" s="46">
        <v>0</v>
      </c>
      <c r="E282" s="40">
        <v>0</v>
      </c>
      <c r="F282" s="46">
        <v>0</v>
      </c>
      <c r="G282" s="40">
        <v>0</v>
      </c>
      <c r="H282" s="46">
        <v>0</v>
      </c>
      <c r="I282" s="40">
        <v>0</v>
      </c>
      <c r="J282" s="46">
        <v>0</v>
      </c>
      <c r="K282" s="126">
        <v>0</v>
      </c>
      <c r="L282" s="40">
        <v>0</v>
      </c>
      <c r="M282" s="46">
        <f t="shared" si="31"/>
        <v>0</v>
      </c>
      <c r="N282" s="58">
        <f t="shared" si="32"/>
        <v>0</v>
      </c>
      <c r="O282" s="145">
        <f t="shared" si="33"/>
        <v>3.3333333333333335</v>
      </c>
      <c r="P282" s="95">
        <v>0</v>
      </c>
      <c r="Q282" s="28"/>
      <c r="R282" s="19"/>
      <c r="S282" s="25"/>
      <c r="T282" s="21"/>
      <c r="U282" s="21"/>
      <c r="V282" s="21"/>
      <c r="W282" s="21"/>
      <c r="X282" s="21"/>
    </row>
    <row r="283" spans="1:24" s="18" customFormat="1" ht="12.75" customHeight="1" x14ac:dyDescent="0.25">
      <c r="A283" s="164"/>
      <c r="B283" s="108" t="s">
        <v>280</v>
      </c>
      <c r="C283" s="40">
        <v>0</v>
      </c>
      <c r="D283" s="46">
        <v>0</v>
      </c>
      <c r="E283" s="40">
        <v>0</v>
      </c>
      <c r="F283" s="46">
        <v>0</v>
      </c>
      <c r="G283" s="40">
        <v>0</v>
      </c>
      <c r="H283" s="46">
        <v>0</v>
      </c>
      <c r="I283" s="40">
        <v>0</v>
      </c>
      <c r="J283" s="46">
        <v>0</v>
      </c>
      <c r="K283" s="126">
        <v>0</v>
      </c>
      <c r="L283" s="40">
        <v>0</v>
      </c>
      <c r="M283" s="46">
        <f t="shared" si="31"/>
        <v>0</v>
      </c>
      <c r="N283" s="58">
        <f t="shared" si="32"/>
        <v>0</v>
      </c>
      <c r="O283" s="145">
        <f t="shared" si="33"/>
        <v>3.3333333333333335</v>
      </c>
      <c r="P283" s="95">
        <v>0</v>
      </c>
      <c r="Q283" s="28"/>
      <c r="R283" s="19"/>
      <c r="S283" s="25"/>
      <c r="T283" s="21"/>
      <c r="U283" s="21"/>
      <c r="V283" s="21"/>
      <c r="W283" s="21"/>
      <c r="X283" s="21"/>
    </row>
    <row r="284" spans="1:24" s="18" customFormat="1" ht="12.75" customHeight="1" x14ac:dyDescent="0.25">
      <c r="A284" s="164"/>
      <c r="B284" s="108" t="s">
        <v>284</v>
      </c>
      <c r="C284" s="40">
        <v>0</v>
      </c>
      <c r="D284" s="46">
        <v>0</v>
      </c>
      <c r="E284" s="40">
        <v>0</v>
      </c>
      <c r="F284" s="46">
        <v>0</v>
      </c>
      <c r="G284" s="40">
        <v>0</v>
      </c>
      <c r="H284" s="46">
        <v>0</v>
      </c>
      <c r="I284" s="40">
        <v>0</v>
      </c>
      <c r="J284" s="46">
        <v>0</v>
      </c>
      <c r="K284" s="126">
        <v>0</v>
      </c>
      <c r="L284" s="40">
        <v>0</v>
      </c>
      <c r="M284" s="46">
        <f t="shared" si="31"/>
        <v>0</v>
      </c>
      <c r="N284" s="58">
        <f t="shared" si="32"/>
        <v>0</v>
      </c>
      <c r="O284" s="145">
        <f t="shared" si="33"/>
        <v>3.3333333333333335</v>
      </c>
      <c r="P284" s="95">
        <v>0</v>
      </c>
      <c r="Q284" s="28"/>
      <c r="R284" s="19"/>
      <c r="S284" s="25"/>
      <c r="T284" s="21"/>
      <c r="U284" s="21"/>
      <c r="V284" s="21"/>
      <c r="W284" s="21"/>
      <c r="X284" s="21"/>
    </row>
    <row r="285" spans="1:24" s="18" customFormat="1" ht="12.75" customHeight="1" x14ac:dyDescent="0.25">
      <c r="A285" s="164"/>
      <c r="B285" s="108" t="s">
        <v>299</v>
      </c>
      <c r="C285" s="40">
        <v>0</v>
      </c>
      <c r="D285" s="46">
        <v>0</v>
      </c>
      <c r="E285" s="40">
        <v>0</v>
      </c>
      <c r="F285" s="46">
        <v>0</v>
      </c>
      <c r="G285" s="40">
        <v>0</v>
      </c>
      <c r="H285" s="46">
        <v>0</v>
      </c>
      <c r="I285" s="40">
        <v>0</v>
      </c>
      <c r="J285" s="46">
        <v>0</v>
      </c>
      <c r="K285" s="126">
        <v>0</v>
      </c>
      <c r="L285" s="40">
        <v>0</v>
      </c>
      <c r="M285" s="46">
        <f t="shared" si="31"/>
        <v>0</v>
      </c>
      <c r="N285" s="58">
        <f t="shared" si="32"/>
        <v>0</v>
      </c>
      <c r="O285" s="145">
        <f t="shared" si="33"/>
        <v>3.3333333333333335</v>
      </c>
      <c r="P285" s="95">
        <v>0</v>
      </c>
      <c r="Q285" s="28"/>
      <c r="R285" s="19"/>
      <c r="S285" s="25"/>
      <c r="T285" s="21"/>
      <c r="U285" s="21"/>
      <c r="V285" s="21"/>
      <c r="W285" s="21"/>
      <c r="X285" s="21"/>
    </row>
    <row r="286" spans="1:24" s="18" customFormat="1" ht="12.75" customHeight="1" x14ac:dyDescent="0.25">
      <c r="A286" s="164"/>
      <c r="B286" s="108" t="s">
        <v>315</v>
      </c>
      <c r="C286" s="40">
        <v>0</v>
      </c>
      <c r="D286" s="46">
        <v>0</v>
      </c>
      <c r="E286" s="40">
        <v>0</v>
      </c>
      <c r="F286" s="46">
        <v>0</v>
      </c>
      <c r="G286" s="40">
        <v>0</v>
      </c>
      <c r="H286" s="46">
        <v>0</v>
      </c>
      <c r="I286" s="40">
        <v>0</v>
      </c>
      <c r="J286" s="46">
        <v>0</v>
      </c>
      <c r="K286" s="126">
        <v>0</v>
      </c>
      <c r="L286" s="40">
        <v>0</v>
      </c>
      <c r="M286" s="46">
        <f t="shared" si="31"/>
        <v>0</v>
      </c>
      <c r="N286" s="58">
        <f t="shared" si="32"/>
        <v>0</v>
      </c>
      <c r="O286" s="145">
        <f t="shared" si="33"/>
        <v>3.3333333333333335</v>
      </c>
      <c r="P286" s="95">
        <v>0</v>
      </c>
      <c r="Q286" s="28"/>
      <c r="R286" s="19"/>
      <c r="S286" s="25"/>
      <c r="T286" s="21"/>
      <c r="U286" s="21"/>
      <c r="V286" s="21"/>
      <c r="W286" s="21"/>
      <c r="X286" s="21"/>
    </row>
    <row r="287" spans="1:24" s="18" customFormat="1" ht="12.75" customHeight="1" x14ac:dyDescent="0.25">
      <c r="A287" s="164"/>
      <c r="B287" s="102" t="s">
        <v>317</v>
      </c>
      <c r="C287" s="42">
        <v>0</v>
      </c>
      <c r="D287" s="84">
        <v>0</v>
      </c>
      <c r="E287" s="42">
        <v>0</v>
      </c>
      <c r="F287" s="84">
        <v>0</v>
      </c>
      <c r="G287" s="42">
        <v>0</v>
      </c>
      <c r="H287" s="84">
        <v>0</v>
      </c>
      <c r="I287" s="42">
        <v>0</v>
      </c>
      <c r="J287" s="84">
        <v>0</v>
      </c>
      <c r="K287" s="128">
        <v>0</v>
      </c>
      <c r="L287" s="42">
        <v>0</v>
      </c>
      <c r="M287" s="84">
        <f t="shared" si="31"/>
        <v>0</v>
      </c>
      <c r="N287" s="43">
        <f t="shared" si="32"/>
        <v>0</v>
      </c>
      <c r="O287" s="145">
        <f t="shared" si="33"/>
        <v>3.3333333333333335</v>
      </c>
      <c r="P287" s="95">
        <v>0</v>
      </c>
      <c r="Q287" s="28"/>
      <c r="R287" s="19"/>
      <c r="S287" s="25"/>
      <c r="T287" s="21"/>
      <c r="U287" s="21"/>
      <c r="V287" s="21"/>
      <c r="W287" s="21"/>
      <c r="X287" s="21"/>
    </row>
    <row r="288" spans="1:24" s="18" customFormat="1" ht="12.75" customHeight="1" x14ac:dyDescent="0.25">
      <c r="A288" s="164"/>
      <c r="B288" s="150" t="s">
        <v>362</v>
      </c>
      <c r="C288" s="172">
        <v>50</v>
      </c>
      <c r="D288" s="173"/>
      <c r="E288" s="173"/>
      <c r="F288" s="173"/>
      <c r="G288" s="174"/>
      <c r="H288" s="172">
        <v>49.999999999999993</v>
      </c>
      <c r="I288" s="173"/>
      <c r="J288" s="173"/>
      <c r="K288" s="173"/>
      <c r="L288" s="174"/>
      <c r="M288" s="68">
        <f>SUM(M258:M287)</f>
        <v>12</v>
      </c>
      <c r="N288" s="44">
        <v>41.666666666666671</v>
      </c>
      <c r="O288" s="153" t="s">
        <v>363</v>
      </c>
      <c r="P288" s="103">
        <f>SUM(P258:P287)</f>
        <v>10</v>
      </c>
      <c r="Q288" s="28"/>
      <c r="R288" s="19"/>
      <c r="S288" s="20"/>
      <c r="T288" s="17"/>
      <c r="U288" s="17"/>
      <c r="V288" s="17"/>
      <c r="W288" s="17"/>
      <c r="X288" s="17"/>
    </row>
    <row r="289" spans="1:24" s="18" customFormat="1" ht="12.75" customHeight="1" x14ac:dyDescent="0.25">
      <c r="A289" s="163" t="s">
        <v>15</v>
      </c>
      <c r="B289" s="116" t="s">
        <v>15</v>
      </c>
      <c r="C289" s="39">
        <v>0</v>
      </c>
      <c r="D289" s="77">
        <v>0</v>
      </c>
      <c r="E289" s="34">
        <v>1</v>
      </c>
      <c r="F289" s="69">
        <v>0</v>
      </c>
      <c r="G289" s="39">
        <v>0</v>
      </c>
      <c r="H289" s="69">
        <v>0</v>
      </c>
      <c r="I289" s="39">
        <v>0</v>
      </c>
      <c r="J289" s="69">
        <v>0</v>
      </c>
      <c r="K289" s="125">
        <v>0</v>
      </c>
      <c r="L289" s="39">
        <v>0</v>
      </c>
      <c r="M289" s="65">
        <f t="shared" ref="M289:M298" si="34">SUM(C289:L289)</f>
        <v>1</v>
      </c>
      <c r="N289" s="63">
        <f t="shared" ref="N289:N298" si="35">(M289/5)*100</f>
        <v>20</v>
      </c>
      <c r="O289" s="100">
        <f>(100/10)</f>
        <v>10</v>
      </c>
      <c r="P289" s="100">
        <f>(100/10)</f>
        <v>10</v>
      </c>
      <c r="Q289" s="14"/>
      <c r="R289" s="19"/>
      <c r="S289" s="25"/>
      <c r="T289" s="21"/>
      <c r="U289" s="21"/>
      <c r="V289" s="21"/>
      <c r="W289" s="21"/>
      <c r="X289" s="21"/>
    </row>
    <row r="290" spans="1:24" s="18" customFormat="1" ht="12.75" customHeight="1" x14ac:dyDescent="0.25">
      <c r="A290" s="164"/>
      <c r="B290" s="108" t="s">
        <v>118</v>
      </c>
      <c r="C290" s="40">
        <v>0</v>
      </c>
      <c r="D290" s="46">
        <v>0</v>
      </c>
      <c r="E290" s="40">
        <v>0</v>
      </c>
      <c r="F290" s="46">
        <v>0</v>
      </c>
      <c r="G290" s="40">
        <v>0</v>
      </c>
      <c r="H290" s="46">
        <v>0</v>
      </c>
      <c r="I290" s="40">
        <v>0</v>
      </c>
      <c r="J290" s="46">
        <v>0</v>
      </c>
      <c r="K290" s="126">
        <v>0</v>
      </c>
      <c r="L290" s="40">
        <v>0</v>
      </c>
      <c r="M290" s="66">
        <f t="shared" si="34"/>
        <v>0</v>
      </c>
      <c r="N290" s="54">
        <f t="shared" si="35"/>
        <v>0</v>
      </c>
      <c r="O290" s="95">
        <f t="shared" ref="O290:P298" si="36">(100/10)</f>
        <v>10</v>
      </c>
      <c r="P290" s="95">
        <v>0</v>
      </c>
      <c r="Q290" s="14"/>
      <c r="R290" s="19"/>
      <c r="S290" s="25"/>
      <c r="T290" s="21"/>
      <c r="U290" s="21"/>
      <c r="V290" s="21"/>
      <c r="W290" s="21"/>
      <c r="X290" s="21"/>
    </row>
    <row r="291" spans="1:24" s="18" customFormat="1" ht="12.75" customHeight="1" x14ac:dyDescent="0.25">
      <c r="A291" s="164"/>
      <c r="B291" s="108" t="s">
        <v>122</v>
      </c>
      <c r="C291" s="40">
        <v>0</v>
      </c>
      <c r="D291" s="46">
        <v>0</v>
      </c>
      <c r="E291" s="40">
        <v>0</v>
      </c>
      <c r="F291" s="46">
        <v>0</v>
      </c>
      <c r="G291" s="40">
        <v>0</v>
      </c>
      <c r="H291" s="46">
        <v>0</v>
      </c>
      <c r="I291" s="40">
        <v>0</v>
      </c>
      <c r="J291" s="46">
        <v>0</v>
      </c>
      <c r="K291" s="126">
        <v>0</v>
      </c>
      <c r="L291" s="40">
        <v>0</v>
      </c>
      <c r="M291" s="66">
        <f t="shared" si="34"/>
        <v>0</v>
      </c>
      <c r="N291" s="54">
        <f t="shared" si="35"/>
        <v>0</v>
      </c>
      <c r="O291" s="95">
        <f t="shared" si="36"/>
        <v>10</v>
      </c>
      <c r="P291" s="95">
        <v>0</v>
      </c>
      <c r="Q291" s="14"/>
      <c r="R291" s="19"/>
      <c r="S291" s="25"/>
      <c r="T291" s="21"/>
      <c r="U291" s="21"/>
      <c r="V291" s="21"/>
      <c r="W291" s="21"/>
      <c r="X291" s="21"/>
    </row>
    <row r="292" spans="1:24" s="18" customFormat="1" ht="12.75" customHeight="1" x14ac:dyDescent="0.25">
      <c r="A292" s="164"/>
      <c r="B292" s="108" t="s">
        <v>125</v>
      </c>
      <c r="C292" s="40">
        <v>0</v>
      </c>
      <c r="D292" s="46">
        <v>0</v>
      </c>
      <c r="E292" s="40">
        <v>0</v>
      </c>
      <c r="F292" s="46">
        <v>0</v>
      </c>
      <c r="G292" s="40">
        <v>0</v>
      </c>
      <c r="H292" s="46">
        <v>0</v>
      </c>
      <c r="I292" s="40">
        <v>0</v>
      </c>
      <c r="J292" s="46">
        <v>0</v>
      </c>
      <c r="K292" s="126">
        <v>0</v>
      </c>
      <c r="L292" s="40">
        <v>0</v>
      </c>
      <c r="M292" s="66">
        <f t="shared" si="34"/>
        <v>0</v>
      </c>
      <c r="N292" s="54">
        <f t="shared" si="35"/>
        <v>0</v>
      </c>
      <c r="O292" s="95">
        <f t="shared" si="36"/>
        <v>10</v>
      </c>
      <c r="P292" s="95">
        <v>0</v>
      </c>
      <c r="Q292" s="14"/>
      <c r="R292" s="19"/>
      <c r="S292" s="25"/>
      <c r="T292" s="21"/>
      <c r="U292" s="21"/>
      <c r="V292" s="21"/>
      <c r="W292" s="21"/>
      <c r="X292" s="21"/>
    </row>
    <row r="293" spans="1:24" s="18" customFormat="1" ht="12.75" customHeight="1" x14ac:dyDescent="0.25">
      <c r="A293" s="164"/>
      <c r="B293" s="107" t="s">
        <v>23</v>
      </c>
      <c r="C293" s="41">
        <v>0</v>
      </c>
      <c r="D293" s="75">
        <v>0</v>
      </c>
      <c r="E293" s="36">
        <v>0</v>
      </c>
      <c r="F293" s="62">
        <v>0</v>
      </c>
      <c r="G293" s="41">
        <v>0</v>
      </c>
      <c r="H293" s="62">
        <v>1</v>
      </c>
      <c r="I293" s="41">
        <v>0</v>
      </c>
      <c r="J293" s="62">
        <v>0</v>
      </c>
      <c r="K293" s="127">
        <v>2</v>
      </c>
      <c r="L293" s="41">
        <v>1</v>
      </c>
      <c r="M293" s="67">
        <f t="shared" si="34"/>
        <v>4</v>
      </c>
      <c r="N293" s="64">
        <f t="shared" si="35"/>
        <v>80</v>
      </c>
      <c r="O293" s="99">
        <f t="shared" si="36"/>
        <v>10</v>
      </c>
      <c r="P293" s="99">
        <f t="shared" si="36"/>
        <v>10</v>
      </c>
      <c r="Q293" s="14"/>
      <c r="R293" s="19"/>
      <c r="S293" s="25"/>
      <c r="T293" s="21"/>
      <c r="U293" s="21"/>
      <c r="V293" s="21"/>
      <c r="W293" s="21"/>
      <c r="X293" s="21"/>
    </row>
    <row r="294" spans="1:24" s="18" customFormat="1" ht="12.75" customHeight="1" x14ac:dyDescent="0.25">
      <c r="A294" s="164"/>
      <c r="B294" s="108" t="s">
        <v>169</v>
      </c>
      <c r="C294" s="40">
        <v>0</v>
      </c>
      <c r="D294" s="46">
        <v>0</v>
      </c>
      <c r="E294" s="40">
        <v>0</v>
      </c>
      <c r="F294" s="46">
        <v>0</v>
      </c>
      <c r="G294" s="40">
        <v>0</v>
      </c>
      <c r="H294" s="46">
        <v>0</v>
      </c>
      <c r="I294" s="40">
        <v>0</v>
      </c>
      <c r="J294" s="46">
        <v>0</v>
      </c>
      <c r="K294" s="126">
        <v>0</v>
      </c>
      <c r="L294" s="40">
        <v>0</v>
      </c>
      <c r="M294" s="66">
        <f t="shared" si="34"/>
        <v>0</v>
      </c>
      <c r="N294" s="54">
        <f t="shared" si="35"/>
        <v>0</v>
      </c>
      <c r="O294" s="95">
        <f t="shared" si="36"/>
        <v>10</v>
      </c>
      <c r="P294" s="95">
        <v>0</v>
      </c>
      <c r="Q294" s="14"/>
      <c r="R294" s="19"/>
      <c r="S294" s="25"/>
      <c r="T294" s="21"/>
      <c r="U294" s="21"/>
      <c r="V294" s="21"/>
      <c r="W294" s="21"/>
      <c r="X294" s="21"/>
    </row>
    <row r="295" spans="1:24" s="18" customFormat="1" ht="12.75" customHeight="1" x14ac:dyDescent="0.25">
      <c r="A295" s="164"/>
      <c r="B295" s="108" t="s">
        <v>188</v>
      </c>
      <c r="C295" s="40">
        <v>0</v>
      </c>
      <c r="D295" s="46">
        <v>0</v>
      </c>
      <c r="E295" s="40">
        <v>0</v>
      </c>
      <c r="F295" s="46">
        <v>0</v>
      </c>
      <c r="G295" s="40">
        <v>0</v>
      </c>
      <c r="H295" s="46">
        <v>0</v>
      </c>
      <c r="I295" s="40">
        <v>0</v>
      </c>
      <c r="J295" s="46">
        <v>0</v>
      </c>
      <c r="K295" s="126">
        <v>0</v>
      </c>
      <c r="L295" s="40">
        <v>0</v>
      </c>
      <c r="M295" s="66">
        <f t="shared" si="34"/>
        <v>0</v>
      </c>
      <c r="N295" s="54">
        <f t="shared" si="35"/>
        <v>0</v>
      </c>
      <c r="O295" s="95">
        <f t="shared" si="36"/>
        <v>10</v>
      </c>
      <c r="P295" s="95">
        <v>0</v>
      </c>
      <c r="Q295" s="14"/>
      <c r="R295" s="19"/>
      <c r="S295" s="25"/>
      <c r="T295" s="21"/>
      <c r="U295" s="21"/>
      <c r="V295" s="21"/>
      <c r="W295" s="21"/>
      <c r="X295" s="21"/>
    </row>
    <row r="296" spans="1:24" s="18" customFormat="1" ht="12.75" customHeight="1" x14ac:dyDescent="0.25">
      <c r="A296" s="164"/>
      <c r="B296" s="108" t="s">
        <v>86</v>
      </c>
      <c r="C296" s="40">
        <v>0</v>
      </c>
      <c r="D296" s="46">
        <v>0</v>
      </c>
      <c r="E296" s="40">
        <v>0</v>
      </c>
      <c r="F296" s="46">
        <v>0</v>
      </c>
      <c r="G296" s="40">
        <v>0</v>
      </c>
      <c r="H296" s="46">
        <v>0</v>
      </c>
      <c r="I296" s="40">
        <v>0</v>
      </c>
      <c r="J296" s="46">
        <v>0</v>
      </c>
      <c r="K296" s="126">
        <v>0</v>
      </c>
      <c r="L296" s="40">
        <v>0</v>
      </c>
      <c r="M296" s="66">
        <f t="shared" si="34"/>
        <v>0</v>
      </c>
      <c r="N296" s="54">
        <f t="shared" si="35"/>
        <v>0</v>
      </c>
      <c r="O296" s="95">
        <f t="shared" si="36"/>
        <v>10</v>
      </c>
      <c r="P296" s="95">
        <v>0</v>
      </c>
      <c r="Q296" s="14"/>
      <c r="R296" s="19"/>
      <c r="S296" s="25"/>
      <c r="T296" s="21"/>
      <c r="U296" s="21"/>
      <c r="V296" s="21"/>
      <c r="W296" s="21"/>
      <c r="X296" s="21"/>
    </row>
    <row r="297" spans="1:24" s="18" customFormat="1" ht="12.75" customHeight="1" x14ac:dyDescent="0.25">
      <c r="A297" s="164"/>
      <c r="B297" s="108" t="s">
        <v>298</v>
      </c>
      <c r="C297" s="40">
        <v>0</v>
      </c>
      <c r="D297" s="46">
        <v>0</v>
      </c>
      <c r="E297" s="40">
        <v>0</v>
      </c>
      <c r="F297" s="46">
        <v>0</v>
      </c>
      <c r="G297" s="40">
        <v>0</v>
      </c>
      <c r="H297" s="46">
        <v>0</v>
      </c>
      <c r="I297" s="40">
        <v>0</v>
      </c>
      <c r="J297" s="46">
        <v>0</v>
      </c>
      <c r="K297" s="126">
        <v>0</v>
      </c>
      <c r="L297" s="40">
        <v>0</v>
      </c>
      <c r="M297" s="66">
        <f t="shared" si="34"/>
        <v>0</v>
      </c>
      <c r="N297" s="54">
        <f t="shared" si="35"/>
        <v>0</v>
      </c>
      <c r="O297" s="95">
        <f t="shared" si="36"/>
        <v>10</v>
      </c>
      <c r="P297" s="95">
        <v>0</v>
      </c>
      <c r="Q297" s="14"/>
      <c r="R297" s="19"/>
      <c r="S297" s="25"/>
      <c r="T297" s="21"/>
      <c r="U297" s="21"/>
      <c r="V297" s="21"/>
      <c r="W297" s="21"/>
      <c r="X297" s="21"/>
    </row>
    <row r="298" spans="1:24" s="18" customFormat="1" ht="12.75" customHeight="1" x14ac:dyDescent="0.25">
      <c r="A298" s="164"/>
      <c r="B298" s="102" t="s">
        <v>341</v>
      </c>
      <c r="C298" s="42">
        <v>0</v>
      </c>
      <c r="D298" s="84">
        <v>0</v>
      </c>
      <c r="E298" s="42">
        <v>0</v>
      </c>
      <c r="F298" s="84">
        <v>0</v>
      </c>
      <c r="G298" s="42">
        <v>0</v>
      </c>
      <c r="H298" s="84">
        <v>0</v>
      </c>
      <c r="I298" s="42">
        <v>0</v>
      </c>
      <c r="J298" s="84">
        <v>0</v>
      </c>
      <c r="K298" s="128">
        <v>0</v>
      </c>
      <c r="L298" s="42">
        <v>0</v>
      </c>
      <c r="M298" s="68">
        <f t="shared" si="34"/>
        <v>0</v>
      </c>
      <c r="N298" s="55">
        <f t="shared" si="35"/>
        <v>0</v>
      </c>
      <c r="O298" s="95">
        <f t="shared" si="36"/>
        <v>10</v>
      </c>
      <c r="P298" s="95">
        <v>0</v>
      </c>
      <c r="Q298" s="14"/>
      <c r="R298" s="19"/>
      <c r="S298" s="25"/>
      <c r="T298" s="21"/>
      <c r="U298" s="21"/>
      <c r="V298" s="21"/>
      <c r="W298" s="21"/>
      <c r="X298" s="21"/>
    </row>
    <row r="299" spans="1:24" s="18" customFormat="1" ht="12.75" customHeight="1" x14ac:dyDescent="0.25">
      <c r="A299" s="165"/>
      <c r="B299" s="150" t="s">
        <v>362</v>
      </c>
      <c r="C299" s="175">
        <v>20</v>
      </c>
      <c r="D299" s="176"/>
      <c r="E299" s="176"/>
      <c r="F299" s="176"/>
      <c r="G299" s="177"/>
      <c r="H299" s="175">
        <v>80</v>
      </c>
      <c r="I299" s="176"/>
      <c r="J299" s="176"/>
      <c r="K299" s="176"/>
      <c r="L299" s="177"/>
      <c r="M299" s="68">
        <f>SUM(M289:M298)</f>
        <v>5</v>
      </c>
      <c r="N299" s="44">
        <v>80</v>
      </c>
      <c r="O299" s="153" t="s">
        <v>363</v>
      </c>
      <c r="P299" s="103">
        <f>SUM(P289:P298)</f>
        <v>20</v>
      </c>
      <c r="Q299" s="14"/>
      <c r="R299" s="19"/>
      <c r="S299" s="25"/>
      <c r="T299" s="21"/>
      <c r="U299" s="21"/>
      <c r="V299" s="21"/>
      <c r="W299" s="21"/>
      <c r="X299" s="21"/>
    </row>
    <row r="300" spans="1:24" s="18" customFormat="1" ht="12.75" customHeight="1" x14ac:dyDescent="0.25">
      <c r="A300" s="163" t="s">
        <v>16</v>
      </c>
      <c r="B300" s="116" t="s">
        <v>358</v>
      </c>
      <c r="C300" s="39">
        <v>0</v>
      </c>
      <c r="D300" s="69">
        <v>0</v>
      </c>
      <c r="E300" s="39">
        <v>0</v>
      </c>
      <c r="F300" s="69">
        <v>0</v>
      </c>
      <c r="G300" s="39">
        <v>0</v>
      </c>
      <c r="H300" s="69">
        <v>0</v>
      </c>
      <c r="I300" s="39">
        <v>0</v>
      </c>
      <c r="J300" s="69">
        <v>0</v>
      </c>
      <c r="K300" s="125">
        <v>0</v>
      </c>
      <c r="L300" s="39">
        <v>0</v>
      </c>
      <c r="M300" s="69">
        <f t="shared" ref="M300:M310" si="37">SUM(C300:L300)</f>
        <v>0</v>
      </c>
      <c r="N300" s="57">
        <f>(M300/4)*100</f>
        <v>0</v>
      </c>
      <c r="O300" s="144">
        <f>(100/11)</f>
        <v>9.0909090909090917</v>
      </c>
      <c r="P300" s="100">
        <v>0</v>
      </c>
      <c r="Q300" s="14"/>
      <c r="R300" s="19"/>
      <c r="S300" s="25"/>
      <c r="T300" s="26"/>
      <c r="U300" s="21"/>
      <c r="V300" s="21"/>
      <c r="W300" s="21"/>
      <c r="X300" s="21"/>
    </row>
    <row r="301" spans="1:24" s="18" customFormat="1" ht="12.75" customHeight="1" x14ac:dyDescent="0.25">
      <c r="A301" s="164"/>
      <c r="B301" s="108" t="s">
        <v>98</v>
      </c>
      <c r="C301" s="40">
        <v>0</v>
      </c>
      <c r="D301" s="46">
        <v>0</v>
      </c>
      <c r="E301" s="40">
        <v>0</v>
      </c>
      <c r="F301" s="46">
        <v>0</v>
      </c>
      <c r="G301" s="40">
        <v>0</v>
      </c>
      <c r="H301" s="46">
        <v>0</v>
      </c>
      <c r="I301" s="40">
        <v>0</v>
      </c>
      <c r="J301" s="46">
        <v>0</v>
      </c>
      <c r="K301" s="126">
        <v>0</v>
      </c>
      <c r="L301" s="40">
        <v>0</v>
      </c>
      <c r="M301" s="46">
        <f t="shared" si="37"/>
        <v>0</v>
      </c>
      <c r="N301" s="58">
        <f t="shared" ref="N301:N310" si="38">(M301/4)*100</f>
        <v>0</v>
      </c>
      <c r="O301" s="145">
        <f t="shared" ref="O301:P310" si="39">(100/11)</f>
        <v>9.0909090909090917</v>
      </c>
      <c r="P301" s="95">
        <v>0</v>
      </c>
      <c r="Q301" s="14"/>
      <c r="R301" s="19"/>
      <c r="S301" s="9"/>
      <c r="T301" s="26"/>
      <c r="U301" s="21"/>
      <c r="V301" s="21"/>
      <c r="W301" s="21"/>
      <c r="X301" s="21"/>
    </row>
    <row r="302" spans="1:24" s="18" customFormat="1" ht="12.75" customHeight="1" x14ac:dyDescent="0.25">
      <c r="A302" s="164"/>
      <c r="B302" s="108" t="s">
        <v>189</v>
      </c>
      <c r="C302" s="40">
        <v>0</v>
      </c>
      <c r="D302" s="46">
        <v>0</v>
      </c>
      <c r="E302" s="40">
        <v>0</v>
      </c>
      <c r="F302" s="46">
        <v>0</v>
      </c>
      <c r="G302" s="40">
        <v>0</v>
      </c>
      <c r="H302" s="46">
        <v>0</v>
      </c>
      <c r="I302" s="40">
        <v>0</v>
      </c>
      <c r="J302" s="46">
        <v>0</v>
      </c>
      <c r="K302" s="126">
        <v>0</v>
      </c>
      <c r="L302" s="40">
        <v>0</v>
      </c>
      <c r="M302" s="46">
        <f t="shared" si="37"/>
        <v>0</v>
      </c>
      <c r="N302" s="58">
        <f t="shared" si="38"/>
        <v>0</v>
      </c>
      <c r="O302" s="145">
        <f t="shared" si="39"/>
        <v>9.0909090909090917</v>
      </c>
      <c r="P302" s="95">
        <v>0</v>
      </c>
      <c r="Q302" s="14"/>
      <c r="R302" s="19"/>
      <c r="S302" s="25"/>
      <c r="T302" s="26"/>
      <c r="U302" s="21"/>
      <c r="V302" s="21"/>
      <c r="W302" s="21"/>
      <c r="X302" s="21"/>
    </row>
    <row r="303" spans="1:24" s="18" customFormat="1" ht="12.75" customHeight="1" x14ac:dyDescent="0.25">
      <c r="A303" s="164"/>
      <c r="B303" s="108" t="s">
        <v>20</v>
      </c>
      <c r="C303" s="40">
        <v>0</v>
      </c>
      <c r="D303" s="33">
        <v>0</v>
      </c>
      <c r="E303" s="35">
        <v>0</v>
      </c>
      <c r="F303" s="46">
        <v>1</v>
      </c>
      <c r="G303" s="40">
        <v>0</v>
      </c>
      <c r="H303" s="46">
        <v>0</v>
      </c>
      <c r="I303" s="40">
        <v>0</v>
      </c>
      <c r="J303" s="46">
        <v>1</v>
      </c>
      <c r="K303" s="126">
        <v>0</v>
      </c>
      <c r="L303" s="40">
        <v>1</v>
      </c>
      <c r="M303" s="46">
        <f t="shared" si="37"/>
        <v>3</v>
      </c>
      <c r="N303" s="58">
        <f t="shared" si="38"/>
        <v>75</v>
      </c>
      <c r="O303" s="145">
        <f t="shared" si="39"/>
        <v>9.0909090909090917</v>
      </c>
      <c r="P303" s="95">
        <f t="shared" si="39"/>
        <v>9.0909090909090917</v>
      </c>
      <c r="Q303" s="14"/>
      <c r="R303" s="19"/>
      <c r="S303" s="25"/>
      <c r="T303" s="26"/>
      <c r="U303" s="21"/>
      <c r="V303" s="21"/>
      <c r="W303" s="21"/>
      <c r="X303" s="21"/>
    </row>
    <row r="304" spans="1:24" s="18" customFormat="1" ht="12.75" customHeight="1" x14ac:dyDescent="0.25">
      <c r="A304" s="164"/>
      <c r="B304" s="108" t="s">
        <v>265</v>
      </c>
      <c r="C304" s="40">
        <v>0</v>
      </c>
      <c r="D304" s="46">
        <v>0</v>
      </c>
      <c r="E304" s="40">
        <v>0</v>
      </c>
      <c r="F304" s="46">
        <v>0</v>
      </c>
      <c r="G304" s="40">
        <v>0</v>
      </c>
      <c r="H304" s="46">
        <v>0</v>
      </c>
      <c r="I304" s="40">
        <v>0</v>
      </c>
      <c r="J304" s="46">
        <v>0</v>
      </c>
      <c r="K304" s="126">
        <v>0</v>
      </c>
      <c r="L304" s="40">
        <v>0</v>
      </c>
      <c r="M304" s="46">
        <f t="shared" si="37"/>
        <v>0</v>
      </c>
      <c r="N304" s="58">
        <f t="shared" si="38"/>
        <v>0</v>
      </c>
      <c r="O304" s="145">
        <f t="shared" si="39"/>
        <v>9.0909090909090917</v>
      </c>
      <c r="P304" s="95">
        <v>0</v>
      </c>
      <c r="Q304" s="14"/>
      <c r="R304" s="19"/>
      <c r="S304" s="25"/>
      <c r="T304" s="26"/>
      <c r="U304" s="21"/>
      <c r="V304" s="21"/>
      <c r="W304" s="21"/>
      <c r="X304" s="21"/>
    </row>
    <row r="305" spans="1:24" s="18" customFormat="1" ht="12.75" customHeight="1" x14ac:dyDescent="0.25">
      <c r="A305" s="164"/>
      <c r="B305" s="108" t="s">
        <v>267</v>
      </c>
      <c r="C305" s="40">
        <v>0</v>
      </c>
      <c r="D305" s="46">
        <v>0</v>
      </c>
      <c r="E305" s="40">
        <v>0</v>
      </c>
      <c r="F305" s="46">
        <v>0</v>
      </c>
      <c r="G305" s="40">
        <v>0</v>
      </c>
      <c r="H305" s="46">
        <v>0</v>
      </c>
      <c r="I305" s="40">
        <v>0</v>
      </c>
      <c r="J305" s="46">
        <v>0</v>
      </c>
      <c r="K305" s="126">
        <v>0</v>
      </c>
      <c r="L305" s="40">
        <v>0</v>
      </c>
      <c r="M305" s="46">
        <f t="shared" si="37"/>
        <v>0</v>
      </c>
      <c r="N305" s="58">
        <f t="shared" si="38"/>
        <v>0</v>
      </c>
      <c r="O305" s="145">
        <f t="shared" si="39"/>
        <v>9.0909090909090917</v>
      </c>
      <c r="P305" s="95">
        <v>0</v>
      </c>
      <c r="Q305" s="14"/>
      <c r="R305" s="19"/>
      <c r="S305" s="9"/>
      <c r="T305" s="26"/>
      <c r="U305" s="21"/>
      <c r="V305" s="21"/>
      <c r="W305" s="21"/>
      <c r="X305" s="21"/>
    </row>
    <row r="306" spans="1:24" s="18" customFormat="1" ht="12.75" customHeight="1" x14ac:dyDescent="0.25">
      <c r="A306" s="164"/>
      <c r="B306" s="107" t="s">
        <v>76</v>
      </c>
      <c r="C306" s="41">
        <v>0</v>
      </c>
      <c r="D306" s="75">
        <v>0</v>
      </c>
      <c r="E306" s="36">
        <v>0</v>
      </c>
      <c r="F306" s="62">
        <v>0</v>
      </c>
      <c r="G306" s="41">
        <v>1</v>
      </c>
      <c r="H306" s="62">
        <v>0</v>
      </c>
      <c r="I306" s="41">
        <v>0</v>
      </c>
      <c r="J306" s="62">
        <v>0</v>
      </c>
      <c r="K306" s="127">
        <v>0</v>
      </c>
      <c r="L306" s="41">
        <v>0</v>
      </c>
      <c r="M306" s="62">
        <f t="shared" si="37"/>
        <v>1</v>
      </c>
      <c r="N306" s="60">
        <f t="shared" si="38"/>
        <v>25</v>
      </c>
      <c r="O306" s="146">
        <f t="shared" si="39"/>
        <v>9.0909090909090917</v>
      </c>
      <c r="P306" s="99">
        <f t="shared" si="39"/>
        <v>9.0909090909090917</v>
      </c>
      <c r="Q306" s="14"/>
      <c r="R306" s="19"/>
      <c r="S306" s="25"/>
      <c r="T306" s="26"/>
      <c r="U306" s="21"/>
      <c r="V306" s="21"/>
      <c r="W306" s="21"/>
      <c r="X306" s="21"/>
    </row>
    <row r="307" spans="1:24" s="18" customFormat="1" ht="12.75" customHeight="1" x14ac:dyDescent="0.25">
      <c r="A307" s="164"/>
      <c r="B307" s="108" t="s">
        <v>300</v>
      </c>
      <c r="C307" s="40">
        <v>0</v>
      </c>
      <c r="D307" s="46">
        <v>0</v>
      </c>
      <c r="E307" s="40">
        <v>0</v>
      </c>
      <c r="F307" s="46">
        <v>0</v>
      </c>
      <c r="G307" s="40">
        <v>0</v>
      </c>
      <c r="H307" s="46">
        <v>0</v>
      </c>
      <c r="I307" s="40">
        <v>0</v>
      </c>
      <c r="J307" s="46">
        <v>0</v>
      </c>
      <c r="K307" s="126">
        <v>0</v>
      </c>
      <c r="L307" s="40">
        <v>0</v>
      </c>
      <c r="M307" s="46">
        <f t="shared" si="37"/>
        <v>0</v>
      </c>
      <c r="N307" s="58">
        <f t="shared" si="38"/>
        <v>0</v>
      </c>
      <c r="O307" s="145">
        <f t="shared" si="39"/>
        <v>9.0909090909090917</v>
      </c>
      <c r="P307" s="95">
        <v>0</v>
      </c>
      <c r="Q307" s="14"/>
      <c r="R307" s="19"/>
      <c r="S307" s="25"/>
      <c r="T307" s="26"/>
      <c r="U307" s="21"/>
      <c r="V307" s="21"/>
      <c r="W307" s="21"/>
      <c r="X307" s="21"/>
    </row>
    <row r="308" spans="1:24" s="18" customFormat="1" ht="12.75" customHeight="1" x14ac:dyDescent="0.25">
      <c r="A308" s="164"/>
      <c r="B308" s="108" t="s">
        <v>311</v>
      </c>
      <c r="C308" s="40">
        <v>0</v>
      </c>
      <c r="D308" s="46">
        <v>0</v>
      </c>
      <c r="E308" s="40">
        <v>0</v>
      </c>
      <c r="F308" s="46">
        <v>0</v>
      </c>
      <c r="G308" s="40">
        <v>0</v>
      </c>
      <c r="H308" s="46">
        <v>0</v>
      </c>
      <c r="I308" s="40">
        <v>0</v>
      </c>
      <c r="J308" s="46">
        <v>0</v>
      </c>
      <c r="K308" s="126">
        <v>0</v>
      </c>
      <c r="L308" s="40">
        <v>0</v>
      </c>
      <c r="M308" s="46">
        <f t="shared" si="37"/>
        <v>0</v>
      </c>
      <c r="N308" s="58">
        <f t="shared" si="38"/>
        <v>0</v>
      </c>
      <c r="O308" s="145">
        <f t="shared" si="39"/>
        <v>9.0909090909090917</v>
      </c>
      <c r="P308" s="95">
        <v>0</v>
      </c>
      <c r="Q308" s="14"/>
      <c r="R308" s="19"/>
      <c r="S308" s="25"/>
      <c r="T308" s="26"/>
      <c r="U308" s="21"/>
      <c r="V308" s="21"/>
      <c r="W308" s="21"/>
      <c r="X308" s="21"/>
    </row>
    <row r="309" spans="1:24" s="18" customFormat="1" ht="12.75" customHeight="1" x14ac:dyDescent="0.25">
      <c r="A309" s="164"/>
      <c r="B309" s="108" t="s">
        <v>335</v>
      </c>
      <c r="C309" s="40">
        <v>0</v>
      </c>
      <c r="D309" s="46">
        <v>0</v>
      </c>
      <c r="E309" s="40">
        <v>0</v>
      </c>
      <c r="F309" s="46">
        <v>0</v>
      </c>
      <c r="G309" s="40">
        <v>0</v>
      </c>
      <c r="H309" s="46">
        <v>0</v>
      </c>
      <c r="I309" s="40">
        <v>0</v>
      </c>
      <c r="J309" s="46">
        <v>0</v>
      </c>
      <c r="K309" s="126">
        <v>0</v>
      </c>
      <c r="L309" s="40">
        <v>0</v>
      </c>
      <c r="M309" s="46">
        <f t="shared" si="37"/>
        <v>0</v>
      </c>
      <c r="N309" s="58">
        <f t="shared" si="38"/>
        <v>0</v>
      </c>
      <c r="O309" s="145">
        <f t="shared" si="39"/>
        <v>9.0909090909090917</v>
      </c>
      <c r="P309" s="95">
        <v>0</v>
      </c>
      <c r="Q309" s="14"/>
      <c r="R309" s="19"/>
      <c r="S309" s="25"/>
      <c r="T309" s="26"/>
      <c r="U309" s="21"/>
      <c r="V309" s="21"/>
      <c r="W309" s="21"/>
      <c r="X309" s="21"/>
    </row>
    <row r="310" spans="1:24" s="18" customFormat="1" ht="12.75" customHeight="1" x14ac:dyDescent="0.25">
      <c r="A310" s="164"/>
      <c r="B310" s="102" t="s">
        <v>340</v>
      </c>
      <c r="C310" s="42">
        <v>0</v>
      </c>
      <c r="D310" s="84">
        <v>0</v>
      </c>
      <c r="E310" s="42">
        <v>0</v>
      </c>
      <c r="F310" s="84">
        <v>0</v>
      </c>
      <c r="G310" s="42">
        <v>0</v>
      </c>
      <c r="H310" s="84">
        <v>0</v>
      </c>
      <c r="I310" s="42">
        <v>0</v>
      </c>
      <c r="J310" s="84">
        <v>0</v>
      </c>
      <c r="K310" s="128">
        <v>0</v>
      </c>
      <c r="L310" s="42">
        <v>0</v>
      </c>
      <c r="M310" s="84">
        <f t="shared" si="37"/>
        <v>0</v>
      </c>
      <c r="N310" s="43">
        <f t="shared" si="38"/>
        <v>0</v>
      </c>
      <c r="O310" s="145">
        <f t="shared" si="39"/>
        <v>9.0909090909090917</v>
      </c>
      <c r="P310" s="95">
        <v>0</v>
      </c>
      <c r="Q310" s="14"/>
      <c r="R310" s="19"/>
      <c r="S310" s="25"/>
      <c r="T310" s="26"/>
      <c r="U310" s="21"/>
      <c r="V310" s="21"/>
      <c r="W310" s="21"/>
      <c r="X310" s="21"/>
    </row>
    <row r="311" spans="1:24" s="18" customFormat="1" ht="12.75" customHeight="1" x14ac:dyDescent="0.25">
      <c r="A311" s="165"/>
      <c r="B311" s="150" t="s">
        <v>362</v>
      </c>
      <c r="C311" s="172">
        <v>50</v>
      </c>
      <c r="D311" s="173"/>
      <c r="E311" s="173"/>
      <c r="F311" s="173"/>
      <c r="G311" s="174"/>
      <c r="H311" s="172">
        <v>50</v>
      </c>
      <c r="I311" s="173"/>
      <c r="J311" s="173"/>
      <c r="K311" s="173"/>
      <c r="L311" s="174"/>
      <c r="M311" s="66">
        <f>SUM(M300:M310)</f>
        <v>4</v>
      </c>
      <c r="N311" s="44">
        <v>25</v>
      </c>
      <c r="O311" s="153" t="s">
        <v>363</v>
      </c>
      <c r="P311" s="103">
        <f>SUM(P300:P310)</f>
        <v>18.181818181818183</v>
      </c>
      <c r="Q311" s="14"/>
      <c r="R311" s="19"/>
      <c r="S311" s="25"/>
      <c r="T311" s="26"/>
      <c r="U311" s="21"/>
      <c r="V311" s="21"/>
      <c r="W311" s="21"/>
      <c r="X311" s="21"/>
    </row>
    <row r="312" spans="1:24" s="18" customFormat="1" ht="12.75" customHeight="1" x14ac:dyDescent="0.25">
      <c r="A312" s="163" t="s">
        <v>7</v>
      </c>
      <c r="B312" s="118" t="s">
        <v>88</v>
      </c>
      <c r="C312" s="47">
        <v>0</v>
      </c>
      <c r="D312" s="87">
        <v>0</v>
      </c>
      <c r="E312" s="47">
        <v>0</v>
      </c>
      <c r="F312" s="87">
        <v>0</v>
      </c>
      <c r="G312" s="47">
        <v>0</v>
      </c>
      <c r="H312" s="87">
        <v>0</v>
      </c>
      <c r="I312" s="47">
        <v>0</v>
      </c>
      <c r="J312" s="87">
        <v>0</v>
      </c>
      <c r="K312" s="130">
        <v>0</v>
      </c>
      <c r="L312" s="130">
        <v>0</v>
      </c>
      <c r="M312" s="47">
        <f t="shared" ref="M312:M362" si="40">SUM(C312:L312)</f>
        <v>0</v>
      </c>
      <c r="N312" s="156">
        <f>(M312/198)*100</f>
        <v>0</v>
      </c>
      <c r="O312" s="100">
        <f>(100/52)</f>
        <v>1.9230769230769231</v>
      </c>
      <c r="P312" s="100">
        <v>0</v>
      </c>
      <c r="Q312" s="14"/>
      <c r="R312" s="19"/>
      <c r="S312" s="25"/>
      <c r="T312" s="26"/>
      <c r="U312" s="21"/>
      <c r="V312" s="21"/>
      <c r="W312" s="21"/>
      <c r="X312" s="21"/>
    </row>
    <row r="313" spans="1:24" s="18" customFormat="1" ht="12.75" customHeight="1" x14ac:dyDescent="0.25">
      <c r="A313" s="164"/>
      <c r="B313" s="119" t="s">
        <v>68</v>
      </c>
      <c r="C313" s="48">
        <v>0</v>
      </c>
      <c r="D313" s="88">
        <v>0</v>
      </c>
      <c r="E313" s="48">
        <v>0</v>
      </c>
      <c r="F313" s="89">
        <v>1</v>
      </c>
      <c r="G313" s="48">
        <v>0</v>
      </c>
      <c r="H313" s="89">
        <v>0</v>
      </c>
      <c r="I313" s="48">
        <v>0</v>
      </c>
      <c r="J313" s="89">
        <v>0</v>
      </c>
      <c r="K313" s="131">
        <v>0</v>
      </c>
      <c r="L313" s="131">
        <v>0</v>
      </c>
      <c r="M313" s="48">
        <f t="shared" si="40"/>
        <v>1</v>
      </c>
      <c r="N313" s="157">
        <f>(M313/198)*100</f>
        <v>0.50505050505050508</v>
      </c>
      <c r="O313" s="95">
        <f>(100/52)</f>
        <v>1.9230769230769231</v>
      </c>
      <c r="P313" s="95">
        <v>0</v>
      </c>
      <c r="Q313" s="14"/>
      <c r="R313" s="19"/>
      <c r="S313" s="9"/>
      <c r="T313" s="26"/>
      <c r="U313" s="21"/>
      <c r="V313" s="21"/>
      <c r="W313" s="21"/>
      <c r="X313" s="21"/>
    </row>
    <row r="314" spans="1:24" s="18" customFormat="1" ht="12.75" customHeight="1" x14ac:dyDescent="0.25">
      <c r="A314" s="164"/>
      <c r="B314" s="119" t="s">
        <v>101</v>
      </c>
      <c r="C314" s="48">
        <v>0</v>
      </c>
      <c r="D314" s="89">
        <v>0</v>
      </c>
      <c r="E314" s="48">
        <v>0</v>
      </c>
      <c r="F314" s="89">
        <v>0</v>
      </c>
      <c r="G314" s="48">
        <v>0</v>
      </c>
      <c r="H314" s="89">
        <v>0</v>
      </c>
      <c r="I314" s="48">
        <v>0</v>
      </c>
      <c r="J314" s="89">
        <v>0</v>
      </c>
      <c r="K314" s="131">
        <v>0</v>
      </c>
      <c r="L314" s="131">
        <v>0</v>
      </c>
      <c r="M314" s="48">
        <f t="shared" si="40"/>
        <v>0</v>
      </c>
      <c r="N314" s="157">
        <f t="shared" ref="N314:N363" si="41">(M314/198)*100</f>
        <v>0</v>
      </c>
      <c r="O314" s="95">
        <f t="shared" ref="O314:P363" si="42">(100/52)</f>
        <v>1.9230769230769231</v>
      </c>
      <c r="P314" s="95">
        <v>0</v>
      </c>
      <c r="Q314" s="14"/>
      <c r="R314" s="19"/>
      <c r="S314" s="25"/>
      <c r="T314" s="26"/>
      <c r="U314" s="21"/>
      <c r="V314" s="21"/>
      <c r="W314" s="21"/>
      <c r="X314" s="21"/>
    </row>
    <row r="315" spans="1:24" s="18" customFormat="1" ht="12.75" customHeight="1" x14ac:dyDescent="0.25">
      <c r="A315" s="164"/>
      <c r="B315" s="119" t="s">
        <v>58</v>
      </c>
      <c r="C315" s="48">
        <v>0</v>
      </c>
      <c r="D315" s="88">
        <v>0</v>
      </c>
      <c r="E315" s="48">
        <v>0</v>
      </c>
      <c r="F315" s="89">
        <v>0</v>
      </c>
      <c r="G315" s="48">
        <v>1</v>
      </c>
      <c r="H315" s="89">
        <v>0</v>
      </c>
      <c r="I315" s="48">
        <v>0</v>
      </c>
      <c r="J315" s="89">
        <v>0</v>
      </c>
      <c r="K315" s="131">
        <v>0</v>
      </c>
      <c r="L315" s="131">
        <v>0</v>
      </c>
      <c r="M315" s="48">
        <f t="shared" si="40"/>
        <v>1</v>
      </c>
      <c r="N315" s="157">
        <f t="shared" si="41"/>
        <v>0.50505050505050508</v>
      </c>
      <c r="O315" s="95">
        <f t="shared" si="42"/>
        <v>1.9230769230769231</v>
      </c>
      <c r="P315" s="95">
        <f t="shared" si="42"/>
        <v>1.9230769230769231</v>
      </c>
      <c r="Q315" s="14"/>
      <c r="R315" s="19"/>
      <c r="S315" s="25"/>
      <c r="T315" s="26"/>
      <c r="U315" s="21"/>
      <c r="V315" s="21"/>
      <c r="W315" s="21"/>
      <c r="X315" s="21"/>
    </row>
    <row r="316" spans="1:24" s="18" customFormat="1" ht="12.75" customHeight="1" x14ac:dyDescent="0.25">
      <c r="A316" s="164"/>
      <c r="B316" s="119" t="s">
        <v>112</v>
      </c>
      <c r="C316" s="48">
        <v>0</v>
      </c>
      <c r="D316" s="89">
        <v>0</v>
      </c>
      <c r="E316" s="48">
        <v>0</v>
      </c>
      <c r="F316" s="89">
        <v>0</v>
      </c>
      <c r="G316" s="48">
        <v>0</v>
      </c>
      <c r="H316" s="89">
        <v>0</v>
      </c>
      <c r="I316" s="48">
        <v>0</v>
      </c>
      <c r="J316" s="89">
        <v>0</v>
      </c>
      <c r="K316" s="131">
        <v>0</v>
      </c>
      <c r="L316" s="131">
        <v>0</v>
      </c>
      <c r="M316" s="48">
        <f t="shared" si="40"/>
        <v>0</v>
      </c>
      <c r="N316" s="157">
        <f t="shared" si="41"/>
        <v>0</v>
      </c>
      <c r="O316" s="95">
        <f t="shared" si="42"/>
        <v>1.9230769230769231</v>
      </c>
      <c r="P316" s="95">
        <v>0</v>
      </c>
      <c r="Q316" s="14"/>
      <c r="R316" s="19"/>
      <c r="S316" s="25"/>
      <c r="T316" s="26"/>
      <c r="U316" s="21"/>
      <c r="V316" s="21"/>
      <c r="W316" s="21"/>
      <c r="X316" s="21"/>
    </row>
    <row r="317" spans="1:24" s="18" customFormat="1" ht="12.75" customHeight="1" x14ac:dyDescent="0.25">
      <c r="A317" s="164"/>
      <c r="B317" s="119" t="s">
        <v>132</v>
      </c>
      <c r="C317" s="48">
        <v>0</v>
      </c>
      <c r="D317" s="88">
        <v>0</v>
      </c>
      <c r="E317" s="48">
        <v>0</v>
      </c>
      <c r="F317" s="89">
        <v>0</v>
      </c>
      <c r="G317" s="48">
        <v>0</v>
      </c>
      <c r="H317" s="89">
        <v>0</v>
      </c>
      <c r="I317" s="48">
        <v>0</v>
      </c>
      <c r="J317" s="89">
        <v>0</v>
      </c>
      <c r="K317" s="131">
        <v>0</v>
      </c>
      <c r="L317" s="131">
        <v>0</v>
      </c>
      <c r="M317" s="48">
        <f t="shared" si="40"/>
        <v>0</v>
      </c>
      <c r="N317" s="157">
        <f t="shared" si="41"/>
        <v>0</v>
      </c>
      <c r="O317" s="95">
        <f t="shared" si="42"/>
        <v>1.9230769230769231</v>
      </c>
      <c r="P317" s="95">
        <f t="shared" si="42"/>
        <v>1.9230769230769231</v>
      </c>
      <c r="Q317" s="14"/>
      <c r="R317" s="19"/>
      <c r="S317" s="9"/>
      <c r="T317" s="26"/>
      <c r="U317" s="21"/>
      <c r="V317" s="21"/>
      <c r="W317" s="21"/>
      <c r="X317" s="21"/>
    </row>
    <row r="318" spans="1:24" s="18" customFormat="1" ht="12.75" customHeight="1" x14ac:dyDescent="0.25">
      <c r="A318" s="164"/>
      <c r="B318" s="119" t="s">
        <v>136</v>
      </c>
      <c r="C318" s="48">
        <v>0</v>
      </c>
      <c r="D318" s="89">
        <v>0</v>
      </c>
      <c r="E318" s="48">
        <v>0</v>
      </c>
      <c r="F318" s="89">
        <v>0</v>
      </c>
      <c r="G318" s="48">
        <v>0</v>
      </c>
      <c r="H318" s="89">
        <v>0</v>
      </c>
      <c r="I318" s="48">
        <v>0</v>
      </c>
      <c r="J318" s="89">
        <v>0</v>
      </c>
      <c r="K318" s="131">
        <v>0</v>
      </c>
      <c r="L318" s="131">
        <v>0</v>
      </c>
      <c r="M318" s="48">
        <f t="shared" si="40"/>
        <v>0</v>
      </c>
      <c r="N318" s="157">
        <f t="shared" si="41"/>
        <v>0</v>
      </c>
      <c r="O318" s="95">
        <f t="shared" si="42"/>
        <v>1.9230769230769231</v>
      </c>
      <c r="P318" s="95">
        <v>0</v>
      </c>
      <c r="Q318" s="14"/>
      <c r="R318" s="19"/>
      <c r="S318" s="9"/>
      <c r="T318" s="26"/>
      <c r="U318" s="21"/>
      <c r="V318" s="21"/>
      <c r="W318" s="21"/>
      <c r="X318" s="21"/>
    </row>
    <row r="319" spans="1:24" s="18" customFormat="1" ht="12.75" customHeight="1" x14ac:dyDescent="0.25">
      <c r="A319" s="164"/>
      <c r="B319" s="119" t="s">
        <v>143</v>
      </c>
      <c r="C319" s="48">
        <v>0</v>
      </c>
      <c r="D319" s="89">
        <v>0</v>
      </c>
      <c r="E319" s="48">
        <v>0</v>
      </c>
      <c r="F319" s="89">
        <v>0</v>
      </c>
      <c r="G319" s="48">
        <v>0</v>
      </c>
      <c r="H319" s="89">
        <v>0</v>
      </c>
      <c r="I319" s="48">
        <v>0</v>
      </c>
      <c r="J319" s="89">
        <v>0</v>
      </c>
      <c r="K319" s="131">
        <v>0</v>
      </c>
      <c r="L319" s="131">
        <v>0</v>
      </c>
      <c r="M319" s="48">
        <f t="shared" si="40"/>
        <v>0</v>
      </c>
      <c r="N319" s="157">
        <f t="shared" si="41"/>
        <v>0</v>
      </c>
      <c r="O319" s="95">
        <f t="shared" si="42"/>
        <v>1.9230769230769231</v>
      </c>
      <c r="P319" s="95">
        <v>0</v>
      </c>
      <c r="Q319" s="14"/>
      <c r="R319" s="19"/>
      <c r="S319" s="25"/>
      <c r="T319" s="26"/>
      <c r="U319" s="21"/>
      <c r="V319" s="21"/>
      <c r="W319" s="21"/>
      <c r="X319" s="21"/>
    </row>
    <row r="320" spans="1:24" s="18" customFormat="1" ht="12.75" customHeight="1" x14ac:dyDescent="0.25">
      <c r="A320" s="164"/>
      <c r="B320" s="119" t="s">
        <v>151</v>
      </c>
      <c r="C320" s="48">
        <v>0</v>
      </c>
      <c r="D320" s="89">
        <v>0</v>
      </c>
      <c r="E320" s="48">
        <v>0</v>
      </c>
      <c r="F320" s="89">
        <v>0</v>
      </c>
      <c r="G320" s="48">
        <v>0</v>
      </c>
      <c r="H320" s="89">
        <v>0</v>
      </c>
      <c r="I320" s="48">
        <v>0</v>
      </c>
      <c r="J320" s="89">
        <v>0</v>
      </c>
      <c r="K320" s="131">
        <v>0</v>
      </c>
      <c r="L320" s="131">
        <v>0</v>
      </c>
      <c r="M320" s="48">
        <f t="shared" si="40"/>
        <v>0</v>
      </c>
      <c r="N320" s="157">
        <f t="shared" si="41"/>
        <v>0</v>
      </c>
      <c r="O320" s="95">
        <f t="shared" si="42"/>
        <v>1.9230769230769231</v>
      </c>
      <c r="P320" s="95">
        <v>0</v>
      </c>
      <c r="Q320" s="14"/>
      <c r="R320" s="19"/>
      <c r="S320" s="25"/>
      <c r="T320" s="26"/>
      <c r="U320" s="21"/>
      <c r="V320" s="21"/>
      <c r="W320" s="21"/>
      <c r="X320" s="21"/>
    </row>
    <row r="321" spans="1:24" s="18" customFormat="1" ht="12.75" customHeight="1" x14ac:dyDescent="0.25">
      <c r="A321" s="164"/>
      <c r="B321" s="119" t="s">
        <v>153</v>
      </c>
      <c r="C321" s="48">
        <v>0</v>
      </c>
      <c r="D321" s="89">
        <v>0</v>
      </c>
      <c r="E321" s="48">
        <v>0</v>
      </c>
      <c r="F321" s="89">
        <v>0</v>
      </c>
      <c r="G321" s="48">
        <v>0</v>
      </c>
      <c r="H321" s="89">
        <v>0</v>
      </c>
      <c r="I321" s="48">
        <v>0</v>
      </c>
      <c r="J321" s="89">
        <v>0</v>
      </c>
      <c r="K321" s="131">
        <v>0</v>
      </c>
      <c r="L321" s="131">
        <v>0</v>
      </c>
      <c r="M321" s="48">
        <f t="shared" si="40"/>
        <v>0</v>
      </c>
      <c r="N321" s="157">
        <f t="shared" si="41"/>
        <v>0</v>
      </c>
      <c r="O321" s="95">
        <f t="shared" si="42"/>
        <v>1.9230769230769231</v>
      </c>
      <c r="P321" s="95">
        <v>0</v>
      </c>
      <c r="Q321" s="14"/>
      <c r="R321" s="19"/>
      <c r="S321" s="25"/>
      <c r="T321" s="26"/>
      <c r="U321" s="21"/>
      <c r="V321" s="21"/>
      <c r="W321" s="21"/>
      <c r="X321" s="21"/>
    </row>
    <row r="322" spans="1:24" s="18" customFormat="1" ht="12.75" customHeight="1" x14ac:dyDescent="0.25">
      <c r="A322" s="164"/>
      <c r="B322" s="119" t="s">
        <v>61</v>
      </c>
      <c r="C322" s="48">
        <v>0</v>
      </c>
      <c r="D322" s="88">
        <v>0</v>
      </c>
      <c r="E322" s="48">
        <v>1</v>
      </c>
      <c r="F322" s="89">
        <v>0</v>
      </c>
      <c r="G322" s="48">
        <v>0</v>
      </c>
      <c r="H322" s="89">
        <v>0</v>
      </c>
      <c r="I322" s="48">
        <v>0</v>
      </c>
      <c r="J322" s="89">
        <v>0</v>
      </c>
      <c r="K322" s="131">
        <v>1</v>
      </c>
      <c r="L322" s="131">
        <v>0</v>
      </c>
      <c r="M322" s="48">
        <f t="shared" si="40"/>
        <v>2</v>
      </c>
      <c r="N322" s="157">
        <f t="shared" si="41"/>
        <v>1.0101010101010102</v>
      </c>
      <c r="O322" s="95">
        <f t="shared" si="42"/>
        <v>1.9230769230769231</v>
      </c>
      <c r="P322" s="95">
        <f t="shared" si="42"/>
        <v>1.9230769230769231</v>
      </c>
      <c r="Q322" s="14"/>
      <c r="R322" s="19"/>
      <c r="S322" s="25"/>
      <c r="T322" s="26"/>
      <c r="U322" s="21"/>
      <c r="V322" s="21"/>
      <c r="W322" s="21"/>
      <c r="X322" s="21"/>
    </row>
    <row r="323" spans="1:24" s="18" customFormat="1" ht="12.75" customHeight="1" x14ac:dyDescent="0.25">
      <c r="A323" s="164"/>
      <c r="B323" s="119" t="s">
        <v>44</v>
      </c>
      <c r="C323" s="48">
        <v>0</v>
      </c>
      <c r="D323" s="88">
        <v>1</v>
      </c>
      <c r="E323" s="48">
        <v>1</v>
      </c>
      <c r="F323" s="89">
        <v>0</v>
      </c>
      <c r="G323" s="48">
        <v>0</v>
      </c>
      <c r="H323" s="89">
        <v>0</v>
      </c>
      <c r="I323" s="48">
        <v>0</v>
      </c>
      <c r="J323" s="89">
        <v>0</v>
      </c>
      <c r="K323" s="131">
        <v>0</v>
      </c>
      <c r="L323" s="131">
        <v>0</v>
      </c>
      <c r="M323" s="48">
        <f t="shared" si="40"/>
        <v>2</v>
      </c>
      <c r="N323" s="157">
        <f t="shared" si="41"/>
        <v>1.0101010101010102</v>
      </c>
      <c r="O323" s="95">
        <f t="shared" si="42"/>
        <v>1.9230769230769231</v>
      </c>
      <c r="P323" s="95">
        <f t="shared" si="42"/>
        <v>1.9230769230769231</v>
      </c>
      <c r="Q323" s="14"/>
      <c r="R323" s="19"/>
      <c r="S323" s="9"/>
      <c r="T323" s="26"/>
      <c r="U323" s="21"/>
      <c r="V323" s="21"/>
      <c r="W323" s="21"/>
      <c r="X323" s="21"/>
    </row>
    <row r="324" spans="1:24" s="18" customFormat="1" ht="12.75" customHeight="1" x14ac:dyDescent="0.25">
      <c r="A324" s="164"/>
      <c r="B324" s="119" t="s">
        <v>70</v>
      </c>
      <c r="C324" s="48">
        <v>0</v>
      </c>
      <c r="D324" s="88">
        <v>0</v>
      </c>
      <c r="E324" s="48">
        <v>0</v>
      </c>
      <c r="F324" s="89">
        <v>1</v>
      </c>
      <c r="G324" s="48">
        <v>0</v>
      </c>
      <c r="H324" s="89">
        <v>0</v>
      </c>
      <c r="I324" s="48">
        <v>0</v>
      </c>
      <c r="J324" s="89">
        <v>0</v>
      </c>
      <c r="K324" s="131">
        <v>0</v>
      </c>
      <c r="L324" s="131">
        <v>0</v>
      </c>
      <c r="M324" s="48">
        <f t="shared" si="40"/>
        <v>1</v>
      </c>
      <c r="N324" s="157">
        <f t="shared" si="41"/>
        <v>0.50505050505050508</v>
      </c>
      <c r="O324" s="95">
        <f t="shared" si="42"/>
        <v>1.9230769230769231</v>
      </c>
      <c r="P324" s="95">
        <f t="shared" si="42"/>
        <v>1.9230769230769231</v>
      </c>
      <c r="Q324" s="14"/>
      <c r="R324" s="19"/>
      <c r="S324" s="25"/>
      <c r="T324" s="26"/>
      <c r="U324" s="21"/>
      <c r="V324" s="21"/>
      <c r="W324" s="21"/>
      <c r="X324" s="21"/>
    </row>
    <row r="325" spans="1:24" s="18" customFormat="1" ht="12.75" customHeight="1" x14ac:dyDescent="0.25">
      <c r="A325" s="164"/>
      <c r="B325" s="119" t="s">
        <v>178</v>
      </c>
      <c r="C325" s="48">
        <v>0</v>
      </c>
      <c r="D325" s="89">
        <v>0</v>
      </c>
      <c r="E325" s="48">
        <v>0</v>
      </c>
      <c r="F325" s="89">
        <v>0</v>
      </c>
      <c r="G325" s="48">
        <v>0</v>
      </c>
      <c r="H325" s="89">
        <v>0</v>
      </c>
      <c r="I325" s="48">
        <v>0</v>
      </c>
      <c r="J325" s="89">
        <v>0</v>
      </c>
      <c r="K325" s="131">
        <v>0</v>
      </c>
      <c r="L325" s="131">
        <v>0</v>
      </c>
      <c r="M325" s="48">
        <f t="shared" si="40"/>
        <v>0</v>
      </c>
      <c r="N325" s="157">
        <f t="shared" si="41"/>
        <v>0</v>
      </c>
      <c r="O325" s="95">
        <f t="shared" si="42"/>
        <v>1.9230769230769231</v>
      </c>
      <c r="P325" s="95">
        <v>0</v>
      </c>
      <c r="Q325" s="14"/>
      <c r="R325" s="19"/>
      <c r="S325" s="25"/>
      <c r="T325" s="26"/>
      <c r="U325" s="21"/>
      <c r="V325" s="21"/>
      <c r="W325" s="21"/>
      <c r="X325" s="21"/>
    </row>
    <row r="326" spans="1:24" s="18" customFormat="1" ht="12.75" customHeight="1" x14ac:dyDescent="0.25">
      <c r="A326" s="164"/>
      <c r="B326" s="119" t="s">
        <v>66</v>
      </c>
      <c r="C326" s="48">
        <v>0</v>
      </c>
      <c r="D326" s="88">
        <v>0</v>
      </c>
      <c r="E326" s="48">
        <v>0</v>
      </c>
      <c r="F326" s="89">
        <v>1</v>
      </c>
      <c r="G326" s="48">
        <v>0</v>
      </c>
      <c r="H326" s="89">
        <v>0</v>
      </c>
      <c r="I326" s="48">
        <v>0</v>
      </c>
      <c r="J326" s="89">
        <v>0</v>
      </c>
      <c r="K326" s="131">
        <v>0</v>
      </c>
      <c r="L326" s="131">
        <v>0</v>
      </c>
      <c r="M326" s="48">
        <f t="shared" si="40"/>
        <v>1</v>
      </c>
      <c r="N326" s="157">
        <f t="shared" si="41"/>
        <v>0.50505050505050508</v>
      </c>
      <c r="O326" s="95">
        <f t="shared" si="42"/>
        <v>1.9230769230769231</v>
      </c>
      <c r="P326" s="95">
        <f t="shared" si="42"/>
        <v>1.9230769230769231</v>
      </c>
      <c r="Q326" s="14"/>
      <c r="R326" s="19"/>
      <c r="S326" s="25"/>
      <c r="T326" s="26"/>
      <c r="U326" s="21"/>
      <c r="V326" s="21"/>
      <c r="W326" s="21"/>
      <c r="X326" s="21"/>
    </row>
    <row r="327" spans="1:24" s="18" customFormat="1" ht="12.75" customHeight="1" x14ac:dyDescent="0.25">
      <c r="A327" s="164"/>
      <c r="B327" s="119" t="s">
        <v>53</v>
      </c>
      <c r="C327" s="48">
        <v>0</v>
      </c>
      <c r="D327" s="88">
        <v>0</v>
      </c>
      <c r="E327" s="48">
        <v>2</v>
      </c>
      <c r="F327" s="89">
        <v>1</v>
      </c>
      <c r="G327" s="48">
        <v>0</v>
      </c>
      <c r="H327" s="89">
        <v>0</v>
      </c>
      <c r="I327" s="48">
        <v>1</v>
      </c>
      <c r="J327" s="89">
        <v>1</v>
      </c>
      <c r="K327" s="131">
        <v>0</v>
      </c>
      <c r="L327" s="131">
        <v>0</v>
      </c>
      <c r="M327" s="48">
        <f t="shared" si="40"/>
        <v>5</v>
      </c>
      <c r="N327" s="157">
        <f t="shared" si="41"/>
        <v>2.5252525252525251</v>
      </c>
      <c r="O327" s="95">
        <f t="shared" si="42"/>
        <v>1.9230769230769231</v>
      </c>
      <c r="P327" s="95">
        <f t="shared" si="42"/>
        <v>1.9230769230769231</v>
      </c>
      <c r="Q327" s="14"/>
      <c r="R327" s="19"/>
      <c r="S327" s="25"/>
      <c r="T327" s="26"/>
      <c r="U327" s="21"/>
      <c r="V327" s="21"/>
      <c r="W327" s="21"/>
      <c r="X327" s="21"/>
    </row>
    <row r="328" spans="1:24" s="18" customFormat="1" ht="12.75" customHeight="1" x14ac:dyDescent="0.25">
      <c r="A328" s="164"/>
      <c r="B328" s="119" t="s">
        <v>69</v>
      </c>
      <c r="C328" s="48">
        <v>0</v>
      </c>
      <c r="D328" s="88">
        <v>0</v>
      </c>
      <c r="E328" s="48">
        <v>0</v>
      </c>
      <c r="F328" s="89">
        <v>0</v>
      </c>
      <c r="G328" s="48">
        <v>0</v>
      </c>
      <c r="H328" s="89">
        <v>0</v>
      </c>
      <c r="I328" s="48">
        <v>0</v>
      </c>
      <c r="J328" s="89">
        <v>0</v>
      </c>
      <c r="K328" s="131">
        <v>0</v>
      </c>
      <c r="L328" s="131">
        <v>1</v>
      </c>
      <c r="M328" s="48">
        <f t="shared" si="40"/>
        <v>1</v>
      </c>
      <c r="N328" s="157">
        <f t="shared" si="41"/>
        <v>0.50505050505050508</v>
      </c>
      <c r="O328" s="95">
        <f t="shared" si="42"/>
        <v>1.9230769230769231</v>
      </c>
      <c r="P328" s="95">
        <f t="shared" si="42"/>
        <v>1.9230769230769231</v>
      </c>
      <c r="Q328" s="14"/>
      <c r="R328" s="19"/>
      <c r="S328" s="25"/>
      <c r="T328" s="26"/>
      <c r="U328" s="21"/>
      <c r="V328" s="21"/>
      <c r="W328" s="21"/>
      <c r="X328" s="21"/>
    </row>
    <row r="329" spans="1:24" s="18" customFormat="1" ht="12.75" customHeight="1" x14ac:dyDescent="0.25">
      <c r="A329" s="164"/>
      <c r="B329" s="119" t="s">
        <v>185</v>
      </c>
      <c r="C329" s="48">
        <v>0</v>
      </c>
      <c r="D329" s="89">
        <v>0</v>
      </c>
      <c r="E329" s="48">
        <v>0</v>
      </c>
      <c r="F329" s="89">
        <v>0</v>
      </c>
      <c r="G329" s="48">
        <v>0</v>
      </c>
      <c r="H329" s="89">
        <v>0</v>
      </c>
      <c r="I329" s="48">
        <v>0</v>
      </c>
      <c r="J329" s="89">
        <v>0</v>
      </c>
      <c r="K329" s="131">
        <v>0</v>
      </c>
      <c r="L329" s="131">
        <v>0</v>
      </c>
      <c r="M329" s="48">
        <f t="shared" si="40"/>
        <v>0</v>
      </c>
      <c r="N329" s="157">
        <f t="shared" si="41"/>
        <v>0</v>
      </c>
      <c r="O329" s="95">
        <f t="shared" si="42"/>
        <v>1.9230769230769231</v>
      </c>
      <c r="P329" s="95">
        <v>0</v>
      </c>
      <c r="Q329" s="14"/>
      <c r="R329" s="19"/>
      <c r="S329" s="25"/>
      <c r="T329" s="26"/>
      <c r="U329" s="21"/>
      <c r="V329" s="21"/>
      <c r="W329" s="21"/>
      <c r="X329" s="21"/>
    </row>
    <row r="330" spans="1:24" s="18" customFormat="1" ht="12.75" customHeight="1" x14ac:dyDescent="0.25">
      <c r="A330" s="164"/>
      <c r="B330" s="119" t="s">
        <v>62</v>
      </c>
      <c r="C330" s="48">
        <v>0</v>
      </c>
      <c r="D330" s="88">
        <v>0</v>
      </c>
      <c r="E330" s="48">
        <v>0</v>
      </c>
      <c r="F330" s="89">
        <v>0</v>
      </c>
      <c r="G330" s="48">
        <v>0</v>
      </c>
      <c r="H330" s="89">
        <v>0</v>
      </c>
      <c r="I330" s="48">
        <v>1</v>
      </c>
      <c r="J330" s="89">
        <v>0</v>
      </c>
      <c r="K330" s="131">
        <v>0</v>
      </c>
      <c r="L330" s="131">
        <v>0</v>
      </c>
      <c r="M330" s="48">
        <f t="shared" si="40"/>
        <v>1</v>
      </c>
      <c r="N330" s="157">
        <f t="shared" si="41"/>
        <v>0.50505050505050508</v>
      </c>
      <c r="O330" s="95">
        <f t="shared" si="42"/>
        <v>1.9230769230769231</v>
      </c>
      <c r="P330" s="95">
        <f t="shared" si="42"/>
        <v>1.9230769230769231</v>
      </c>
      <c r="Q330" s="14"/>
      <c r="R330" s="19"/>
      <c r="S330" s="25"/>
      <c r="T330" s="26"/>
      <c r="U330" s="21"/>
      <c r="V330" s="21"/>
      <c r="W330" s="21"/>
      <c r="X330" s="21"/>
    </row>
    <row r="331" spans="1:24" s="18" customFormat="1" ht="12.75" customHeight="1" x14ac:dyDescent="0.25">
      <c r="A331" s="164"/>
      <c r="B331" s="119" t="s">
        <v>75</v>
      </c>
      <c r="C331" s="48">
        <v>0</v>
      </c>
      <c r="D331" s="88">
        <v>0</v>
      </c>
      <c r="E331" s="48">
        <v>0</v>
      </c>
      <c r="F331" s="89">
        <v>0</v>
      </c>
      <c r="G331" s="48">
        <v>0</v>
      </c>
      <c r="H331" s="89">
        <v>0</v>
      </c>
      <c r="I331" s="48">
        <v>0</v>
      </c>
      <c r="J331" s="89">
        <v>1</v>
      </c>
      <c r="K331" s="131">
        <v>0</v>
      </c>
      <c r="L331" s="131">
        <v>0</v>
      </c>
      <c r="M331" s="48">
        <f t="shared" si="40"/>
        <v>1</v>
      </c>
      <c r="N331" s="157">
        <f t="shared" si="41"/>
        <v>0.50505050505050508</v>
      </c>
      <c r="O331" s="95">
        <f t="shared" si="42"/>
        <v>1.9230769230769231</v>
      </c>
      <c r="P331" s="95">
        <f t="shared" si="42"/>
        <v>1.9230769230769231</v>
      </c>
      <c r="Q331" s="14"/>
      <c r="R331" s="19"/>
      <c r="S331" s="9"/>
      <c r="T331" s="26"/>
      <c r="U331" s="21"/>
      <c r="V331" s="21"/>
      <c r="W331" s="21"/>
      <c r="X331" s="21"/>
    </row>
    <row r="332" spans="1:24" s="18" customFormat="1" ht="12.75" customHeight="1" x14ac:dyDescent="0.25">
      <c r="A332" s="164"/>
      <c r="B332" s="119" t="s">
        <v>19</v>
      </c>
      <c r="C332" s="48">
        <v>0</v>
      </c>
      <c r="D332" s="88">
        <v>0</v>
      </c>
      <c r="E332" s="48">
        <v>5</v>
      </c>
      <c r="F332" s="89">
        <v>0</v>
      </c>
      <c r="G332" s="48">
        <v>3</v>
      </c>
      <c r="H332" s="89">
        <v>7</v>
      </c>
      <c r="I332" s="48">
        <v>7</v>
      </c>
      <c r="J332" s="89">
        <v>9</v>
      </c>
      <c r="K332" s="131">
        <v>11</v>
      </c>
      <c r="L332" s="131">
        <v>19</v>
      </c>
      <c r="M332" s="48">
        <f t="shared" si="40"/>
        <v>61</v>
      </c>
      <c r="N332" s="157">
        <f t="shared" si="41"/>
        <v>30.808080808080806</v>
      </c>
      <c r="O332" s="95">
        <f t="shared" si="42"/>
        <v>1.9230769230769231</v>
      </c>
      <c r="P332" s="95">
        <f t="shared" si="42"/>
        <v>1.9230769230769231</v>
      </c>
      <c r="Q332" s="14"/>
      <c r="R332" s="19"/>
      <c r="S332" s="25"/>
      <c r="T332" s="26"/>
      <c r="U332" s="21"/>
      <c r="V332" s="21"/>
      <c r="W332" s="21"/>
      <c r="X332" s="21"/>
    </row>
    <row r="333" spans="1:24" s="18" customFormat="1" ht="12.75" customHeight="1" x14ac:dyDescent="0.25">
      <c r="A333" s="164"/>
      <c r="B333" s="119" t="s">
        <v>47</v>
      </c>
      <c r="C333" s="48">
        <v>0</v>
      </c>
      <c r="D333" s="88">
        <v>0</v>
      </c>
      <c r="E333" s="48">
        <v>0</v>
      </c>
      <c r="F333" s="89">
        <v>1</v>
      </c>
      <c r="G333" s="48">
        <v>1</v>
      </c>
      <c r="H333" s="89">
        <v>0</v>
      </c>
      <c r="I333" s="48">
        <v>0</v>
      </c>
      <c r="J333" s="89">
        <v>0</v>
      </c>
      <c r="K333" s="131">
        <v>0</v>
      </c>
      <c r="L333" s="131">
        <v>0</v>
      </c>
      <c r="M333" s="48">
        <f t="shared" si="40"/>
        <v>2</v>
      </c>
      <c r="N333" s="157">
        <f t="shared" si="41"/>
        <v>1.0101010101010102</v>
      </c>
      <c r="O333" s="95">
        <f t="shared" si="42"/>
        <v>1.9230769230769231</v>
      </c>
      <c r="P333" s="95">
        <f t="shared" si="42"/>
        <v>1.9230769230769231</v>
      </c>
      <c r="Q333" s="14"/>
      <c r="R333" s="19"/>
      <c r="S333" s="9"/>
      <c r="T333" s="26"/>
      <c r="U333" s="21"/>
      <c r="V333" s="21"/>
      <c r="W333" s="21"/>
      <c r="X333" s="21"/>
    </row>
    <row r="334" spans="1:24" s="18" customFormat="1" ht="12.75" customHeight="1" x14ac:dyDescent="0.25">
      <c r="A334" s="164"/>
      <c r="B334" s="119" t="s">
        <v>199</v>
      </c>
      <c r="C334" s="48">
        <v>0</v>
      </c>
      <c r="D334" s="89">
        <v>0</v>
      </c>
      <c r="E334" s="48">
        <v>0</v>
      </c>
      <c r="F334" s="89">
        <v>0</v>
      </c>
      <c r="G334" s="48">
        <v>0</v>
      </c>
      <c r="H334" s="89">
        <v>0</v>
      </c>
      <c r="I334" s="48">
        <v>0</v>
      </c>
      <c r="J334" s="89">
        <v>0</v>
      </c>
      <c r="K334" s="131">
        <v>0</v>
      </c>
      <c r="L334" s="131">
        <v>0</v>
      </c>
      <c r="M334" s="48">
        <f t="shared" si="40"/>
        <v>0</v>
      </c>
      <c r="N334" s="157">
        <f t="shared" si="41"/>
        <v>0</v>
      </c>
      <c r="O334" s="95">
        <f t="shared" si="42"/>
        <v>1.9230769230769231</v>
      </c>
      <c r="P334" s="95">
        <v>0</v>
      </c>
      <c r="Q334" s="14"/>
      <c r="R334" s="19"/>
      <c r="S334" s="9"/>
      <c r="T334" s="26"/>
      <c r="U334" s="21"/>
      <c r="V334" s="21"/>
      <c r="W334" s="21"/>
      <c r="X334" s="21"/>
    </row>
    <row r="335" spans="1:24" s="18" customFormat="1" ht="12.75" customHeight="1" x14ac:dyDescent="0.25">
      <c r="A335" s="164"/>
      <c r="B335" s="119" t="s">
        <v>200</v>
      </c>
      <c r="C335" s="48">
        <v>0</v>
      </c>
      <c r="D335" s="89">
        <v>0</v>
      </c>
      <c r="E335" s="48">
        <v>0</v>
      </c>
      <c r="F335" s="89">
        <v>0</v>
      </c>
      <c r="G335" s="48">
        <v>0</v>
      </c>
      <c r="H335" s="89">
        <v>0</v>
      </c>
      <c r="I335" s="48">
        <v>0</v>
      </c>
      <c r="J335" s="89">
        <v>0</v>
      </c>
      <c r="K335" s="131">
        <v>0</v>
      </c>
      <c r="L335" s="131">
        <v>0</v>
      </c>
      <c r="M335" s="48">
        <f t="shared" si="40"/>
        <v>0</v>
      </c>
      <c r="N335" s="157">
        <f t="shared" si="41"/>
        <v>0</v>
      </c>
      <c r="O335" s="95">
        <f t="shared" si="42"/>
        <v>1.9230769230769231</v>
      </c>
      <c r="P335" s="95">
        <v>0</v>
      </c>
      <c r="Q335" s="14"/>
      <c r="R335" s="19"/>
      <c r="S335" s="25"/>
      <c r="T335" s="26"/>
      <c r="U335" s="21"/>
      <c r="V335" s="21"/>
      <c r="W335" s="21"/>
      <c r="X335" s="21"/>
    </row>
    <row r="336" spans="1:24" s="18" customFormat="1" ht="12.75" customHeight="1" x14ac:dyDescent="0.25">
      <c r="A336" s="164"/>
      <c r="B336" s="119" t="s">
        <v>54</v>
      </c>
      <c r="C336" s="48">
        <v>0</v>
      </c>
      <c r="D336" s="88">
        <v>0</v>
      </c>
      <c r="E336" s="48">
        <v>0</v>
      </c>
      <c r="F336" s="89">
        <v>1</v>
      </c>
      <c r="G336" s="48">
        <v>1</v>
      </c>
      <c r="H336" s="89">
        <v>0</v>
      </c>
      <c r="I336" s="48">
        <v>0</v>
      </c>
      <c r="J336" s="89">
        <v>0</v>
      </c>
      <c r="K336" s="131">
        <v>0</v>
      </c>
      <c r="L336" s="131">
        <v>0</v>
      </c>
      <c r="M336" s="48">
        <f t="shared" si="40"/>
        <v>2</v>
      </c>
      <c r="N336" s="157">
        <f t="shared" si="41"/>
        <v>1.0101010101010102</v>
      </c>
      <c r="O336" s="95">
        <f t="shared" si="42"/>
        <v>1.9230769230769231</v>
      </c>
      <c r="P336" s="95">
        <f t="shared" si="42"/>
        <v>1.9230769230769231</v>
      </c>
      <c r="Q336" s="14"/>
      <c r="R336" s="19"/>
      <c r="S336" s="25"/>
      <c r="T336" s="26"/>
      <c r="U336" s="21"/>
      <c r="V336" s="21"/>
      <c r="W336" s="21"/>
      <c r="X336" s="21"/>
    </row>
    <row r="337" spans="1:24" s="18" customFormat="1" ht="12.75" customHeight="1" x14ac:dyDescent="0.25">
      <c r="A337" s="164"/>
      <c r="B337" s="119" t="s">
        <v>59</v>
      </c>
      <c r="C337" s="48">
        <v>0</v>
      </c>
      <c r="D337" s="88">
        <v>1</v>
      </c>
      <c r="E337" s="48">
        <v>1</v>
      </c>
      <c r="F337" s="89">
        <v>1</v>
      </c>
      <c r="G337" s="48">
        <v>0</v>
      </c>
      <c r="H337" s="89">
        <v>0</v>
      </c>
      <c r="I337" s="48">
        <v>2</v>
      </c>
      <c r="J337" s="89">
        <v>1</v>
      </c>
      <c r="K337" s="131">
        <v>0</v>
      </c>
      <c r="L337" s="131">
        <v>0</v>
      </c>
      <c r="M337" s="48">
        <f t="shared" si="40"/>
        <v>6</v>
      </c>
      <c r="N337" s="157">
        <f t="shared" si="41"/>
        <v>3.0303030303030303</v>
      </c>
      <c r="O337" s="95">
        <f t="shared" si="42"/>
        <v>1.9230769230769231</v>
      </c>
      <c r="P337" s="95">
        <f t="shared" si="42"/>
        <v>1.9230769230769231</v>
      </c>
      <c r="Q337" s="14"/>
      <c r="R337" s="19"/>
      <c r="S337" s="25"/>
      <c r="T337" s="26"/>
      <c r="U337" s="21"/>
      <c r="V337" s="21"/>
      <c r="W337" s="21"/>
      <c r="X337" s="21"/>
    </row>
    <row r="338" spans="1:24" s="18" customFormat="1" ht="12.75" customHeight="1" x14ac:dyDescent="0.25">
      <c r="A338" s="164"/>
      <c r="B338" s="119" t="s">
        <v>216</v>
      </c>
      <c r="C338" s="48">
        <v>0</v>
      </c>
      <c r="D338" s="89">
        <v>0</v>
      </c>
      <c r="E338" s="48">
        <v>0</v>
      </c>
      <c r="F338" s="89">
        <v>0</v>
      </c>
      <c r="G338" s="48">
        <v>0</v>
      </c>
      <c r="H338" s="89">
        <v>0</v>
      </c>
      <c r="I338" s="48">
        <v>0</v>
      </c>
      <c r="J338" s="89">
        <v>0</v>
      </c>
      <c r="K338" s="131">
        <v>0</v>
      </c>
      <c r="L338" s="131">
        <v>0</v>
      </c>
      <c r="M338" s="48">
        <f t="shared" si="40"/>
        <v>0</v>
      </c>
      <c r="N338" s="157">
        <f t="shared" si="41"/>
        <v>0</v>
      </c>
      <c r="O338" s="95">
        <f t="shared" si="42"/>
        <v>1.9230769230769231</v>
      </c>
      <c r="P338" s="95">
        <v>0</v>
      </c>
      <c r="Q338" s="14"/>
      <c r="R338" s="19"/>
      <c r="S338" s="9"/>
      <c r="T338" s="26"/>
      <c r="U338" s="21"/>
      <c r="V338" s="21"/>
      <c r="W338" s="21"/>
      <c r="X338" s="21"/>
    </row>
    <row r="339" spans="1:24" s="18" customFormat="1" ht="12.75" customHeight="1" x14ac:dyDescent="0.25">
      <c r="A339" s="164"/>
      <c r="B339" s="119" t="s">
        <v>74</v>
      </c>
      <c r="C339" s="48">
        <v>0</v>
      </c>
      <c r="D339" s="89">
        <v>0</v>
      </c>
      <c r="E339" s="48">
        <v>0</v>
      </c>
      <c r="F339" s="89">
        <v>0</v>
      </c>
      <c r="G339" s="48">
        <v>0</v>
      </c>
      <c r="H339" s="89">
        <v>0</v>
      </c>
      <c r="I339" s="48">
        <v>0</v>
      </c>
      <c r="J339" s="89">
        <v>0</v>
      </c>
      <c r="K339" s="131">
        <v>0</v>
      </c>
      <c r="L339" s="131">
        <v>1</v>
      </c>
      <c r="M339" s="48">
        <f t="shared" si="40"/>
        <v>1</v>
      </c>
      <c r="N339" s="157">
        <f t="shared" si="41"/>
        <v>0.50505050505050508</v>
      </c>
      <c r="O339" s="95">
        <f t="shared" si="42"/>
        <v>1.9230769230769231</v>
      </c>
      <c r="P339" s="95">
        <f t="shared" si="42"/>
        <v>1.9230769230769231</v>
      </c>
      <c r="Q339" s="14"/>
      <c r="R339" s="19"/>
      <c r="S339" s="9"/>
      <c r="T339" s="26"/>
      <c r="U339" s="21"/>
      <c r="V339" s="21"/>
      <c r="W339" s="21"/>
      <c r="X339" s="21"/>
    </row>
    <row r="340" spans="1:24" s="18" customFormat="1" ht="12.75" customHeight="1" x14ac:dyDescent="0.25">
      <c r="A340" s="164"/>
      <c r="B340" s="119" t="s">
        <v>231</v>
      </c>
      <c r="C340" s="48">
        <v>0</v>
      </c>
      <c r="D340" s="88">
        <v>0</v>
      </c>
      <c r="E340" s="48">
        <v>0</v>
      </c>
      <c r="F340" s="89">
        <v>0</v>
      </c>
      <c r="G340" s="48">
        <v>0</v>
      </c>
      <c r="H340" s="89">
        <v>0</v>
      </c>
      <c r="I340" s="48">
        <v>0</v>
      </c>
      <c r="J340" s="89">
        <v>0</v>
      </c>
      <c r="K340" s="131">
        <v>0</v>
      </c>
      <c r="L340" s="131">
        <v>0</v>
      </c>
      <c r="M340" s="48">
        <f t="shared" si="40"/>
        <v>0</v>
      </c>
      <c r="N340" s="157">
        <f t="shared" si="41"/>
        <v>0</v>
      </c>
      <c r="O340" s="95">
        <f t="shared" si="42"/>
        <v>1.9230769230769231</v>
      </c>
      <c r="P340" s="95">
        <f t="shared" si="42"/>
        <v>1.9230769230769231</v>
      </c>
      <c r="Q340" s="14"/>
      <c r="R340" s="19"/>
      <c r="S340" s="25"/>
      <c r="T340" s="26"/>
      <c r="U340" s="21"/>
      <c r="V340" s="21"/>
      <c r="W340" s="21"/>
      <c r="X340" s="21"/>
    </row>
    <row r="341" spans="1:24" s="18" customFormat="1" ht="12.75" customHeight="1" x14ac:dyDescent="0.25">
      <c r="A341" s="164"/>
      <c r="B341" s="119" t="s">
        <v>237</v>
      </c>
      <c r="C341" s="48">
        <v>0</v>
      </c>
      <c r="D341" s="89">
        <v>0</v>
      </c>
      <c r="E341" s="48">
        <v>0</v>
      </c>
      <c r="F341" s="89">
        <v>0</v>
      </c>
      <c r="G341" s="48">
        <v>0</v>
      </c>
      <c r="H341" s="89">
        <v>0</v>
      </c>
      <c r="I341" s="48">
        <v>0</v>
      </c>
      <c r="J341" s="89">
        <v>0</v>
      </c>
      <c r="K341" s="131">
        <v>0</v>
      </c>
      <c r="L341" s="131">
        <v>0</v>
      </c>
      <c r="M341" s="48">
        <f t="shared" si="40"/>
        <v>0</v>
      </c>
      <c r="N341" s="157">
        <f t="shared" si="41"/>
        <v>0</v>
      </c>
      <c r="O341" s="95">
        <f t="shared" si="42"/>
        <v>1.9230769230769231</v>
      </c>
      <c r="P341" s="95">
        <v>0</v>
      </c>
      <c r="Q341" s="14"/>
      <c r="R341" s="19"/>
      <c r="S341" s="25"/>
      <c r="T341" s="26"/>
      <c r="U341" s="21"/>
      <c r="V341" s="21"/>
      <c r="W341" s="21"/>
      <c r="X341" s="21"/>
    </row>
    <row r="342" spans="1:24" s="18" customFormat="1" ht="12.75" customHeight="1" x14ac:dyDescent="0.25">
      <c r="A342" s="164"/>
      <c r="B342" s="119" t="s">
        <v>241</v>
      </c>
      <c r="C342" s="48">
        <v>0</v>
      </c>
      <c r="D342" s="89">
        <v>0</v>
      </c>
      <c r="E342" s="48">
        <v>0</v>
      </c>
      <c r="F342" s="89">
        <v>0</v>
      </c>
      <c r="G342" s="48">
        <v>0</v>
      </c>
      <c r="H342" s="89">
        <v>0</v>
      </c>
      <c r="I342" s="48">
        <v>0</v>
      </c>
      <c r="J342" s="89">
        <v>0</v>
      </c>
      <c r="K342" s="131">
        <v>0</v>
      </c>
      <c r="L342" s="131">
        <v>0</v>
      </c>
      <c r="M342" s="48">
        <f t="shared" si="40"/>
        <v>0</v>
      </c>
      <c r="N342" s="157">
        <f t="shared" si="41"/>
        <v>0</v>
      </c>
      <c r="O342" s="95">
        <f t="shared" si="42"/>
        <v>1.9230769230769231</v>
      </c>
      <c r="P342" s="95">
        <v>0</v>
      </c>
      <c r="Q342" s="14"/>
      <c r="R342" s="19"/>
      <c r="S342" s="25"/>
      <c r="T342" s="26"/>
      <c r="U342" s="21"/>
      <c r="V342" s="21"/>
      <c r="W342" s="21"/>
      <c r="X342" s="21"/>
    </row>
    <row r="343" spans="1:24" s="18" customFormat="1" ht="12.75" customHeight="1" x14ac:dyDescent="0.25">
      <c r="A343" s="164"/>
      <c r="B343" s="119" t="s">
        <v>248</v>
      </c>
      <c r="C343" s="48">
        <v>0</v>
      </c>
      <c r="D343" s="89">
        <v>0</v>
      </c>
      <c r="E343" s="48">
        <v>0</v>
      </c>
      <c r="F343" s="89">
        <v>0</v>
      </c>
      <c r="G343" s="48">
        <v>0</v>
      </c>
      <c r="H343" s="89">
        <v>0</v>
      </c>
      <c r="I343" s="48">
        <v>0</v>
      </c>
      <c r="J343" s="89">
        <v>0</v>
      </c>
      <c r="K343" s="131">
        <v>0</v>
      </c>
      <c r="L343" s="131">
        <v>0</v>
      </c>
      <c r="M343" s="48">
        <f t="shared" si="40"/>
        <v>0</v>
      </c>
      <c r="N343" s="157">
        <f t="shared" si="41"/>
        <v>0</v>
      </c>
      <c r="O343" s="95">
        <f t="shared" si="42"/>
        <v>1.9230769230769231</v>
      </c>
      <c r="P343" s="95">
        <v>0</v>
      </c>
      <c r="Q343" s="14"/>
      <c r="R343" s="19"/>
      <c r="S343" s="9"/>
      <c r="T343" s="26"/>
      <c r="U343" s="21"/>
      <c r="V343" s="21"/>
      <c r="W343" s="21"/>
      <c r="X343" s="21"/>
    </row>
    <row r="344" spans="1:24" s="18" customFormat="1" ht="12.75" customHeight="1" x14ac:dyDescent="0.25">
      <c r="A344" s="164"/>
      <c r="B344" s="119" t="s">
        <v>254</v>
      </c>
      <c r="C344" s="48">
        <v>0</v>
      </c>
      <c r="D344" s="89">
        <v>0</v>
      </c>
      <c r="E344" s="48">
        <v>0</v>
      </c>
      <c r="F344" s="89">
        <v>0</v>
      </c>
      <c r="G344" s="48">
        <v>0</v>
      </c>
      <c r="H344" s="89">
        <v>0</v>
      </c>
      <c r="I344" s="48">
        <v>0</v>
      </c>
      <c r="J344" s="89">
        <v>0</v>
      </c>
      <c r="K344" s="131">
        <v>0</v>
      </c>
      <c r="L344" s="131">
        <v>0</v>
      </c>
      <c r="M344" s="48">
        <f t="shared" si="40"/>
        <v>0</v>
      </c>
      <c r="N344" s="157">
        <f t="shared" si="41"/>
        <v>0</v>
      </c>
      <c r="O344" s="95">
        <f t="shared" si="42"/>
        <v>1.9230769230769231</v>
      </c>
      <c r="P344" s="95">
        <v>0</v>
      </c>
      <c r="Q344" s="14"/>
      <c r="R344" s="19"/>
      <c r="S344" s="25"/>
      <c r="T344" s="26"/>
      <c r="U344" s="21"/>
      <c r="V344" s="21"/>
      <c r="W344" s="21"/>
      <c r="X344" s="21"/>
    </row>
    <row r="345" spans="1:24" s="18" customFormat="1" ht="12.75" customHeight="1" x14ac:dyDescent="0.25">
      <c r="A345" s="164"/>
      <c r="B345" s="119" t="s">
        <v>37</v>
      </c>
      <c r="C345" s="48">
        <v>0</v>
      </c>
      <c r="D345" s="88">
        <v>0</v>
      </c>
      <c r="E345" s="48">
        <v>0</v>
      </c>
      <c r="F345" s="89">
        <v>2</v>
      </c>
      <c r="G345" s="48">
        <v>1</v>
      </c>
      <c r="H345" s="89">
        <v>0</v>
      </c>
      <c r="I345" s="48">
        <v>0</v>
      </c>
      <c r="J345" s="89">
        <v>0</v>
      </c>
      <c r="K345" s="131">
        <v>1</v>
      </c>
      <c r="L345" s="131">
        <v>2</v>
      </c>
      <c r="M345" s="48">
        <f t="shared" si="40"/>
        <v>6</v>
      </c>
      <c r="N345" s="157">
        <f t="shared" si="41"/>
        <v>3.0303030303030303</v>
      </c>
      <c r="O345" s="95">
        <f t="shared" si="42"/>
        <v>1.9230769230769231</v>
      </c>
      <c r="P345" s="95">
        <f t="shared" si="42"/>
        <v>1.9230769230769231</v>
      </c>
      <c r="Q345" s="14"/>
      <c r="R345" s="19"/>
      <c r="S345" s="25"/>
      <c r="T345" s="26"/>
      <c r="U345" s="21"/>
      <c r="V345" s="21"/>
      <c r="W345" s="21"/>
      <c r="X345" s="21"/>
    </row>
    <row r="346" spans="1:24" s="18" customFormat="1" ht="12.75" customHeight="1" x14ac:dyDescent="0.25">
      <c r="A346" s="164"/>
      <c r="B346" s="119" t="s">
        <v>262</v>
      </c>
      <c r="C346" s="48">
        <v>0</v>
      </c>
      <c r="D346" s="89">
        <v>0</v>
      </c>
      <c r="E346" s="48">
        <v>0</v>
      </c>
      <c r="F346" s="89">
        <v>0</v>
      </c>
      <c r="G346" s="48">
        <v>0</v>
      </c>
      <c r="H346" s="89">
        <v>0</v>
      </c>
      <c r="I346" s="48">
        <v>0</v>
      </c>
      <c r="J346" s="89">
        <v>0</v>
      </c>
      <c r="K346" s="131">
        <v>0</v>
      </c>
      <c r="L346" s="131">
        <v>0</v>
      </c>
      <c r="M346" s="48">
        <f t="shared" si="40"/>
        <v>0</v>
      </c>
      <c r="N346" s="157">
        <f t="shared" si="41"/>
        <v>0</v>
      </c>
      <c r="O346" s="95">
        <f t="shared" si="42"/>
        <v>1.9230769230769231</v>
      </c>
      <c r="P346" s="95">
        <v>0</v>
      </c>
      <c r="Q346" s="14"/>
      <c r="R346" s="19"/>
      <c r="S346" s="9"/>
      <c r="T346" s="26"/>
      <c r="U346" s="21"/>
      <c r="V346" s="21"/>
      <c r="W346" s="21"/>
      <c r="X346" s="21"/>
    </row>
    <row r="347" spans="1:24" s="18" customFormat="1" ht="12.75" customHeight="1" x14ac:dyDescent="0.25">
      <c r="A347" s="164"/>
      <c r="B347" s="119" t="s">
        <v>29</v>
      </c>
      <c r="C347" s="48">
        <v>0</v>
      </c>
      <c r="D347" s="88">
        <v>1</v>
      </c>
      <c r="E347" s="48">
        <v>1</v>
      </c>
      <c r="F347" s="89">
        <v>1</v>
      </c>
      <c r="G347" s="48">
        <v>1</v>
      </c>
      <c r="H347" s="89">
        <v>2</v>
      </c>
      <c r="I347" s="48">
        <v>0</v>
      </c>
      <c r="J347" s="89">
        <v>0</v>
      </c>
      <c r="K347" s="131">
        <v>0</v>
      </c>
      <c r="L347" s="131">
        <v>0</v>
      </c>
      <c r="M347" s="48">
        <f t="shared" si="40"/>
        <v>6</v>
      </c>
      <c r="N347" s="157">
        <f t="shared" si="41"/>
        <v>3.0303030303030303</v>
      </c>
      <c r="O347" s="95">
        <f t="shared" si="42"/>
        <v>1.9230769230769231</v>
      </c>
      <c r="P347" s="95">
        <f t="shared" si="42"/>
        <v>1.9230769230769231</v>
      </c>
      <c r="Q347" s="14"/>
      <c r="R347" s="19"/>
      <c r="S347" s="25"/>
      <c r="T347" s="26"/>
      <c r="U347" s="21"/>
      <c r="V347" s="21"/>
      <c r="W347" s="21"/>
      <c r="X347" s="21"/>
    </row>
    <row r="348" spans="1:24" s="18" customFormat="1" ht="12.75" customHeight="1" x14ac:dyDescent="0.25">
      <c r="A348" s="164"/>
      <c r="B348" s="119" t="s">
        <v>50</v>
      </c>
      <c r="C348" s="48">
        <v>0</v>
      </c>
      <c r="D348" s="88">
        <v>0</v>
      </c>
      <c r="E348" s="48">
        <v>0</v>
      </c>
      <c r="F348" s="89">
        <v>2</v>
      </c>
      <c r="G348" s="48">
        <v>0</v>
      </c>
      <c r="H348" s="89">
        <v>0</v>
      </c>
      <c r="I348" s="48">
        <v>1</v>
      </c>
      <c r="J348" s="89">
        <v>1</v>
      </c>
      <c r="K348" s="131">
        <v>0</v>
      </c>
      <c r="L348" s="131">
        <v>0</v>
      </c>
      <c r="M348" s="48">
        <f t="shared" si="40"/>
        <v>4</v>
      </c>
      <c r="N348" s="157">
        <f t="shared" si="41"/>
        <v>2.0202020202020203</v>
      </c>
      <c r="O348" s="95">
        <f t="shared" si="42"/>
        <v>1.9230769230769231</v>
      </c>
      <c r="P348" s="95">
        <f t="shared" si="42"/>
        <v>1.9230769230769231</v>
      </c>
      <c r="Q348" s="14"/>
      <c r="R348" s="19"/>
      <c r="S348" s="25"/>
      <c r="T348" s="26"/>
      <c r="U348" s="21"/>
      <c r="V348" s="21"/>
      <c r="W348" s="21"/>
      <c r="X348" s="21"/>
    </row>
    <row r="349" spans="1:24" s="18" customFormat="1" ht="12.75" customHeight="1" x14ac:dyDescent="0.25">
      <c r="A349" s="164"/>
      <c r="B349" s="119" t="s">
        <v>82</v>
      </c>
      <c r="C349" s="48">
        <v>0</v>
      </c>
      <c r="D349" s="88">
        <v>0</v>
      </c>
      <c r="E349" s="48">
        <v>0</v>
      </c>
      <c r="F349" s="89">
        <v>1</v>
      </c>
      <c r="G349" s="48">
        <v>0</v>
      </c>
      <c r="H349" s="89">
        <v>0</v>
      </c>
      <c r="I349" s="48">
        <v>0</v>
      </c>
      <c r="J349" s="89">
        <v>0</v>
      </c>
      <c r="K349" s="131">
        <v>0</v>
      </c>
      <c r="L349" s="131">
        <v>1</v>
      </c>
      <c r="M349" s="48">
        <f t="shared" si="40"/>
        <v>2</v>
      </c>
      <c r="N349" s="157">
        <f t="shared" si="41"/>
        <v>1.0101010101010102</v>
      </c>
      <c r="O349" s="95">
        <f t="shared" si="42"/>
        <v>1.9230769230769231</v>
      </c>
      <c r="P349" s="95">
        <f t="shared" si="42"/>
        <v>1.9230769230769231</v>
      </c>
      <c r="Q349" s="14"/>
      <c r="R349" s="19"/>
      <c r="S349" s="9"/>
      <c r="T349" s="26"/>
      <c r="U349" s="21"/>
      <c r="V349" s="21"/>
      <c r="W349" s="21"/>
      <c r="X349" s="21"/>
    </row>
    <row r="350" spans="1:24" s="18" customFormat="1" ht="12.75" customHeight="1" x14ac:dyDescent="0.25">
      <c r="A350" s="164"/>
      <c r="B350" s="119" t="s">
        <v>65</v>
      </c>
      <c r="C350" s="48">
        <v>0</v>
      </c>
      <c r="D350" s="88">
        <v>0</v>
      </c>
      <c r="E350" s="48">
        <v>0</v>
      </c>
      <c r="F350" s="89">
        <v>0</v>
      </c>
      <c r="G350" s="48">
        <v>1</v>
      </c>
      <c r="H350" s="89">
        <v>0</v>
      </c>
      <c r="I350" s="48">
        <v>1</v>
      </c>
      <c r="J350" s="89">
        <v>0</v>
      </c>
      <c r="K350" s="131">
        <v>0</v>
      </c>
      <c r="L350" s="131">
        <v>0</v>
      </c>
      <c r="M350" s="48">
        <f t="shared" si="40"/>
        <v>2</v>
      </c>
      <c r="N350" s="157">
        <f t="shared" si="41"/>
        <v>1.0101010101010102</v>
      </c>
      <c r="O350" s="95">
        <f t="shared" si="42"/>
        <v>1.9230769230769231</v>
      </c>
      <c r="P350" s="95">
        <f t="shared" si="42"/>
        <v>1.9230769230769231</v>
      </c>
      <c r="Q350" s="14"/>
      <c r="R350" s="19"/>
      <c r="S350" s="9"/>
      <c r="T350" s="26"/>
      <c r="U350" s="21"/>
      <c r="V350" s="21"/>
      <c r="W350" s="21"/>
      <c r="X350" s="21"/>
    </row>
    <row r="351" spans="1:24" s="18" customFormat="1" ht="12.75" customHeight="1" x14ac:dyDescent="0.25">
      <c r="A351" s="164"/>
      <c r="B351" s="119" t="s">
        <v>73</v>
      </c>
      <c r="C351" s="48">
        <v>0</v>
      </c>
      <c r="D351" s="88">
        <v>0</v>
      </c>
      <c r="E351" s="48">
        <v>0</v>
      </c>
      <c r="F351" s="89">
        <v>0</v>
      </c>
      <c r="G351" s="48">
        <v>0</v>
      </c>
      <c r="H351" s="89">
        <v>0</v>
      </c>
      <c r="I351" s="48">
        <v>1</v>
      </c>
      <c r="J351" s="89">
        <v>0</v>
      </c>
      <c r="K351" s="131">
        <v>0</v>
      </c>
      <c r="L351" s="131">
        <v>0</v>
      </c>
      <c r="M351" s="48">
        <f t="shared" si="40"/>
        <v>1</v>
      </c>
      <c r="N351" s="157">
        <f t="shared" si="41"/>
        <v>0.50505050505050508</v>
      </c>
      <c r="O351" s="95">
        <f t="shared" si="42"/>
        <v>1.9230769230769231</v>
      </c>
      <c r="P351" s="95">
        <f t="shared" si="42"/>
        <v>1.9230769230769231</v>
      </c>
      <c r="Q351" s="14"/>
      <c r="R351" s="19"/>
      <c r="S351" s="20"/>
      <c r="T351" s="17"/>
      <c r="U351" s="17"/>
      <c r="V351" s="17"/>
      <c r="W351" s="17"/>
      <c r="X351" s="17"/>
    </row>
    <row r="352" spans="1:24" s="18" customFormat="1" ht="12.75" customHeight="1" x14ac:dyDescent="0.25">
      <c r="A352" s="164"/>
      <c r="B352" s="119" t="s">
        <v>55</v>
      </c>
      <c r="C352" s="48">
        <v>0</v>
      </c>
      <c r="D352" s="88">
        <v>0</v>
      </c>
      <c r="E352" s="48">
        <v>0</v>
      </c>
      <c r="F352" s="89">
        <v>0</v>
      </c>
      <c r="G352" s="48">
        <v>1</v>
      </c>
      <c r="H352" s="89">
        <v>0</v>
      </c>
      <c r="I352" s="48">
        <v>0</v>
      </c>
      <c r="J352" s="89">
        <v>1</v>
      </c>
      <c r="K352" s="131">
        <v>0</v>
      </c>
      <c r="L352" s="131">
        <v>0</v>
      </c>
      <c r="M352" s="48">
        <f t="shared" si="40"/>
        <v>2</v>
      </c>
      <c r="N352" s="157">
        <f t="shared" si="41"/>
        <v>1.0101010101010102</v>
      </c>
      <c r="O352" s="95">
        <f t="shared" si="42"/>
        <v>1.9230769230769231</v>
      </c>
      <c r="P352" s="95">
        <f t="shared" si="42"/>
        <v>1.9230769230769231</v>
      </c>
      <c r="Q352" s="14"/>
      <c r="R352" s="19"/>
      <c r="S352" s="20"/>
      <c r="T352" s="17"/>
      <c r="U352" s="17"/>
      <c r="V352" s="17"/>
      <c r="W352" s="17"/>
      <c r="X352" s="17"/>
    </row>
    <row r="353" spans="1:24" s="18" customFormat="1" ht="12.75" customHeight="1" x14ac:dyDescent="0.25">
      <c r="A353" s="164"/>
      <c r="B353" s="119" t="s">
        <v>77</v>
      </c>
      <c r="C353" s="48">
        <v>0</v>
      </c>
      <c r="D353" s="88">
        <v>0</v>
      </c>
      <c r="E353" s="48">
        <v>0</v>
      </c>
      <c r="F353" s="89">
        <v>0</v>
      </c>
      <c r="G353" s="48">
        <v>0</v>
      </c>
      <c r="H353" s="89">
        <v>0</v>
      </c>
      <c r="I353" s="48">
        <v>0</v>
      </c>
      <c r="J353" s="89">
        <v>1</v>
      </c>
      <c r="K353" s="131">
        <v>0</v>
      </c>
      <c r="L353" s="131">
        <v>0</v>
      </c>
      <c r="M353" s="48">
        <f t="shared" si="40"/>
        <v>1</v>
      </c>
      <c r="N353" s="157">
        <f t="shared" si="41"/>
        <v>0.50505050505050508</v>
      </c>
      <c r="O353" s="95">
        <f t="shared" si="42"/>
        <v>1.9230769230769231</v>
      </c>
      <c r="P353" s="95">
        <f t="shared" si="42"/>
        <v>1.9230769230769231</v>
      </c>
      <c r="Q353" s="14"/>
      <c r="R353" s="19"/>
      <c r="S353" s="25"/>
      <c r="T353" s="26"/>
      <c r="U353" s="21"/>
      <c r="V353" s="21"/>
      <c r="W353" s="21"/>
      <c r="X353" s="21"/>
    </row>
    <row r="354" spans="1:24" s="18" customFormat="1" ht="12.75" customHeight="1" x14ac:dyDescent="0.25">
      <c r="A354" s="164"/>
      <c r="B354" s="119" t="s">
        <v>83</v>
      </c>
      <c r="C354" s="48">
        <v>0</v>
      </c>
      <c r="D354" s="88">
        <v>0</v>
      </c>
      <c r="E354" s="48">
        <v>0</v>
      </c>
      <c r="F354" s="89">
        <v>0</v>
      </c>
      <c r="G354" s="48">
        <v>0</v>
      </c>
      <c r="H354" s="89">
        <v>0</v>
      </c>
      <c r="I354" s="48">
        <v>1</v>
      </c>
      <c r="J354" s="89">
        <v>0</v>
      </c>
      <c r="K354" s="131">
        <v>0</v>
      </c>
      <c r="L354" s="131">
        <v>0</v>
      </c>
      <c r="M354" s="48">
        <f t="shared" si="40"/>
        <v>1</v>
      </c>
      <c r="N354" s="157">
        <f t="shared" si="41"/>
        <v>0.50505050505050508</v>
      </c>
      <c r="O354" s="95">
        <f t="shared" si="42"/>
        <v>1.9230769230769231</v>
      </c>
      <c r="P354" s="95">
        <f t="shared" si="42"/>
        <v>1.9230769230769231</v>
      </c>
      <c r="Q354" s="14"/>
      <c r="R354" s="19"/>
      <c r="S354" s="25"/>
      <c r="T354" s="26"/>
      <c r="U354" s="21"/>
      <c r="V354" s="21"/>
      <c r="W354" s="21"/>
      <c r="X354" s="21"/>
    </row>
    <row r="355" spans="1:24" s="18" customFormat="1" ht="12.75" customHeight="1" x14ac:dyDescent="0.25">
      <c r="A355" s="164"/>
      <c r="B355" s="119" t="s">
        <v>64</v>
      </c>
      <c r="C355" s="48">
        <v>0</v>
      </c>
      <c r="D355" s="89">
        <v>0</v>
      </c>
      <c r="E355" s="48">
        <v>0</v>
      </c>
      <c r="F355" s="89">
        <v>0</v>
      </c>
      <c r="G355" s="48">
        <v>1</v>
      </c>
      <c r="H355" s="89">
        <v>0</v>
      </c>
      <c r="I355" s="48">
        <v>0</v>
      </c>
      <c r="J355" s="89">
        <v>0</v>
      </c>
      <c r="K355" s="131">
        <v>0</v>
      </c>
      <c r="L355" s="131">
        <v>0</v>
      </c>
      <c r="M355" s="48">
        <f t="shared" si="40"/>
        <v>1</v>
      </c>
      <c r="N355" s="157">
        <f t="shared" si="41"/>
        <v>0.50505050505050508</v>
      </c>
      <c r="O355" s="95">
        <f t="shared" si="42"/>
        <v>1.9230769230769231</v>
      </c>
      <c r="P355" s="95">
        <f t="shared" si="42"/>
        <v>1.9230769230769231</v>
      </c>
      <c r="Q355" s="14"/>
      <c r="R355" s="19"/>
      <c r="S355" s="25"/>
      <c r="T355" s="26"/>
      <c r="U355" s="21"/>
      <c r="V355" s="21"/>
      <c r="W355" s="21"/>
      <c r="X355" s="21"/>
    </row>
    <row r="356" spans="1:24" s="18" customFormat="1" ht="12.75" customHeight="1" x14ac:dyDescent="0.25">
      <c r="A356" s="164"/>
      <c r="B356" s="119" t="s">
        <v>314</v>
      </c>
      <c r="C356" s="48">
        <v>0</v>
      </c>
      <c r="D356" s="89">
        <v>0</v>
      </c>
      <c r="E356" s="48">
        <v>0</v>
      </c>
      <c r="F356" s="89">
        <v>0</v>
      </c>
      <c r="G356" s="48">
        <v>0</v>
      </c>
      <c r="H356" s="89">
        <v>0</v>
      </c>
      <c r="I356" s="48">
        <v>0</v>
      </c>
      <c r="J356" s="89">
        <v>0</v>
      </c>
      <c r="K356" s="131">
        <v>0</v>
      </c>
      <c r="L356" s="131">
        <v>0</v>
      </c>
      <c r="M356" s="48">
        <f t="shared" si="40"/>
        <v>0</v>
      </c>
      <c r="N356" s="157">
        <f t="shared" si="41"/>
        <v>0</v>
      </c>
      <c r="O356" s="95">
        <f t="shared" si="42"/>
        <v>1.9230769230769231</v>
      </c>
      <c r="P356" s="95">
        <v>0</v>
      </c>
      <c r="Q356" s="14"/>
      <c r="R356" s="19"/>
      <c r="S356" s="25"/>
      <c r="T356" s="26"/>
      <c r="U356" s="21"/>
      <c r="V356" s="21"/>
      <c r="W356" s="21"/>
      <c r="X356" s="21"/>
    </row>
    <row r="357" spans="1:24" s="18" customFormat="1" ht="12.75" customHeight="1" x14ac:dyDescent="0.25">
      <c r="A357" s="164"/>
      <c r="B357" s="119" t="s">
        <v>30</v>
      </c>
      <c r="C357" s="48">
        <v>0</v>
      </c>
      <c r="D357" s="88">
        <v>1</v>
      </c>
      <c r="E357" s="48">
        <v>1</v>
      </c>
      <c r="F357" s="89">
        <v>1</v>
      </c>
      <c r="G357" s="48">
        <v>2</v>
      </c>
      <c r="H357" s="89">
        <v>1</v>
      </c>
      <c r="I357" s="48">
        <v>0</v>
      </c>
      <c r="J357" s="89">
        <v>0</v>
      </c>
      <c r="K357" s="131">
        <v>0</v>
      </c>
      <c r="L357" s="131">
        <v>0</v>
      </c>
      <c r="M357" s="48">
        <f t="shared" si="40"/>
        <v>6</v>
      </c>
      <c r="N357" s="157">
        <f t="shared" si="41"/>
        <v>3.0303030303030303</v>
      </c>
      <c r="O357" s="95">
        <f t="shared" si="42"/>
        <v>1.9230769230769231</v>
      </c>
      <c r="P357" s="95">
        <f t="shared" si="42"/>
        <v>1.9230769230769231</v>
      </c>
      <c r="Q357" s="14"/>
      <c r="R357" s="19"/>
      <c r="S357" s="25"/>
      <c r="T357" s="26"/>
      <c r="U357" s="21"/>
      <c r="V357" s="21"/>
      <c r="W357" s="21"/>
      <c r="X357" s="21"/>
    </row>
    <row r="358" spans="1:24" s="18" customFormat="1" ht="12.75" customHeight="1" x14ac:dyDescent="0.25">
      <c r="A358" s="164"/>
      <c r="B358" s="119" t="s">
        <v>318</v>
      </c>
      <c r="C358" s="48">
        <v>0</v>
      </c>
      <c r="D358" s="89">
        <v>0</v>
      </c>
      <c r="E358" s="48">
        <v>0</v>
      </c>
      <c r="F358" s="89">
        <v>0</v>
      </c>
      <c r="G358" s="48">
        <v>0</v>
      </c>
      <c r="H358" s="89">
        <v>0</v>
      </c>
      <c r="I358" s="48">
        <v>0</v>
      </c>
      <c r="J358" s="89">
        <v>0</v>
      </c>
      <c r="K358" s="131">
        <v>0</v>
      </c>
      <c r="L358" s="131">
        <v>0</v>
      </c>
      <c r="M358" s="48">
        <f t="shared" si="40"/>
        <v>0</v>
      </c>
      <c r="N358" s="157">
        <f t="shared" si="41"/>
        <v>0</v>
      </c>
      <c r="O358" s="95">
        <f t="shared" si="42"/>
        <v>1.9230769230769231</v>
      </c>
      <c r="P358" s="95">
        <v>0</v>
      </c>
      <c r="Q358" s="14"/>
      <c r="R358" s="19"/>
      <c r="S358" s="25"/>
      <c r="T358" s="26"/>
      <c r="U358" s="21"/>
      <c r="V358" s="21"/>
      <c r="W358" s="21"/>
      <c r="X358" s="21"/>
    </row>
    <row r="359" spans="1:24" s="18" customFormat="1" ht="12.75" customHeight="1" x14ac:dyDescent="0.25">
      <c r="A359" s="164"/>
      <c r="B359" s="119" t="s">
        <v>320</v>
      </c>
      <c r="C359" s="48">
        <v>0</v>
      </c>
      <c r="D359" s="89">
        <v>0</v>
      </c>
      <c r="E359" s="48">
        <v>0</v>
      </c>
      <c r="F359" s="89">
        <v>0</v>
      </c>
      <c r="G359" s="48">
        <v>0</v>
      </c>
      <c r="H359" s="89">
        <v>0</v>
      </c>
      <c r="I359" s="48">
        <v>0</v>
      </c>
      <c r="J359" s="89">
        <v>0</v>
      </c>
      <c r="K359" s="131">
        <v>0</v>
      </c>
      <c r="L359" s="131">
        <v>0</v>
      </c>
      <c r="M359" s="48">
        <f t="shared" si="40"/>
        <v>0</v>
      </c>
      <c r="N359" s="157">
        <f t="shared" si="41"/>
        <v>0</v>
      </c>
      <c r="O359" s="95">
        <f t="shared" si="42"/>
        <v>1.9230769230769231</v>
      </c>
      <c r="P359" s="95">
        <v>0</v>
      </c>
      <c r="Q359" s="14"/>
      <c r="R359" s="19"/>
      <c r="S359" s="25"/>
      <c r="T359" s="26"/>
      <c r="U359" s="21"/>
      <c r="V359" s="21"/>
      <c r="W359" s="21"/>
      <c r="X359" s="21"/>
    </row>
    <row r="360" spans="1:24" s="18" customFormat="1" ht="12.75" customHeight="1" x14ac:dyDescent="0.25">
      <c r="A360" s="164"/>
      <c r="B360" s="120" t="s">
        <v>17</v>
      </c>
      <c r="C360" s="90">
        <v>0</v>
      </c>
      <c r="D360" s="91">
        <v>1</v>
      </c>
      <c r="E360" s="90">
        <v>9</v>
      </c>
      <c r="F360" s="132">
        <v>7</v>
      </c>
      <c r="G360" s="90">
        <v>7</v>
      </c>
      <c r="H360" s="132">
        <v>4</v>
      </c>
      <c r="I360" s="90">
        <v>5</v>
      </c>
      <c r="J360" s="132">
        <v>4</v>
      </c>
      <c r="K360" s="133">
        <v>7</v>
      </c>
      <c r="L360" s="133">
        <v>30</v>
      </c>
      <c r="M360" s="90">
        <f t="shared" si="40"/>
        <v>74</v>
      </c>
      <c r="N360" s="157">
        <f t="shared" si="41"/>
        <v>37.373737373737377</v>
      </c>
      <c r="O360" s="99">
        <f t="shared" si="42"/>
        <v>1.9230769230769231</v>
      </c>
      <c r="P360" s="99">
        <f t="shared" si="42"/>
        <v>1.9230769230769231</v>
      </c>
      <c r="Q360" s="159">
        <f>(M360+M306+M293+M275+M256+M237+M184+M157+M150+M118+M86+M42+M29+M16+M12+M3)</f>
        <v>120</v>
      </c>
      <c r="R360" s="19"/>
      <c r="S360" s="25"/>
      <c r="T360" s="26"/>
      <c r="U360" s="21"/>
      <c r="V360" s="21"/>
      <c r="W360" s="21"/>
      <c r="X360" s="21"/>
    </row>
    <row r="361" spans="1:24" s="18" customFormat="1" ht="12.75" customHeight="1" x14ac:dyDescent="0.25">
      <c r="A361" s="164"/>
      <c r="B361" s="119" t="s">
        <v>329</v>
      </c>
      <c r="C361" s="48">
        <v>0</v>
      </c>
      <c r="D361" s="89">
        <v>0</v>
      </c>
      <c r="E361" s="48">
        <v>0</v>
      </c>
      <c r="F361" s="89">
        <v>0</v>
      </c>
      <c r="G361" s="48">
        <v>0</v>
      </c>
      <c r="H361" s="89">
        <v>0</v>
      </c>
      <c r="I361" s="48">
        <v>0</v>
      </c>
      <c r="J361" s="89">
        <v>0</v>
      </c>
      <c r="K361" s="131">
        <v>0</v>
      </c>
      <c r="L361" s="131">
        <v>0</v>
      </c>
      <c r="M361" s="48">
        <f t="shared" si="40"/>
        <v>0</v>
      </c>
      <c r="N361" s="157">
        <f t="shared" si="41"/>
        <v>0</v>
      </c>
      <c r="O361" s="95">
        <f t="shared" si="42"/>
        <v>1.9230769230769231</v>
      </c>
      <c r="P361" s="95">
        <v>0</v>
      </c>
      <c r="Q361" s="14"/>
      <c r="R361" s="19"/>
      <c r="S361" s="25"/>
      <c r="T361" s="26"/>
      <c r="U361" s="21"/>
      <c r="V361" s="21"/>
      <c r="W361" s="21"/>
      <c r="X361" s="21"/>
    </row>
    <row r="362" spans="1:24" s="18" customFormat="1" ht="12.75" customHeight="1" x14ac:dyDescent="0.25">
      <c r="A362" s="164"/>
      <c r="B362" s="119" t="s">
        <v>334</v>
      </c>
      <c r="C362" s="48">
        <v>0</v>
      </c>
      <c r="D362" s="89">
        <v>0</v>
      </c>
      <c r="E362" s="48">
        <v>0</v>
      </c>
      <c r="F362" s="89">
        <v>0</v>
      </c>
      <c r="G362" s="48">
        <v>0</v>
      </c>
      <c r="H362" s="89">
        <v>0</v>
      </c>
      <c r="I362" s="48">
        <v>0</v>
      </c>
      <c r="J362" s="89">
        <v>0</v>
      </c>
      <c r="K362" s="131">
        <v>0</v>
      </c>
      <c r="L362" s="131">
        <v>0</v>
      </c>
      <c r="M362" s="48">
        <f t="shared" si="40"/>
        <v>0</v>
      </c>
      <c r="N362" s="157">
        <f t="shared" si="41"/>
        <v>0</v>
      </c>
      <c r="O362" s="95">
        <f t="shared" si="42"/>
        <v>1.9230769230769231</v>
      </c>
      <c r="P362" s="95">
        <v>0</v>
      </c>
      <c r="Q362" s="14"/>
      <c r="R362" s="19"/>
      <c r="S362" s="25"/>
      <c r="T362" s="26"/>
      <c r="U362" s="21"/>
      <c r="V362" s="21"/>
      <c r="W362" s="21"/>
      <c r="X362" s="21"/>
    </row>
    <row r="363" spans="1:24" s="18" customFormat="1" ht="12.75" customHeight="1" x14ac:dyDescent="0.25">
      <c r="A363" s="164"/>
      <c r="B363" s="106" t="s">
        <v>28</v>
      </c>
      <c r="C363" s="49">
        <v>0</v>
      </c>
      <c r="D363" s="92">
        <v>0</v>
      </c>
      <c r="E363" s="49">
        <v>0</v>
      </c>
      <c r="F363" s="93">
        <v>2</v>
      </c>
      <c r="G363" s="49">
        <v>0</v>
      </c>
      <c r="H363" s="93">
        <v>1</v>
      </c>
      <c r="I363" s="49">
        <v>0</v>
      </c>
      <c r="J363" s="93">
        <v>0</v>
      </c>
      <c r="K363" s="134">
        <v>0</v>
      </c>
      <c r="L363" s="134">
        <v>1</v>
      </c>
      <c r="M363" s="49">
        <f>SUM(C363:L363)</f>
        <v>4</v>
      </c>
      <c r="N363" s="158">
        <f t="shared" si="41"/>
        <v>2.0202020202020203</v>
      </c>
      <c r="O363" s="95">
        <f t="shared" si="42"/>
        <v>1.9230769230769231</v>
      </c>
      <c r="P363" s="95">
        <f t="shared" si="42"/>
        <v>1.9230769230769231</v>
      </c>
      <c r="Q363" s="14"/>
      <c r="R363" s="19"/>
      <c r="S363" s="25"/>
      <c r="T363" s="26"/>
      <c r="U363" s="21"/>
      <c r="V363" s="21"/>
      <c r="W363" s="21"/>
      <c r="X363" s="21"/>
    </row>
    <row r="364" spans="1:24" s="18" customFormat="1" ht="12.75" customHeight="1" x14ac:dyDescent="0.25">
      <c r="A364" s="165"/>
      <c r="B364" s="150" t="s">
        <v>362</v>
      </c>
      <c r="C364" s="172">
        <v>34.799999999999997</v>
      </c>
      <c r="D364" s="173"/>
      <c r="E364" s="173"/>
      <c r="F364" s="173"/>
      <c r="G364" s="174"/>
      <c r="H364" s="172">
        <v>65.2</v>
      </c>
      <c r="I364" s="173"/>
      <c r="J364" s="173"/>
      <c r="K364" s="173"/>
      <c r="L364" s="174"/>
      <c r="M364" s="72">
        <f>SUM(M312:M363)</f>
        <v>198</v>
      </c>
      <c r="N364" s="155">
        <v>37.4</v>
      </c>
      <c r="O364" s="153" t="s">
        <v>363</v>
      </c>
      <c r="P364" s="105">
        <f>SUM(P312:P363)</f>
        <v>55.769230769230731</v>
      </c>
      <c r="Q364" s="14"/>
      <c r="R364" s="19"/>
      <c r="S364" s="9"/>
      <c r="T364" s="26"/>
      <c r="U364" s="21"/>
      <c r="V364" s="21"/>
      <c r="W364" s="21"/>
      <c r="X364" s="21"/>
    </row>
    <row r="367" spans="1:24" x14ac:dyDescent="0.25">
      <c r="D367" s="154"/>
    </row>
  </sheetData>
  <mergeCells count="51">
    <mergeCell ref="A36:A51"/>
    <mergeCell ref="A52:A90"/>
    <mergeCell ref="C7:G7"/>
    <mergeCell ref="H7:L7"/>
    <mergeCell ref="C15:G15"/>
    <mergeCell ref="H15:L15"/>
    <mergeCell ref="C25:G25"/>
    <mergeCell ref="H25:L25"/>
    <mergeCell ref="C35:G35"/>
    <mergeCell ref="H35:L35"/>
    <mergeCell ref="C51:G51"/>
    <mergeCell ref="H51:L51"/>
    <mergeCell ref="C90:G90"/>
    <mergeCell ref="H90:L90"/>
    <mergeCell ref="A178:A211"/>
    <mergeCell ref="A212:A244"/>
    <mergeCell ref="A245:A257"/>
    <mergeCell ref="C124:G124"/>
    <mergeCell ref="H124:L124"/>
    <mergeCell ref="C155:G155"/>
    <mergeCell ref="H155:L155"/>
    <mergeCell ref="C177:G177"/>
    <mergeCell ref="H177:L177"/>
    <mergeCell ref="A91:A124"/>
    <mergeCell ref="A125:A155"/>
    <mergeCell ref="A156:A177"/>
    <mergeCell ref="H311:L311"/>
    <mergeCell ref="C288:G288"/>
    <mergeCell ref="H288:L288"/>
    <mergeCell ref="C211:G211"/>
    <mergeCell ref="H211:L211"/>
    <mergeCell ref="C244:G244"/>
    <mergeCell ref="H244:L244"/>
    <mergeCell ref="C257:G257"/>
    <mergeCell ref="H257:L257"/>
    <mergeCell ref="N1:P1"/>
    <mergeCell ref="A258:A288"/>
    <mergeCell ref="A312:A364"/>
    <mergeCell ref="A3:A7"/>
    <mergeCell ref="A1:B1"/>
    <mergeCell ref="A8:A15"/>
    <mergeCell ref="A289:A299"/>
    <mergeCell ref="A300:A311"/>
    <mergeCell ref="A26:A35"/>
    <mergeCell ref="A16:A25"/>
    <mergeCell ref="C1:M1"/>
    <mergeCell ref="C364:G364"/>
    <mergeCell ref="H364:L364"/>
    <mergeCell ref="C299:G299"/>
    <mergeCell ref="H299:L299"/>
    <mergeCell ref="C311:G3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Suplementary_File_1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ClaudioPardo</dc:creator>
  <cp:lastModifiedBy>ClaudioPardo</cp:lastModifiedBy>
  <dcterms:created xsi:type="dcterms:W3CDTF">2026-02-04T02:49:27Z</dcterms:created>
  <dcterms:modified xsi:type="dcterms:W3CDTF">2026-03-25T16:20:40Z</dcterms:modified>
</cp:coreProperties>
</file>