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Fig 3E-15" sheetId="2" r:id="rId1"/>
    <sheet name="Fig 3E-25" sheetId="4" r:id="rId2"/>
    <sheet name="Fig S2D" sheetId="5" r:id="rId3"/>
    <sheet name="Fig 5F" sheetId="6" r:id="rId4"/>
    <sheet name="Fig7D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<sst xmlns="http://schemas.openxmlformats.org/spreadsheetml/2006/main" count="1243" uniqueCount="61">
  <si>
    <t>Fig3E-SCC15</t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</si>
  <si>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L1B</t>
    </r>
  </si>
  <si>
    <t>NAME</t>
  </si>
  <si>
    <t>CT1</t>
  </si>
  <si>
    <t>CT2</t>
  </si>
  <si>
    <t>CT3</t>
  </si>
  <si>
    <t>RefCT1</t>
  </si>
  <si>
    <t>RefCT2</t>
  </si>
  <si>
    <t>RefCT3</t>
  </si>
  <si>
    <t>△CT1</t>
  </si>
  <si>
    <t>△CT2</t>
  </si>
  <si>
    <t>△CT3</t>
  </si>
  <si>
    <t>Average</t>
  </si>
  <si>
    <t>△△CT1</t>
  </si>
  <si>
    <t>△△CT2</t>
  </si>
  <si>
    <t>△△CT3</t>
  </si>
  <si>
    <t>2-△△CT1</t>
  </si>
  <si>
    <t>2-△△CT2</t>
  </si>
  <si>
    <t>2-△△CT3</t>
  </si>
  <si>
    <t>SD</t>
  </si>
  <si>
    <t>SE</t>
  </si>
  <si>
    <t>15-0</t>
  </si>
  <si>
    <t>15-0.1</t>
  </si>
  <si>
    <t>15-0.5</t>
  </si>
  <si>
    <t>15-1</t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</si>
  <si>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L1A</t>
    </r>
  </si>
  <si>
    <t>CXCL1</t>
  </si>
  <si>
    <t>IL6</t>
  </si>
  <si>
    <t>IL8</t>
  </si>
  <si>
    <t>CCL2</t>
  </si>
  <si>
    <t xml:space="preserve"> </t>
  </si>
  <si>
    <t>MMP3</t>
  </si>
  <si>
    <t>Fig3E-SCC25</t>
  </si>
  <si>
    <t>FigS2D</t>
  </si>
  <si>
    <t>MKN45</t>
  </si>
  <si>
    <t>IL1A</t>
  </si>
  <si>
    <t>MKN45-DMSO</t>
  </si>
  <si>
    <t>MKN45-JQ1</t>
  </si>
  <si>
    <t>CXCL8</t>
  </si>
  <si>
    <t>MDA-MB-231</t>
  </si>
  <si>
    <t>MDA-MB-231-DMSO</t>
  </si>
  <si>
    <t>MDA-MB-231-JQ1</t>
  </si>
  <si>
    <t>Fig5F</t>
  </si>
  <si>
    <t>SCC15</t>
  </si>
  <si>
    <t>SCC25</t>
  </si>
  <si>
    <t>DMSO-Input</t>
  </si>
  <si>
    <t>DMSO-IP</t>
  </si>
  <si>
    <t>DMSO-IgG</t>
  </si>
  <si>
    <t>JQ1-Input</t>
  </si>
  <si>
    <t>JQ1-IP</t>
  </si>
  <si>
    <t>JQ1-IgG</t>
  </si>
  <si>
    <t>Fig7D</t>
  </si>
  <si>
    <t>5’UTR</t>
  </si>
  <si>
    <t>SCC15-DMSO</t>
  </si>
  <si>
    <t>SCC15-JQ1</t>
  </si>
  <si>
    <t>ORF1</t>
  </si>
  <si>
    <t>ORF2</t>
  </si>
  <si>
    <t>SCC25-DMSO</t>
  </si>
  <si>
    <t>SCC25-JQ1</t>
  </si>
  <si>
    <t>18.6098934329787</t>
  </si>
  <si>
    <t>18.7536929324415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</si>
</sst>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0"/>
      <name val="Arial"/>
      <charset val="134"/>
    </font>
    <font>
      <b/>
      <sz val="9"/>
      <color indexed="8"/>
      <name val="PMingLiU"/>
      <charset val="136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49"/>
    <xf numFmtId="0" fontId="0" fillId="3" borderId="0" xfId="49" applyFill="1"/>
    <xf numFmtId="0" fontId="0" fillId="4" borderId="0" xfId="49" applyFill="1"/>
    <xf numFmtId="0" fontId="2" fillId="0" borderId="0" xfId="49" applyFont="1"/>
    <xf numFmtId="0" fontId="3" fillId="5" borderId="0" xfId="49" applyFont="1" applyFill="1"/>
    <xf numFmtId="0" fontId="0" fillId="0" borderId="0" xfId="0" applyFont="1" applyFill="1" applyAlignment="1">
      <alignment vertical="center"/>
    </xf>
    <xf numFmtId="0" fontId="4" fillId="0" borderId="0" xfId="49" applyFont="1"/>
    <xf numFmtId="0" fontId="0" fillId="0" borderId="0" xfId="0" applyNumberFormat="1" applyFont="1" applyFill="1" applyAlignment="1">
      <alignment vertical="center"/>
    </xf>
    <xf numFmtId="58" fontId="1" fillId="0" borderId="0" xfId="49" applyNumberFormat="1" applyFont="1" applyFill="1" applyAlignment="1">
      <alignment horizontal="center"/>
    </xf>
    <xf numFmtId="58" fontId="1" fillId="0" borderId="0" xfId="50" applyNumberFormat="1" applyFont="1" applyFill="1" applyAlignment="1">
      <alignment horizontal="center"/>
    </xf>
    <xf numFmtId="0" fontId="0" fillId="0" borderId="0" xfId="50"/>
    <xf numFmtId="0" fontId="0" fillId="3" borderId="0" xfId="50" applyFill="1"/>
    <xf numFmtId="0" fontId="0" fillId="0" borderId="0" xfId="0" applyFill="1"/>
    <xf numFmtId="0" fontId="0" fillId="0" borderId="0" xfId="49" applyAlignment="1">
      <alignment vertical="center"/>
    </xf>
    <xf numFmtId="0" fontId="0" fillId="0" borderId="1" xfId="0" applyBorder="1"/>
    <xf numFmtId="0" fontId="0" fillId="0" borderId="0" xfId="0" applyAlignment="1"/>
    <xf numFmtId="0" fontId="0" fillId="5" borderId="1" xfId="0" applyFill="1" applyBorder="1" applyAlignment="1">
      <alignment horizontal="center"/>
    </xf>
    <xf numFmtId="0" fontId="0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49" applyFont="1"/>
    <xf numFmtId="0" fontId="0" fillId="0" borderId="1" xfId="0" applyFont="1" applyFill="1" applyBorder="1" applyAlignment="1">
      <alignment vertical="center"/>
    </xf>
    <xf numFmtId="0" fontId="0" fillId="0" borderId="1" xfId="49" applyBorder="1"/>
    <xf numFmtId="0" fontId="2" fillId="0" borderId="1" xfId="49" applyFont="1" applyBorder="1"/>
    <xf numFmtId="0" fontId="4" fillId="0" borderId="1" xfId="49" applyFont="1" applyBorder="1"/>
    <xf numFmtId="0" fontId="4" fillId="0" borderId="0" xfId="50" applyFont="1"/>
    <xf numFmtId="58" fontId="0" fillId="0" borderId="0" xfId="50" applyNumberFormat="1"/>
    <xf numFmtId="0" fontId="0" fillId="0" borderId="0" xfId="50" applyFont="1"/>
    <xf numFmtId="0" fontId="0" fillId="4" borderId="0" xfId="50" applyFill="1"/>
    <xf numFmtId="0" fontId="3" fillId="5" borderId="0" xfId="50" applyFont="1" applyFill="1"/>
    <xf numFmtId="0" fontId="0" fillId="0" borderId="0" xfId="50" applyProtection="1">
      <protection locked="0"/>
    </xf>
    <xf numFmtId="0" fontId="3" fillId="0" borderId="0" xfId="50" applyFont="1"/>
    <xf numFmtId="0" fontId="0" fillId="0" borderId="0" xfId="50" applyAlignment="1">
      <alignment vertical="center"/>
    </xf>
    <xf numFmtId="0" fontId="5" fillId="0" borderId="0" xfId="54"/>
    <xf numFmtId="0" fontId="1" fillId="0" borderId="0" xfId="49" applyFont="1"/>
    <xf numFmtId="58" fontId="0" fillId="0" borderId="0" xfId="49" applyNumberFormat="1" applyFont="1"/>
    <xf numFmtId="0" fontId="6" fillId="0" borderId="0" xfId="51" applyFont="1" applyBorder="1" applyAlignment="1">
      <alignment horizontal="center" vertical="center" wrapText="1"/>
    </xf>
    <xf numFmtId="0" fontId="6" fillId="0" borderId="0" xfId="52" applyFont="1" applyBorder="1" applyAlignment="1">
      <alignment horizontal="center" vertical="center" wrapText="1"/>
    </xf>
    <xf numFmtId="0" fontId="3" fillId="0" borderId="0" xfId="49" applyFont="1" applyFill="1"/>
    <xf numFmtId="0" fontId="0" fillId="0" borderId="0" xfId="0" applyFont="1" applyFill="1" applyAlignment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d-SASP-15" xfId="51"/>
    <cellStyle name="常规_2d-SASP-15_1" xfId="52"/>
    <cellStyle name="常规_2d-SASP-25" xfId="53"/>
    <cellStyle name="常规_2d-SASP-25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92"/>
  <sheetViews>
    <sheetView tabSelected="1" topLeftCell="A154" workbookViewId="0">
      <selection activeCell="P158" sqref="P158"/>
    </sheetView>
  </sheetViews>
  <sheetFormatPr defaultColWidth="8.88888888888889" defaultRowHeight="13.8"/>
  <cols>
    <col min="1" max="1" width="13" style="3" customWidth="1"/>
    <col min="2" max="6" width="8.88888888888889" style="3"/>
    <col min="7" max="7" width="9.22222222222222" style="3" customWidth="1"/>
    <col min="8" max="14" width="8.88888888888889" style="3"/>
    <col min="15" max="17" width="12.7777777777778" style="9" customWidth="1"/>
    <col min="18" max="16384" width="8.88888888888889" style="3"/>
  </cols>
  <sheetData>
    <row r="1" spans="1:50">
      <c r="A1" s="37" t="s">
        <v>0</v>
      </c>
    </row>
    <row r="2" spans="1:50">
      <c r="A2" s="38" t="s">
        <v>1</v>
      </c>
      <c r="B2" s="23"/>
      <c r="U2" s="3" t="str">
        <f>A2</f>
        <v>IL1B</v>
      </c>
      <c r="AA2" s="39"/>
      <c r="AB2" s="39"/>
      <c r="AC2" s="39"/>
      <c r="AD2" s="39"/>
      <c r="AE2" s="39"/>
      <c r="AF2" s="39"/>
      <c r="AG2" s="39"/>
      <c r="AI2" s="40"/>
      <c r="AJ2" s="40"/>
      <c r="AK2" s="40"/>
      <c r="AL2" s="40"/>
      <c r="AM2" s="40"/>
      <c r="AN2" s="40"/>
      <c r="AO2" s="40"/>
      <c r="AP2" s="40"/>
    </row>
    <row r="3" spans="1:50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9" t="s">
        <v>16</v>
      </c>
      <c r="P3" s="9" t="s">
        <v>17</v>
      </c>
      <c r="Q3" s="9" t="s">
        <v>18</v>
      </c>
      <c r="R3" s="7" t="s">
        <v>12</v>
      </c>
      <c r="S3" s="3" t="s">
        <v>19</v>
      </c>
      <c r="T3" s="7" t="s">
        <v>20</v>
      </c>
      <c r="V3" s="41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  <row r="4" spans="1:50">
      <c r="A4" s="3" t="s">
        <v>21</v>
      </c>
      <c r="B4" s="16">
        <v>25.15</v>
      </c>
      <c r="C4" s="16">
        <v>25.06</v>
      </c>
      <c r="D4" s="16">
        <v>25.16</v>
      </c>
      <c r="E4" s="16">
        <v>14.34</v>
      </c>
      <c r="F4" s="16">
        <v>14.3</v>
      </c>
      <c r="G4" s="16">
        <v>14.33</v>
      </c>
      <c r="H4" s="3">
        <f t="shared" ref="H4:J6" si="0">B4-E4</f>
        <v>10.81</v>
      </c>
      <c r="I4" s="3">
        <f t="shared" si="0"/>
        <v>10.76</v>
      </c>
      <c r="J4" s="3">
        <f t="shared" si="0"/>
        <v>10.83</v>
      </c>
      <c r="K4" s="3">
        <f>AVERAGE(H4:J4)</f>
        <v>10.8</v>
      </c>
      <c r="L4" s="3">
        <f>H4-$K4</f>
        <v>0.00999999999999979</v>
      </c>
      <c r="M4" s="3">
        <f t="shared" ref="M4:N4" si="1">I4-$K4</f>
        <v>-0.0400000000000009</v>
      </c>
      <c r="N4" s="3">
        <f t="shared" si="1"/>
        <v>0.0300000000000011</v>
      </c>
      <c r="O4" s="9">
        <f>2^-L4</f>
        <v>0.993092495437036</v>
      </c>
      <c r="P4" s="9">
        <f>2^-M4</f>
        <v>1.02811382665607</v>
      </c>
      <c r="Q4" s="9">
        <f>2^-N4</f>
        <v>0.979420297586926</v>
      </c>
      <c r="R4" s="9">
        <f>AVERAGE(O4:Q4)</f>
        <v>1.00020887322668</v>
      </c>
      <c r="S4" s="9">
        <f>STDEV(O4:Q4)</f>
        <v>0.0251146783362935</v>
      </c>
      <c r="T4" s="9">
        <f>S4/1.732</f>
        <v>0.0145003916491302</v>
      </c>
      <c r="V4" s="3">
        <f>O4</f>
        <v>0.993092495437036</v>
      </c>
      <c r="W4" s="3">
        <f>O5</f>
        <v>0.489710148793464</v>
      </c>
      <c r="X4" s="3">
        <f>O6</f>
        <v>0.305660069423017</v>
      </c>
      <c r="Y4" s="3">
        <f>O7</f>
        <v>0.168404197108211</v>
      </c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>
      <c r="A5" s="3" t="s">
        <v>22</v>
      </c>
      <c r="B5" s="16">
        <v>26.83</v>
      </c>
      <c r="C5" s="16">
        <v>26.51</v>
      </c>
      <c r="D5" s="16">
        <v>26.76</v>
      </c>
      <c r="E5" s="16">
        <v>15</v>
      </c>
      <c r="F5" s="16">
        <v>15.01</v>
      </c>
      <c r="G5" s="16">
        <v>15</v>
      </c>
      <c r="H5" s="3">
        <f t="shared" si="0"/>
        <v>11.83</v>
      </c>
      <c r="I5" s="3">
        <f t="shared" si="0"/>
        <v>11.5</v>
      </c>
      <c r="J5" s="3">
        <f t="shared" si="0"/>
        <v>11.76</v>
      </c>
      <c r="L5" s="3">
        <f>H5-$K4</f>
        <v>1.03</v>
      </c>
      <c r="M5" s="3">
        <f t="shared" ref="M5:N5" si="2">I5-$K4</f>
        <v>0.700000000000003</v>
      </c>
      <c r="N5" s="3">
        <f t="shared" si="2"/>
        <v>0.960000000000003</v>
      </c>
      <c r="O5" s="9">
        <f>2^-L5</f>
        <v>0.489710148793464</v>
      </c>
      <c r="P5" s="9">
        <f t="shared" ref="P5:Q7" si="3">2^-M5</f>
        <v>0.615572206672457</v>
      </c>
      <c r="Q5" s="9">
        <f t="shared" si="3"/>
        <v>0.514056913328032</v>
      </c>
      <c r="R5" s="9">
        <f t="shared" ref="R5:R7" si="4">AVERAGE(O5:Q5)</f>
        <v>0.539779756264651</v>
      </c>
      <c r="S5" s="9">
        <f>STDEV(O5:Q5)</f>
        <v>0.0667574931370272</v>
      </c>
      <c r="T5" s="9">
        <f>S5/1.732</f>
        <v>0.038543587261563</v>
      </c>
      <c r="V5" s="3">
        <f>P4</f>
        <v>1.02811382665607</v>
      </c>
      <c r="W5" s="3">
        <f>P5</f>
        <v>0.615572206672457</v>
      </c>
      <c r="X5" s="3">
        <f>P6</f>
        <v>0.323088207659373</v>
      </c>
      <c r="Y5" s="3">
        <f>P7</f>
        <v>0.168404197108211</v>
      </c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>
      <c r="A6" s="3" t="s">
        <v>23</v>
      </c>
      <c r="B6" s="16">
        <v>26.71</v>
      </c>
      <c r="C6" s="16">
        <v>26.65</v>
      </c>
      <c r="D6" s="16">
        <v>26.6</v>
      </c>
      <c r="E6" s="16">
        <v>14.2</v>
      </c>
      <c r="F6" s="16">
        <v>14.22</v>
      </c>
      <c r="G6" s="16">
        <v>14.22</v>
      </c>
      <c r="H6" s="3">
        <f t="shared" si="0"/>
        <v>12.51</v>
      </c>
      <c r="I6" s="3">
        <f t="shared" si="0"/>
        <v>12.43</v>
      </c>
      <c r="J6" s="3">
        <f t="shared" si="0"/>
        <v>12.38</v>
      </c>
      <c r="L6" s="3">
        <f>H6-$K4</f>
        <v>1.71</v>
      </c>
      <c r="M6" s="3">
        <f t="shared" ref="M6:N6" si="5">I6-$K4</f>
        <v>1.63</v>
      </c>
      <c r="N6" s="3">
        <f t="shared" si="5"/>
        <v>1.58</v>
      </c>
      <c r="O6" s="9">
        <f>2^-L6</f>
        <v>0.305660069423017</v>
      </c>
      <c r="P6" s="9">
        <f t="shared" si="3"/>
        <v>0.323088207659373</v>
      </c>
      <c r="Q6" s="9">
        <f t="shared" si="3"/>
        <v>0.334481888696528</v>
      </c>
      <c r="R6" s="9">
        <f t="shared" si="4"/>
        <v>0.321076721926306</v>
      </c>
      <c r="S6" s="9">
        <f t="shared" ref="S6:S7" si="6">STDEV(O6:Q6)</f>
        <v>0.0145158145723719</v>
      </c>
      <c r="T6" s="9">
        <f t="shared" ref="T6:T7" si="7">S6/1.732</f>
        <v>0.00838095529582671</v>
      </c>
      <c r="V6" s="3">
        <f>Q4</f>
        <v>0.979420297586926</v>
      </c>
      <c r="W6" s="3">
        <f>Q5</f>
        <v>0.514056913328032</v>
      </c>
      <c r="X6" s="3">
        <f>Q6</f>
        <v>0.334481888696528</v>
      </c>
      <c r="Y6" s="3">
        <f>Q7</f>
        <v>0.183010711993203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>
      <c r="A7" s="3" t="s">
        <v>24</v>
      </c>
      <c r="B7" s="16">
        <v>27.58</v>
      </c>
      <c r="C7" s="16">
        <v>27.52</v>
      </c>
      <c r="D7" s="16">
        <v>27.43</v>
      </c>
      <c r="E7" s="16">
        <v>14.21</v>
      </c>
      <c r="F7" s="16">
        <v>14.15</v>
      </c>
      <c r="G7" s="16">
        <v>14.18</v>
      </c>
      <c r="H7" s="3">
        <f>B7-E7</f>
        <v>13.37</v>
      </c>
      <c r="I7" s="3">
        <f>C7-F7</f>
        <v>13.37</v>
      </c>
      <c r="J7" s="3">
        <f>D7-G7</f>
        <v>13.25</v>
      </c>
      <c r="L7" s="3">
        <f>H7-$K4</f>
        <v>2.57</v>
      </c>
      <c r="M7" s="3">
        <f t="shared" ref="M7:N7" si="8">I7-$K4</f>
        <v>2.57</v>
      </c>
      <c r="N7" s="3">
        <f t="shared" si="8"/>
        <v>2.45</v>
      </c>
      <c r="O7" s="9">
        <f t="shared" ref="O7" si="9">2^-L7</f>
        <v>0.168404197108211</v>
      </c>
      <c r="P7" s="9">
        <f t="shared" si="3"/>
        <v>0.168404197108211</v>
      </c>
      <c r="Q7" s="9">
        <f t="shared" si="3"/>
        <v>0.183010711993203</v>
      </c>
      <c r="R7" s="9">
        <f t="shared" si="4"/>
        <v>0.173273035403209</v>
      </c>
      <c r="S7" s="9">
        <f t="shared" si="6"/>
        <v>0.00843307530077223</v>
      </c>
      <c r="T7" s="9">
        <f t="shared" si="7"/>
        <v>0.00486898112053824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>
      <c r="R8" s="9"/>
      <c r="S8" s="9"/>
      <c r="T8" s="9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>
      <c r="A9" s="23" t="s">
        <v>25</v>
      </c>
      <c r="R9" s="9"/>
      <c r="S9" s="9"/>
      <c r="T9" s="9"/>
      <c r="U9" s="3" t="str">
        <f>A9</f>
        <v>IL1A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>
      <c r="A10" s="3" t="s">
        <v>2</v>
      </c>
      <c r="B10" s="4" t="s">
        <v>3</v>
      </c>
      <c r="C10" s="4" t="s">
        <v>4</v>
      </c>
      <c r="D10" s="4" t="s">
        <v>5</v>
      </c>
      <c r="E10" s="5" t="s">
        <v>6</v>
      </c>
      <c r="F10" s="5" t="s">
        <v>7</v>
      </c>
      <c r="G10" s="5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9" t="s">
        <v>16</v>
      </c>
      <c r="P10" s="9" t="s">
        <v>17</v>
      </c>
      <c r="Q10" s="9" t="s">
        <v>18</v>
      </c>
      <c r="R10" s="9" t="s">
        <v>12</v>
      </c>
      <c r="S10" s="9" t="s">
        <v>19</v>
      </c>
      <c r="T10" s="9" t="s">
        <v>20</v>
      </c>
      <c r="V10" s="41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>
      <c r="A11" s="3" t="s">
        <v>21</v>
      </c>
      <c r="B11" s="16">
        <v>24.34</v>
      </c>
      <c r="C11" s="16">
        <v>24.37</v>
      </c>
      <c r="D11" s="16">
        <v>24.37</v>
      </c>
      <c r="E11" s="16">
        <v>14.34</v>
      </c>
      <c r="F11" s="16">
        <v>14.3</v>
      </c>
      <c r="G11" s="16">
        <v>14.33</v>
      </c>
      <c r="H11" s="3">
        <f>B11-E11</f>
        <v>10</v>
      </c>
      <c r="I11" s="3">
        <f>C11-F11</f>
        <v>10.07</v>
      </c>
      <c r="J11" s="3">
        <f>D11-G11</f>
        <v>10.04</v>
      </c>
      <c r="K11" s="3">
        <f>AVERAGE(H11:J11)</f>
        <v>10.0366666666667</v>
      </c>
      <c r="L11" s="3">
        <f>H11-$K11</f>
        <v>-0.0366666666666671</v>
      </c>
      <c r="M11" s="3">
        <f t="shared" ref="M11:N11" si="10">I11-$K11</f>
        <v>0.0333333333333332</v>
      </c>
      <c r="N11" s="3">
        <f t="shared" si="10"/>
        <v>0.00333333333333385</v>
      </c>
      <c r="O11" s="9">
        <f>2^-L11</f>
        <v>1.02574112143402</v>
      </c>
      <c r="P11" s="9">
        <f>2^-M11</f>
        <v>0.977159968434246</v>
      </c>
      <c r="Q11" s="9">
        <f>2^-N11</f>
        <v>0.997692176527023</v>
      </c>
      <c r="R11" s="9">
        <f>AVERAGE(O11:Q11)</f>
        <v>1.0001977554651</v>
      </c>
      <c r="S11" s="9">
        <f>STDEV(O11:Q11)</f>
        <v>0.0243873030706144</v>
      </c>
      <c r="T11" s="9">
        <f>S11/1.732</f>
        <v>0.0140804290246042</v>
      </c>
      <c r="V11" s="3">
        <f>O11</f>
        <v>1.02574112143402</v>
      </c>
      <c r="W11" s="3">
        <f>O12</f>
        <v>0.495400306632615</v>
      </c>
      <c r="X11" s="3">
        <f>O13</f>
        <v>0.229516004991305</v>
      </c>
      <c r="Y11" s="3">
        <f>O14</f>
        <v>0.300756259020529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>
      <c r="A12" s="3" t="s">
        <v>22</v>
      </c>
      <c r="B12" s="16">
        <v>26.05</v>
      </c>
      <c r="C12" s="16">
        <v>26.04</v>
      </c>
      <c r="D12" s="16">
        <v>25.97</v>
      </c>
      <c r="E12" s="16">
        <v>15</v>
      </c>
      <c r="F12" s="16">
        <v>15.01</v>
      </c>
      <c r="G12" s="16">
        <v>15</v>
      </c>
      <c r="H12" s="3">
        <f>B12-E12</f>
        <v>11.05</v>
      </c>
      <c r="I12" s="3">
        <f t="shared" ref="I12:J14" si="11">C12-F12</f>
        <v>11.03</v>
      </c>
      <c r="J12" s="3">
        <f t="shared" si="11"/>
        <v>10.97</v>
      </c>
      <c r="L12" s="3">
        <f>H12-$K11</f>
        <v>1.01333333333333</v>
      </c>
      <c r="M12" s="3">
        <f t="shared" ref="M12:N12" si="12">I12-$K11</f>
        <v>0.993333333333332</v>
      </c>
      <c r="N12" s="3">
        <f t="shared" si="12"/>
        <v>0.933333333333332</v>
      </c>
      <c r="O12" s="9">
        <f>2^-L12</f>
        <v>0.495400306632615</v>
      </c>
      <c r="P12" s="9">
        <f t="shared" ref="P12:Q14" si="13">2^-M12</f>
        <v>0.502315837201027</v>
      </c>
      <c r="Q12" s="9">
        <f t="shared" si="13"/>
        <v>0.523647061410314</v>
      </c>
      <c r="R12" s="9">
        <f t="shared" ref="R12:R14" si="14">AVERAGE(O12:Q12)</f>
        <v>0.507121068414652</v>
      </c>
      <c r="S12" s="9">
        <f>STDEV(O12:Q12)</f>
        <v>0.0147237044975157</v>
      </c>
      <c r="T12" s="9">
        <f>S12/1.732</f>
        <v>0.00850098412096752</v>
      </c>
      <c r="V12" s="3">
        <f>P11</f>
        <v>0.977159968434246</v>
      </c>
      <c r="W12" s="3">
        <f>P12</f>
        <v>0.502315837201027</v>
      </c>
      <c r="X12" s="3">
        <f>P13</f>
        <v>0.244289992108562</v>
      </c>
      <c r="Y12" s="3">
        <f>P14</f>
        <v>0.304954659940051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>
      <c r="A13" s="3" t="s">
        <v>23</v>
      </c>
      <c r="B13" s="16">
        <v>26.36</v>
      </c>
      <c r="C13" s="16">
        <v>26.29</v>
      </c>
      <c r="D13" s="16">
        <v>26.23</v>
      </c>
      <c r="E13" s="16">
        <v>14.2</v>
      </c>
      <c r="F13" s="16">
        <v>14.22</v>
      </c>
      <c r="G13" s="16">
        <v>14.22</v>
      </c>
      <c r="H13" s="3">
        <f t="shared" ref="H13:H14" si="15">B13-E13</f>
        <v>12.16</v>
      </c>
      <c r="I13" s="3">
        <f t="shared" si="11"/>
        <v>12.07</v>
      </c>
      <c r="J13" s="3">
        <f t="shared" si="11"/>
        <v>12.01</v>
      </c>
      <c r="L13" s="3">
        <f>H13-$K11</f>
        <v>2.12333333333333</v>
      </c>
      <c r="M13" s="3">
        <f t="shared" ref="M13:N13" si="16">I13-$K11</f>
        <v>2.03333333333333</v>
      </c>
      <c r="N13" s="3">
        <f t="shared" si="16"/>
        <v>1.97333333333333</v>
      </c>
      <c r="O13" s="9">
        <f t="shared" ref="O13:O14" si="17">2^-L13</f>
        <v>0.229516004991305</v>
      </c>
      <c r="P13" s="9">
        <f t="shared" si="13"/>
        <v>0.244289992108562</v>
      </c>
      <c r="Q13" s="9">
        <f t="shared" si="13"/>
        <v>0.254663952489323</v>
      </c>
      <c r="R13" s="9">
        <f t="shared" si="14"/>
        <v>0.24282331652973</v>
      </c>
      <c r="S13" s="9">
        <f t="shared" ref="S13:S14" si="18">STDEV(O13:Q13)</f>
        <v>0.012637965373466</v>
      </c>
      <c r="T13" s="9">
        <f t="shared" ref="T13:T14" si="19">S13/1.732</f>
        <v>0.00729674675142381</v>
      </c>
      <c r="V13" s="3">
        <f>Q11</f>
        <v>0.997692176527023</v>
      </c>
      <c r="W13" s="3">
        <f>Q12</f>
        <v>0.523647061410314</v>
      </c>
      <c r="X13" s="3">
        <f>Q13</f>
        <v>0.254663952489323</v>
      </c>
      <c r="Y13" s="3">
        <f>Q14</f>
        <v>0.284532758646955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>
      <c r="A14" s="3" t="s">
        <v>24</v>
      </c>
      <c r="B14" s="16">
        <v>25.98</v>
      </c>
      <c r="C14" s="16">
        <v>25.9</v>
      </c>
      <c r="D14" s="16">
        <v>26.03</v>
      </c>
      <c r="E14" s="16">
        <v>14.21</v>
      </c>
      <c r="F14" s="16">
        <v>14.15</v>
      </c>
      <c r="G14" s="16">
        <v>14.18</v>
      </c>
      <c r="H14" s="3">
        <f t="shared" si="15"/>
        <v>11.77</v>
      </c>
      <c r="I14" s="3">
        <f t="shared" si="11"/>
        <v>11.75</v>
      </c>
      <c r="J14" s="3">
        <f t="shared" si="11"/>
        <v>11.85</v>
      </c>
      <c r="L14" s="3">
        <f>H14-$K11</f>
        <v>1.73333333333333</v>
      </c>
      <c r="M14" s="3">
        <f t="shared" ref="M14:N14" si="20">I14-$K11</f>
        <v>1.71333333333333</v>
      </c>
      <c r="N14" s="3">
        <f t="shared" si="20"/>
        <v>1.81333333333333</v>
      </c>
      <c r="O14" s="9">
        <f t="shared" si="17"/>
        <v>0.300756259020529</v>
      </c>
      <c r="P14" s="9">
        <f t="shared" si="13"/>
        <v>0.304954659940051</v>
      </c>
      <c r="Q14" s="9">
        <f t="shared" si="13"/>
        <v>0.284532758646955</v>
      </c>
      <c r="R14" s="9">
        <f t="shared" si="14"/>
        <v>0.296747892535845</v>
      </c>
      <c r="S14" s="9">
        <f t="shared" si="18"/>
        <v>0.0107848859295262</v>
      </c>
      <c r="T14" s="9">
        <f t="shared" si="19"/>
        <v>0.00622683945122762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>
      <c r="E15" s="16"/>
      <c r="F15" s="16"/>
      <c r="G15" s="16"/>
      <c r="R15" s="9"/>
      <c r="S15" s="9"/>
      <c r="T15" s="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>
      <c r="A16" s="23" t="s">
        <v>26</v>
      </c>
      <c r="R16" s="9"/>
      <c r="S16" s="9"/>
      <c r="T16" s="9"/>
      <c r="U16" s="3" t="str">
        <f>A16</f>
        <v>CXCL1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>
      <c r="A17" s="3" t="s">
        <v>2</v>
      </c>
      <c r="B17" s="4" t="s">
        <v>3</v>
      </c>
      <c r="C17" s="4" t="s">
        <v>4</v>
      </c>
      <c r="D17" s="4" t="s">
        <v>5</v>
      </c>
      <c r="E17" s="5" t="s">
        <v>6</v>
      </c>
      <c r="F17" s="5" t="s">
        <v>7</v>
      </c>
      <c r="G17" s="5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9" t="s">
        <v>16</v>
      </c>
      <c r="P17" s="9" t="s">
        <v>17</v>
      </c>
      <c r="Q17" s="9" t="s">
        <v>18</v>
      </c>
      <c r="R17" s="9" t="s">
        <v>12</v>
      </c>
      <c r="S17" s="9" t="s">
        <v>19</v>
      </c>
      <c r="T17" s="9" t="s">
        <v>20</v>
      </c>
      <c r="V17" s="41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>
      <c r="A18" s="3" t="s">
        <v>21</v>
      </c>
      <c r="B18" s="16">
        <v>19.67</v>
      </c>
      <c r="C18" s="16">
        <v>19.66</v>
      </c>
      <c r="D18" s="16">
        <v>19.66</v>
      </c>
      <c r="E18" s="16">
        <v>14.94</v>
      </c>
      <c r="F18" s="16">
        <v>14.9</v>
      </c>
      <c r="G18" s="16">
        <v>14.87</v>
      </c>
      <c r="H18" s="3">
        <f>B18-E18</f>
        <v>4.73</v>
      </c>
      <c r="I18" s="3">
        <f>C18-F18</f>
        <v>4.76</v>
      </c>
      <c r="J18" s="3">
        <f>D18-G18</f>
        <v>4.79</v>
      </c>
      <c r="K18" s="3">
        <f>AVERAGE(H18:J18)</f>
        <v>4.76</v>
      </c>
      <c r="L18" s="3">
        <f>H18-$K18</f>
        <v>-0.0299999999999985</v>
      </c>
      <c r="M18" s="3">
        <f t="shared" ref="M18:N18" si="21">I18-$K18</f>
        <v>0</v>
      </c>
      <c r="N18" s="3">
        <f t="shared" si="21"/>
        <v>0.0300000000000002</v>
      </c>
      <c r="O18" s="9">
        <f>2^-L18</f>
        <v>1.02101212570719</v>
      </c>
      <c r="P18" s="9">
        <f>2^-M18</f>
        <v>1</v>
      </c>
      <c r="Q18" s="9">
        <f>2^-N18</f>
        <v>0.979420297586927</v>
      </c>
      <c r="R18" s="9">
        <f>AVERAGE(O18:Q18)</f>
        <v>1.00014414109804</v>
      </c>
      <c r="S18" s="9">
        <f>STDEV(O18:Q18)</f>
        <v>0.0207962887094918</v>
      </c>
      <c r="T18" s="9">
        <f>S18/1.732</f>
        <v>0.012007095097859</v>
      </c>
      <c r="V18" s="3">
        <f>O18</f>
        <v>1.02101212570719</v>
      </c>
      <c r="W18" s="3">
        <f>O19</f>
        <v>0.303548721098762</v>
      </c>
      <c r="X18" s="3">
        <f>O20</f>
        <v>0.230046912656219</v>
      </c>
      <c r="Y18" s="3">
        <f>O21</f>
        <v>0.25173888751418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>
      <c r="A19" s="3" t="s">
        <v>22</v>
      </c>
      <c r="B19" s="16">
        <v>21.04</v>
      </c>
      <c r="C19" s="16">
        <v>20.83</v>
      </c>
      <c r="D19" s="16">
        <v>20.85</v>
      </c>
      <c r="E19" s="16">
        <v>14.56</v>
      </c>
      <c r="F19" s="16">
        <v>14.52</v>
      </c>
      <c r="G19" s="16">
        <v>14.54</v>
      </c>
      <c r="H19" s="3">
        <f>B19-E19</f>
        <v>6.48</v>
      </c>
      <c r="I19" s="3">
        <f t="shared" ref="I19:J21" si="22">C19-F19</f>
        <v>6.31</v>
      </c>
      <c r="J19" s="3">
        <f t="shared" si="22"/>
        <v>6.31</v>
      </c>
      <c r="L19" s="3">
        <f>H19-$K18</f>
        <v>1.72</v>
      </c>
      <c r="M19" s="3">
        <f t="shared" ref="M19:N19" si="23">I19-$K18</f>
        <v>1.55</v>
      </c>
      <c r="N19" s="3">
        <f t="shared" si="23"/>
        <v>1.55</v>
      </c>
      <c r="O19" s="9">
        <f>2^-L19</f>
        <v>0.303548721098762</v>
      </c>
      <c r="P19" s="9">
        <f t="shared" ref="P19:Q21" si="24">2^-M19</f>
        <v>0.341510064188599</v>
      </c>
      <c r="Q19" s="9">
        <f t="shared" si="24"/>
        <v>0.341510064188599</v>
      </c>
      <c r="R19" s="9">
        <f t="shared" ref="R19:R20" si="25">AVERAGE(O19:Q19)</f>
        <v>0.328856283158653</v>
      </c>
      <c r="S19" s="9">
        <f>STDEV(O19:Q19)</f>
        <v>0.021916991651717</v>
      </c>
      <c r="T19" s="9">
        <f>S19/1.732</f>
        <v>0.0126541522238551</v>
      </c>
      <c r="V19" s="3">
        <f>P18</f>
        <v>1</v>
      </c>
      <c r="W19" s="3">
        <f>P19</f>
        <v>0.341510064188599</v>
      </c>
      <c r="X19" s="3">
        <f>P20</f>
        <v>0.219151430329009</v>
      </c>
      <c r="Y19" s="3">
        <f>P21</f>
        <v>0.234880687303503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>
      <c r="A20" s="3" t="s">
        <v>23</v>
      </c>
      <c r="B20" s="16">
        <v>21.13</v>
      </c>
      <c r="C20" s="16">
        <v>21.14</v>
      </c>
      <c r="D20" s="16">
        <v>21.18</v>
      </c>
      <c r="E20" s="16">
        <v>14.25</v>
      </c>
      <c r="F20" s="16">
        <v>14.19</v>
      </c>
      <c r="G20" s="16">
        <v>14.25</v>
      </c>
      <c r="H20" s="3">
        <f t="shared" ref="H20:H21" si="26">B20-E20</f>
        <v>6.88</v>
      </c>
      <c r="I20" s="3">
        <f t="shared" si="22"/>
        <v>6.95</v>
      </c>
      <c r="J20" s="3">
        <f t="shared" si="22"/>
        <v>6.93</v>
      </c>
      <c r="L20" s="3">
        <f>H20-$K18</f>
        <v>2.12</v>
      </c>
      <c r="M20" s="3">
        <f t="shared" ref="M20:N20" si="27">I20-$K18</f>
        <v>2.19</v>
      </c>
      <c r="N20" s="3">
        <f t="shared" si="27"/>
        <v>2.17</v>
      </c>
      <c r="O20" s="9">
        <f t="shared" ref="O20:O21" si="28">2^-L20</f>
        <v>0.230046912656219</v>
      </c>
      <c r="P20" s="9">
        <f t="shared" si="24"/>
        <v>0.219151430329009</v>
      </c>
      <c r="Q20" s="9">
        <f t="shared" si="24"/>
        <v>0.222210670291643</v>
      </c>
      <c r="R20" s="9">
        <f t="shared" si="25"/>
        <v>0.223803004425623</v>
      </c>
      <c r="S20" s="9">
        <f t="shared" ref="S20:S21" si="29">STDEV(O20:Q20)</f>
        <v>0.00561956668981856</v>
      </c>
      <c r="T20" s="9">
        <f t="shared" ref="T20:T21" si="30">S20/1.732</f>
        <v>0.00324455351606153</v>
      </c>
      <c r="V20" s="3">
        <f>Q18</f>
        <v>0.979420297586927</v>
      </c>
      <c r="W20" s="3">
        <f>Q19</f>
        <v>0.341510064188599</v>
      </c>
      <c r="X20" s="3">
        <f>Q20</f>
        <v>0.222210670291643</v>
      </c>
      <c r="Y20" s="3">
        <f>Q21</f>
        <v>0.236514411681399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1:50">
      <c r="A21" s="3" t="s">
        <v>24</v>
      </c>
      <c r="B21" s="16">
        <v>20.86</v>
      </c>
      <c r="C21" s="16">
        <v>20.9</v>
      </c>
      <c r="D21" s="16">
        <v>20.89</v>
      </c>
      <c r="E21" s="16">
        <v>14.11</v>
      </c>
      <c r="F21" s="16">
        <v>14.05</v>
      </c>
      <c r="G21" s="16">
        <v>14.05</v>
      </c>
      <c r="H21" s="3">
        <f t="shared" si="26"/>
        <v>6.75</v>
      </c>
      <c r="I21" s="3">
        <f t="shared" si="22"/>
        <v>6.85</v>
      </c>
      <c r="J21" s="3">
        <f t="shared" si="22"/>
        <v>6.84</v>
      </c>
      <c r="L21" s="3">
        <f>H21-$K18</f>
        <v>1.99</v>
      </c>
      <c r="M21" s="3">
        <f t="shared" ref="M21:N21" si="31">I21-$K18</f>
        <v>2.09</v>
      </c>
      <c r="N21" s="3">
        <f t="shared" si="31"/>
        <v>2.08</v>
      </c>
      <c r="O21" s="9">
        <f t="shared" si="28"/>
        <v>0.25173888751418</v>
      </c>
      <c r="P21" s="9">
        <f t="shared" si="24"/>
        <v>0.234880687303503</v>
      </c>
      <c r="Q21" s="9">
        <f t="shared" si="24"/>
        <v>0.236514411681399</v>
      </c>
      <c r="R21" s="9">
        <f t="shared" ref="R21" si="32">AVERAGE(O21:Q21)</f>
        <v>0.241044662166361</v>
      </c>
      <c r="S21" s="9">
        <f t="shared" si="29"/>
        <v>0.00929742467988767</v>
      </c>
      <c r="T21" s="9">
        <f t="shared" si="30"/>
        <v>0.00536802810617071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>
      <c r="A23" s="38" t="s">
        <v>27</v>
      </c>
      <c r="B23" s="23"/>
      <c r="U23" s="3" t="str">
        <f>A23</f>
        <v>IL6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>
      <c r="A24" s="3" t="s">
        <v>2</v>
      </c>
      <c r="B24" s="4" t="s">
        <v>3</v>
      </c>
      <c r="C24" s="4" t="s">
        <v>4</v>
      </c>
      <c r="D24" s="4" t="s">
        <v>5</v>
      </c>
      <c r="E24" s="5" t="s">
        <v>6</v>
      </c>
      <c r="F24" s="5" t="s">
        <v>7</v>
      </c>
      <c r="G24" s="5" t="s">
        <v>8</v>
      </c>
      <c r="H24" s="3" t="s">
        <v>9</v>
      </c>
      <c r="I24" s="3" t="s">
        <v>10</v>
      </c>
      <c r="J24" s="3" t="s">
        <v>11</v>
      </c>
      <c r="K24" s="3" t="s">
        <v>12</v>
      </c>
      <c r="L24" s="3" t="s">
        <v>13</v>
      </c>
      <c r="M24" s="3" t="s">
        <v>14</v>
      </c>
      <c r="N24" s="3" t="s">
        <v>15</v>
      </c>
      <c r="O24" s="9" t="s">
        <v>16</v>
      </c>
      <c r="P24" s="9" t="s">
        <v>17</v>
      </c>
      <c r="Q24" s="9" t="s">
        <v>18</v>
      </c>
      <c r="R24" s="7" t="s">
        <v>12</v>
      </c>
      <c r="S24" s="3" t="s">
        <v>19</v>
      </c>
      <c r="T24" s="7" t="s">
        <v>20</v>
      </c>
      <c r="V24" s="41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>
      <c r="A25" s="3" t="s">
        <v>21</v>
      </c>
      <c r="B25" s="16">
        <v>18.5</v>
      </c>
      <c r="C25" s="16">
        <v>18.53</v>
      </c>
      <c r="D25" s="16">
        <v>18.51</v>
      </c>
      <c r="E25" s="16">
        <v>14.94</v>
      </c>
      <c r="F25" s="16">
        <v>14.9</v>
      </c>
      <c r="G25" s="16">
        <v>14.87</v>
      </c>
      <c r="H25" s="3">
        <f t="shared" ref="H25:J27" si="33">B25-E25</f>
        <v>3.56</v>
      </c>
      <c r="I25" s="3">
        <f t="shared" si="33"/>
        <v>3.63</v>
      </c>
      <c r="J25" s="3">
        <f t="shared" si="33"/>
        <v>3.64</v>
      </c>
      <c r="K25" s="3">
        <f>AVERAGE(H25:J25)</f>
        <v>3.61</v>
      </c>
      <c r="L25" s="3">
        <f>H25-$K25</f>
        <v>-0.0500000000000007</v>
      </c>
      <c r="M25" s="3">
        <f t="shared" ref="M25:N25" si="34">I25-$K25</f>
        <v>0.0199999999999996</v>
      </c>
      <c r="N25" s="3">
        <f t="shared" si="34"/>
        <v>0.0300000000000011</v>
      </c>
      <c r="O25" s="9">
        <f>2^-L25</f>
        <v>1.03526492384138</v>
      </c>
      <c r="P25" s="9">
        <f>2^-M25</f>
        <v>0.986232704493359</v>
      </c>
      <c r="Q25" s="9">
        <f>2^-N25</f>
        <v>0.979420297586926</v>
      </c>
      <c r="R25" s="9">
        <f>AVERAGE(O25:Q25)</f>
        <v>1.00030597530722</v>
      </c>
      <c r="S25" s="9">
        <f>STDEV(O25:Q25)</f>
        <v>0.0304663467439908</v>
      </c>
      <c r="T25" s="9">
        <f>S25/1.732</f>
        <v>0.0175902694826736</v>
      </c>
      <c r="V25" s="3">
        <f>O25</f>
        <v>1.03526492384138</v>
      </c>
      <c r="W25" s="3">
        <f>O26</f>
        <v>0.253489869947508</v>
      </c>
      <c r="X25" s="3">
        <f>O27</f>
        <v>0.136786712657593</v>
      </c>
      <c r="Y25" s="3">
        <f>O28</f>
        <v>0.0883883476483185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>
      <c r="A26" s="3" t="s">
        <v>22</v>
      </c>
      <c r="B26" s="16">
        <v>20.15</v>
      </c>
      <c r="C26" s="16">
        <v>20.23</v>
      </c>
      <c r="D26" s="16">
        <v>19.98</v>
      </c>
      <c r="E26" s="16">
        <v>14.56</v>
      </c>
      <c r="F26" s="16">
        <v>14.52</v>
      </c>
      <c r="G26" s="16">
        <v>14.54</v>
      </c>
      <c r="H26" s="3">
        <f t="shared" si="33"/>
        <v>5.59</v>
      </c>
      <c r="I26" s="3">
        <f t="shared" si="33"/>
        <v>5.71</v>
      </c>
      <c r="J26" s="3">
        <f t="shared" si="33"/>
        <v>5.44</v>
      </c>
      <c r="L26" s="3">
        <f>H26-$K25</f>
        <v>1.98</v>
      </c>
      <c r="M26" s="3">
        <f t="shared" ref="M26:N26" si="35">I26-$K25</f>
        <v>2.1</v>
      </c>
      <c r="N26" s="3">
        <f t="shared" si="35"/>
        <v>1.83</v>
      </c>
      <c r="O26" s="9">
        <f>2^-L26</f>
        <v>0.253489869947508</v>
      </c>
      <c r="P26" s="9">
        <f t="shared" ref="P26:Q28" si="36">2^-M26</f>
        <v>0.233258247884202</v>
      </c>
      <c r="Q26" s="9">
        <f t="shared" si="36"/>
        <v>0.281264621172202</v>
      </c>
      <c r="R26" s="9">
        <f t="shared" ref="R26:R28" si="37">AVERAGE(O26:Q26)</f>
        <v>0.256004246334637</v>
      </c>
      <c r="S26" s="9">
        <f>STDEV(O26:Q26)</f>
        <v>0.0241017537853333</v>
      </c>
      <c r="T26" s="9">
        <f>S26/1.732</f>
        <v>0.0139155622317167</v>
      </c>
      <c r="V26" s="3">
        <f>P25</f>
        <v>0.986232704493359</v>
      </c>
      <c r="W26" s="3">
        <f>P26</f>
        <v>0.233258247884202</v>
      </c>
      <c r="X26" s="3">
        <f>P27</f>
        <v>0.113439894414645</v>
      </c>
      <c r="Y26" s="3">
        <f>P28</f>
        <v>0.0764150173557543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>
      <c r="A27" s="3" t="s">
        <v>23</v>
      </c>
      <c r="B27" s="16">
        <v>20.73</v>
      </c>
      <c r="C27" s="16">
        <v>20.94</v>
      </c>
      <c r="D27" s="16">
        <v>21.01</v>
      </c>
      <c r="E27" s="16">
        <v>14.25</v>
      </c>
      <c r="F27" s="16">
        <v>14.19</v>
      </c>
      <c r="G27" s="16">
        <v>14.25</v>
      </c>
      <c r="H27" s="3">
        <f t="shared" si="33"/>
        <v>6.48</v>
      </c>
      <c r="I27" s="3">
        <f t="shared" si="33"/>
        <v>6.75</v>
      </c>
      <c r="J27" s="3">
        <f t="shared" si="33"/>
        <v>6.76</v>
      </c>
      <c r="L27" s="3">
        <f>H27-$K25</f>
        <v>2.87</v>
      </c>
      <c r="M27" s="3">
        <f t="shared" ref="M27:N27" si="38">I27-$K25</f>
        <v>3.14</v>
      </c>
      <c r="N27" s="3">
        <f t="shared" si="38"/>
        <v>3.15</v>
      </c>
      <c r="O27" s="9">
        <f>2^-L27</f>
        <v>0.136786712657593</v>
      </c>
      <c r="P27" s="9">
        <f t="shared" si="36"/>
        <v>0.113439894414645</v>
      </c>
      <c r="Q27" s="9">
        <f t="shared" si="36"/>
        <v>0.112656307826354</v>
      </c>
      <c r="R27" s="9">
        <f t="shared" si="37"/>
        <v>0.120960971632864</v>
      </c>
      <c r="S27" s="9">
        <f t="shared" ref="S27:S28" si="39">STDEV(O27:Q27)</f>
        <v>0.0137110926341293</v>
      </c>
      <c r="T27" s="9">
        <f t="shared" ref="T27:T28" si="40">S27/1.732</f>
        <v>0.00791633523910466</v>
      </c>
      <c r="V27" s="3">
        <f>Q25</f>
        <v>0.979420297586926</v>
      </c>
      <c r="W27" s="3">
        <f>Q26</f>
        <v>0.281264621172202</v>
      </c>
      <c r="X27" s="3">
        <f>Q27</f>
        <v>0.112656307826354</v>
      </c>
      <c r="Y27" s="3">
        <f>Q28</f>
        <v>0.0764150173557543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>
      <c r="A28" s="3" t="s">
        <v>24</v>
      </c>
      <c r="B28" s="16">
        <v>21.22</v>
      </c>
      <c r="C28" s="16">
        <v>21.37</v>
      </c>
      <c r="D28" s="16">
        <v>21.37</v>
      </c>
      <c r="E28" s="16">
        <v>14.11</v>
      </c>
      <c r="F28" s="16">
        <v>14.05</v>
      </c>
      <c r="G28" s="16">
        <v>14.05</v>
      </c>
      <c r="H28" s="3">
        <f>B28-E28</f>
        <v>7.11</v>
      </c>
      <c r="I28" s="3">
        <f>C28-F28</f>
        <v>7.32</v>
      </c>
      <c r="J28" s="3">
        <f>D28-G28</f>
        <v>7.32</v>
      </c>
      <c r="L28" s="3">
        <f>H28-$K25</f>
        <v>3.5</v>
      </c>
      <c r="M28" s="3">
        <f t="shared" ref="M28:N28" si="41">I28-$K25</f>
        <v>3.71</v>
      </c>
      <c r="N28" s="3">
        <f t="shared" si="41"/>
        <v>3.71</v>
      </c>
      <c r="O28" s="9">
        <f t="shared" ref="O28" si="42">2^-L28</f>
        <v>0.0883883476483185</v>
      </c>
      <c r="P28" s="9">
        <f t="shared" si="36"/>
        <v>0.0764150173557543</v>
      </c>
      <c r="Q28" s="9">
        <f t="shared" si="36"/>
        <v>0.0764150173557543</v>
      </c>
      <c r="R28" s="9">
        <f t="shared" si="37"/>
        <v>0.0804061274532757</v>
      </c>
      <c r="S28" s="9">
        <f t="shared" si="39"/>
        <v>0.00691280546750825</v>
      </c>
      <c r="T28" s="9">
        <f t="shared" si="40"/>
        <v>0.00399122717523571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>
      <c r="R29" s="9"/>
      <c r="S29" s="9"/>
      <c r="T29" s="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>
      <c r="A30" s="23" t="s">
        <v>28</v>
      </c>
      <c r="R30" s="9"/>
      <c r="S30" s="9"/>
      <c r="T30" s="9"/>
      <c r="U30" s="3" t="str">
        <f>A30</f>
        <v>IL8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>
      <c r="A31" s="3" t="s">
        <v>2</v>
      </c>
      <c r="B31" s="4" t="s">
        <v>3</v>
      </c>
      <c r="C31" s="4" t="s">
        <v>4</v>
      </c>
      <c r="D31" s="4" t="s">
        <v>5</v>
      </c>
      <c r="E31" s="5" t="s">
        <v>6</v>
      </c>
      <c r="F31" s="5" t="s">
        <v>7</v>
      </c>
      <c r="G31" s="5" t="s">
        <v>8</v>
      </c>
      <c r="H31" s="3" t="s">
        <v>9</v>
      </c>
      <c r="I31" s="3" t="s">
        <v>10</v>
      </c>
      <c r="J31" s="3" t="s">
        <v>11</v>
      </c>
      <c r="K31" s="3" t="s">
        <v>12</v>
      </c>
      <c r="L31" s="3" t="s">
        <v>13</v>
      </c>
      <c r="M31" s="3" t="s">
        <v>14</v>
      </c>
      <c r="N31" s="3" t="s">
        <v>15</v>
      </c>
      <c r="O31" s="9" t="s">
        <v>16</v>
      </c>
      <c r="P31" s="9" t="s">
        <v>17</v>
      </c>
      <c r="Q31" s="9" t="s">
        <v>18</v>
      </c>
      <c r="R31" s="9" t="s">
        <v>12</v>
      </c>
      <c r="S31" s="9" t="s">
        <v>19</v>
      </c>
      <c r="T31" s="9" t="s">
        <v>20</v>
      </c>
      <c r="V31" s="4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0">
      <c r="A32" s="3" t="s">
        <v>21</v>
      </c>
      <c r="B32" s="16">
        <v>21.57</v>
      </c>
      <c r="C32" s="16">
        <v>21.98</v>
      </c>
      <c r="D32" s="16">
        <v>22.08</v>
      </c>
      <c r="E32" s="16">
        <v>14.37</v>
      </c>
      <c r="F32" s="16">
        <v>14.36</v>
      </c>
      <c r="G32" s="16">
        <v>14.39</v>
      </c>
      <c r="H32" s="3">
        <f>B32-E32</f>
        <v>7.2</v>
      </c>
      <c r="I32" s="3">
        <f>C32-F32</f>
        <v>7.62</v>
      </c>
      <c r="J32" s="3">
        <f>D32-G32</f>
        <v>7.69</v>
      </c>
      <c r="K32" s="3">
        <f>AVERAGE(H32:J32)</f>
        <v>7.50333333333333</v>
      </c>
      <c r="L32" s="3">
        <f>H32-$K32</f>
        <v>-0.303333333333332</v>
      </c>
      <c r="M32" s="3">
        <f t="shared" ref="M32:N32" si="43">I32-$K32</f>
        <v>0.116666666666668</v>
      </c>
      <c r="N32" s="3">
        <f t="shared" si="43"/>
        <v>0.186666666666665</v>
      </c>
      <c r="O32" s="9">
        <f>2^-L32</f>
        <v>1.23399224962407</v>
      </c>
      <c r="P32" s="9">
        <f>2^-M32</f>
        <v>0.922316193585938</v>
      </c>
      <c r="Q32" s="9">
        <f>2^-N32</f>
        <v>0.878633452221215</v>
      </c>
      <c r="R32" s="9">
        <f>AVERAGE(O32:Q32)</f>
        <v>1.01164729847707</v>
      </c>
      <c r="S32" s="9">
        <f>STDEV(O32:Q32)</f>
        <v>0.193791133565764</v>
      </c>
      <c r="T32" s="9">
        <f>S32/1.732</f>
        <v>0.111888645245822</v>
      </c>
      <c r="V32" s="3">
        <f>O32</f>
        <v>1.23399224962407</v>
      </c>
      <c r="W32" s="3">
        <f>O33</f>
        <v>0.713672127085433</v>
      </c>
      <c r="X32" s="3">
        <f>O34</f>
        <v>1.56193382686989</v>
      </c>
      <c r="Y32" s="3">
        <f>O35</f>
        <v>1.99077935820646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>
      <c r="A33" s="3" t="s">
        <v>22</v>
      </c>
      <c r="B33" s="16">
        <v>22.86</v>
      </c>
      <c r="C33" s="16">
        <v>22.84</v>
      </c>
      <c r="D33" s="16">
        <v>22.83</v>
      </c>
      <c r="E33" s="16">
        <v>14.87</v>
      </c>
      <c r="F33" s="16">
        <v>14.89</v>
      </c>
      <c r="G33" s="16">
        <v>14.96</v>
      </c>
      <c r="H33" s="3">
        <f>B33-E33</f>
        <v>7.99</v>
      </c>
      <c r="I33" s="3">
        <f t="shared" ref="I33:J35" si="44">C33-F33</f>
        <v>7.95</v>
      </c>
      <c r="J33" s="3">
        <f t="shared" si="44"/>
        <v>7.87</v>
      </c>
      <c r="L33" s="3">
        <f>H33-$K32</f>
        <v>0.486666666666667</v>
      </c>
      <c r="M33" s="3">
        <f t="shared" ref="M33:N33" si="45">I33-$K32</f>
        <v>0.446666666666666</v>
      </c>
      <c r="N33" s="3">
        <f t="shared" si="45"/>
        <v>0.366666666666664</v>
      </c>
      <c r="O33" s="9">
        <f>2^-L33</f>
        <v>0.713672127085433</v>
      </c>
      <c r="P33" s="9">
        <f t="shared" ref="P33:Q35" si="46">2^-M33</f>
        <v>0.733736181555579</v>
      </c>
      <c r="Q33" s="9">
        <f t="shared" si="46"/>
        <v>0.775572380916869</v>
      </c>
      <c r="R33" s="9">
        <f t="shared" ref="R33:R34" si="47">AVERAGE(O33:Q33)</f>
        <v>0.74099356318596</v>
      </c>
      <c r="S33" s="9">
        <f>STDEV(O33:Q33)</f>
        <v>0.0315818388824304</v>
      </c>
      <c r="T33" s="9">
        <f>S33/1.732</f>
        <v>0.0182343180614494</v>
      </c>
      <c r="V33" s="3">
        <f>P32</f>
        <v>0.922316193585938</v>
      </c>
      <c r="W33" s="3">
        <f>P33</f>
        <v>0.733736181555579</v>
      </c>
      <c r="X33" s="3">
        <f>P34</f>
        <v>1.6856830895094</v>
      </c>
      <c r="Y33" s="3">
        <f>P35</f>
        <v>2.13366448589071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>
      <c r="A34" s="3" t="s">
        <v>23</v>
      </c>
      <c r="B34" s="16">
        <v>21.18</v>
      </c>
      <c r="C34" s="16">
        <v>21.09</v>
      </c>
      <c r="D34" s="16">
        <v>21.18</v>
      </c>
      <c r="E34" s="16">
        <v>14.32</v>
      </c>
      <c r="F34" s="16">
        <v>14.34</v>
      </c>
      <c r="G34" s="16">
        <v>14.41</v>
      </c>
      <c r="H34" s="3">
        <f t="shared" ref="H34:H35" si="48">B34-E34</f>
        <v>6.86</v>
      </c>
      <c r="I34" s="3">
        <f t="shared" si="44"/>
        <v>6.75</v>
      </c>
      <c r="J34" s="3">
        <f t="shared" si="44"/>
        <v>6.77</v>
      </c>
      <c r="L34" s="3">
        <f>H34-$K32</f>
        <v>-0.643333333333334</v>
      </c>
      <c r="M34" s="3">
        <f t="shared" ref="M34:N34" si="49">I34-$K32</f>
        <v>-0.753333333333333</v>
      </c>
      <c r="N34" s="3">
        <f t="shared" si="49"/>
        <v>-0.733333333333333</v>
      </c>
      <c r="O34" s="9">
        <f t="shared" ref="O34:O35" si="50">2^-L34</f>
        <v>1.56193382686989</v>
      </c>
      <c r="P34" s="9">
        <f t="shared" si="46"/>
        <v>1.6856830895094</v>
      </c>
      <c r="Q34" s="9">
        <f t="shared" si="46"/>
        <v>1.66247579228558</v>
      </c>
      <c r="R34" s="9">
        <f t="shared" si="47"/>
        <v>1.63669756955495</v>
      </c>
      <c r="S34" s="9">
        <f t="shared" ref="S34:S35" si="51">STDEV(O34:Q34)</f>
        <v>0.0657788535649405</v>
      </c>
      <c r="T34" s="9">
        <f t="shared" ref="T34:T35" si="52">S34/1.732</f>
        <v>0.0379785528665938</v>
      </c>
      <c r="V34" s="3">
        <f>Q32</f>
        <v>0.878633452221215</v>
      </c>
      <c r="W34" s="3">
        <f>Q33</f>
        <v>0.775572380916869</v>
      </c>
      <c r="X34" s="3">
        <f>Q34</f>
        <v>1.66247579228558</v>
      </c>
      <c r="Y34" s="3">
        <f>Q35</f>
        <v>2.17849731228522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>
      <c r="A35" s="3" t="s">
        <v>24</v>
      </c>
      <c r="B35" s="16">
        <v>20.47</v>
      </c>
      <c r="C35" s="16">
        <v>20.44</v>
      </c>
      <c r="D35" s="16">
        <v>20.41</v>
      </c>
      <c r="E35" s="16">
        <v>13.96</v>
      </c>
      <c r="F35" s="16">
        <v>14.03</v>
      </c>
      <c r="G35" s="16">
        <v>14.03</v>
      </c>
      <c r="H35" s="3">
        <f t="shared" si="48"/>
        <v>6.51</v>
      </c>
      <c r="I35" s="3">
        <f t="shared" si="44"/>
        <v>6.41</v>
      </c>
      <c r="J35" s="3">
        <f t="shared" si="44"/>
        <v>6.38</v>
      </c>
      <c r="L35" s="3">
        <f>H35-$K32</f>
        <v>-0.993333333333335</v>
      </c>
      <c r="M35" s="3">
        <f t="shared" ref="M35:N35" si="53">I35-$K32</f>
        <v>-1.09333333333333</v>
      </c>
      <c r="N35" s="3">
        <f t="shared" si="53"/>
        <v>-1.12333333333333</v>
      </c>
      <c r="O35" s="9">
        <f t="shared" si="50"/>
        <v>1.99077935820646</v>
      </c>
      <c r="P35" s="9">
        <f t="shared" si="46"/>
        <v>2.13366448589071</v>
      </c>
      <c r="Q35" s="9">
        <f t="shared" si="46"/>
        <v>2.17849731228522</v>
      </c>
      <c r="R35" s="9">
        <f t="shared" ref="R35" si="54">AVERAGE(O35:Q35)</f>
        <v>2.1009803854608</v>
      </c>
      <c r="S35" s="9">
        <f t="shared" si="51"/>
        <v>0.0980341541839556</v>
      </c>
      <c r="T35" s="9">
        <f t="shared" si="52"/>
        <v>0.0566017056489351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>
      <c r="A37" s="38" t="s">
        <v>29</v>
      </c>
      <c r="B37" s="23"/>
      <c r="U37" s="3" t="str">
        <f>A37</f>
        <v>CCL2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>
      <c r="A38" s="3" t="s">
        <v>2</v>
      </c>
      <c r="B38" s="4" t="s">
        <v>3</v>
      </c>
      <c r="C38" s="4" t="s">
        <v>4</v>
      </c>
      <c r="D38" s="4" t="s">
        <v>5</v>
      </c>
      <c r="E38" s="5" t="s">
        <v>6</v>
      </c>
      <c r="F38" s="5" t="s">
        <v>7</v>
      </c>
      <c r="G38" s="5" t="s">
        <v>8</v>
      </c>
      <c r="H38" s="3" t="s">
        <v>9</v>
      </c>
      <c r="I38" s="3" t="s">
        <v>10</v>
      </c>
      <c r="J38" s="3" t="s">
        <v>11</v>
      </c>
      <c r="K38" s="3" t="s">
        <v>12</v>
      </c>
      <c r="L38" s="3" t="s">
        <v>13</v>
      </c>
      <c r="M38" s="3" t="s">
        <v>14</v>
      </c>
      <c r="N38" s="3" t="s">
        <v>15</v>
      </c>
      <c r="O38" s="9" t="s">
        <v>16</v>
      </c>
      <c r="P38" s="9" t="s">
        <v>17</v>
      </c>
      <c r="Q38" s="9" t="s">
        <v>18</v>
      </c>
      <c r="R38" s="7" t="s">
        <v>12</v>
      </c>
      <c r="S38" s="3" t="s">
        <v>19</v>
      </c>
      <c r="T38" s="7" t="s">
        <v>20</v>
      </c>
      <c r="V38" s="41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>
      <c r="A39" s="3" t="s">
        <v>21</v>
      </c>
      <c r="B39" s="16">
        <v>19.46</v>
      </c>
      <c r="C39" s="16">
        <v>19.37</v>
      </c>
      <c r="D39" s="16">
        <v>19.32</v>
      </c>
      <c r="E39" s="16">
        <v>14.37</v>
      </c>
      <c r="F39" s="16">
        <v>14.36</v>
      </c>
      <c r="G39" s="16">
        <v>14.39</v>
      </c>
      <c r="H39" s="3">
        <f t="shared" ref="H39:J41" si="55">B39-E39</f>
        <v>5.09</v>
      </c>
      <c r="I39" s="3">
        <f t="shared" si="55"/>
        <v>5.01</v>
      </c>
      <c r="J39" s="3">
        <f t="shared" si="55"/>
        <v>4.93</v>
      </c>
      <c r="K39" s="3">
        <f>AVERAGE(H39:J39)</f>
        <v>5.01</v>
      </c>
      <c r="L39" s="3">
        <f>H39-$K39</f>
        <v>0.080000000000001</v>
      </c>
      <c r="M39" s="3">
        <f t="shared" ref="M39:N39" si="56">I39-$K39</f>
        <v>0</v>
      </c>
      <c r="N39" s="3">
        <f t="shared" si="56"/>
        <v>-0.080000000000001</v>
      </c>
      <c r="O39" s="9">
        <f>2^-L39</f>
        <v>0.946057646725595</v>
      </c>
      <c r="P39" s="9">
        <f>2^-M39</f>
        <v>1</v>
      </c>
      <c r="Q39" s="9">
        <f>2^-N39</f>
        <v>1.05701804056138</v>
      </c>
      <c r="R39" s="9">
        <f>AVERAGE(O39:Q39)</f>
        <v>1.00102522909566</v>
      </c>
      <c r="S39" s="9">
        <f>STDEV(O39:Q39)</f>
        <v>0.0554873009892545</v>
      </c>
      <c r="T39" s="9">
        <f>S39/1.732</f>
        <v>0.0320365479152739</v>
      </c>
      <c r="V39" s="3">
        <f>O39</f>
        <v>0.946057646725595</v>
      </c>
      <c r="W39" s="3">
        <f>O40</f>
        <v>0.907519155317161</v>
      </c>
      <c r="X39" s="3">
        <f>O41</f>
        <v>0.450625231305415</v>
      </c>
      <c r="Y39" s="3">
        <f>O42</f>
        <v>0.178006274449634</v>
      </c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>
      <c r="A40" s="3" t="s">
        <v>22</v>
      </c>
      <c r="B40" s="16">
        <v>20.02</v>
      </c>
      <c r="C40" s="16">
        <v>20.36</v>
      </c>
      <c r="D40" s="16">
        <v>20.31</v>
      </c>
      <c r="E40" s="16">
        <v>14.87</v>
      </c>
      <c r="F40" s="16">
        <v>14.89</v>
      </c>
      <c r="G40" s="16">
        <v>14.96</v>
      </c>
      <c r="H40" s="3">
        <f t="shared" si="55"/>
        <v>5.15</v>
      </c>
      <c r="I40" s="3">
        <f t="shared" si="55"/>
        <v>5.47</v>
      </c>
      <c r="J40" s="3">
        <f t="shared" si="55"/>
        <v>5.35</v>
      </c>
      <c r="L40" s="3">
        <f>H40-$K39</f>
        <v>0.14</v>
      </c>
      <c r="M40" s="3">
        <f t="shared" ref="M40:N40" si="57">I40-$K39</f>
        <v>0.459999999999998</v>
      </c>
      <c r="N40" s="3">
        <f t="shared" si="57"/>
        <v>0.339999999999997</v>
      </c>
      <c r="O40" s="9">
        <f>2^-L40</f>
        <v>0.907519155317161</v>
      </c>
      <c r="P40" s="9">
        <f t="shared" ref="P40:Q42" si="58">2^-M40</f>
        <v>0.726986258660156</v>
      </c>
      <c r="Q40" s="9">
        <f t="shared" si="58"/>
        <v>0.790041311863379</v>
      </c>
      <c r="R40" s="9">
        <f t="shared" ref="R40:R42" si="59">AVERAGE(O40:Q40)</f>
        <v>0.808182241946899</v>
      </c>
      <c r="S40" s="9">
        <f>STDEV(O40:Q40)</f>
        <v>0.0916234233264812</v>
      </c>
      <c r="T40" s="9">
        <f>S40/1.732</f>
        <v>0.0529003598882686</v>
      </c>
      <c r="V40" s="3">
        <f>P39</f>
        <v>1</v>
      </c>
      <c r="W40" s="3">
        <f>P40</f>
        <v>0.726986258660156</v>
      </c>
      <c r="X40" s="3">
        <f>P41</f>
        <v>0.341510064188599</v>
      </c>
      <c r="Y40" s="3">
        <f>P42</f>
        <v>0.185565446328631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>
      <c r="A41" s="3" t="s">
        <v>23</v>
      </c>
      <c r="B41" s="16">
        <v>20.48</v>
      </c>
      <c r="C41" s="16">
        <v>20.9</v>
      </c>
      <c r="D41" s="16">
        <v>20.88</v>
      </c>
      <c r="E41" s="16">
        <v>14.32</v>
      </c>
      <c r="F41" s="16">
        <v>14.34</v>
      </c>
      <c r="G41" s="16">
        <v>14.41</v>
      </c>
      <c r="H41" s="3">
        <f t="shared" si="55"/>
        <v>6.16</v>
      </c>
      <c r="I41" s="3">
        <f t="shared" si="55"/>
        <v>6.56</v>
      </c>
      <c r="J41" s="3">
        <f t="shared" si="55"/>
        <v>6.47</v>
      </c>
      <c r="L41" s="3">
        <f>H41-$K39</f>
        <v>1.15</v>
      </c>
      <c r="M41" s="3">
        <f t="shared" ref="M41:N41" si="60">I41-$K39</f>
        <v>1.55</v>
      </c>
      <c r="N41" s="3">
        <f t="shared" si="60"/>
        <v>1.46</v>
      </c>
      <c r="O41" s="9">
        <f>2^-L41</f>
        <v>0.450625231305415</v>
      </c>
      <c r="P41" s="9">
        <f t="shared" si="58"/>
        <v>0.341510064188599</v>
      </c>
      <c r="Q41" s="9">
        <f t="shared" si="58"/>
        <v>0.363493129330078</v>
      </c>
      <c r="R41" s="9">
        <f t="shared" si="59"/>
        <v>0.385209474941364</v>
      </c>
      <c r="S41" s="9">
        <f t="shared" ref="S41:S42" si="61">STDEV(O41:Q41)</f>
        <v>0.0577081421791092</v>
      </c>
      <c r="T41" s="9">
        <f t="shared" ref="T41:T42" si="62">S41/1.732</f>
        <v>0.0333187887870146</v>
      </c>
      <c r="V41" s="3">
        <f>Q39</f>
        <v>1.05701804056138</v>
      </c>
      <c r="W41" s="3">
        <f>Q40</f>
        <v>0.790041311863379</v>
      </c>
      <c r="X41" s="3">
        <f>Q41</f>
        <v>0.363493129330078</v>
      </c>
      <c r="Y41" s="3">
        <f>Q42</f>
        <v>0.188155843426384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>
      <c r="A42" s="3" t="s">
        <v>24</v>
      </c>
      <c r="B42" s="16">
        <v>21.46</v>
      </c>
      <c r="C42" s="16">
        <v>21.47</v>
      </c>
      <c r="D42" s="16">
        <v>21.45</v>
      </c>
      <c r="E42" s="16">
        <v>13.96</v>
      </c>
      <c r="F42" s="16">
        <v>14.03</v>
      </c>
      <c r="G42" s="16">
        <v>14.03</v>
      </c>
      <c r="H42" s="3">
        <f>B42-E42</f>
        <v>7.5</v>
      </c>
      <c r="I42" s="3">
        <f>C42-F42</f>
        <v>7.44</v>
      </c>
      <c r="J42" s="3">
        <f>D42-G42</f>
        <v>7.42</v>
      </c>
      <c r="L42" s="3">
        <f>H42-$K39</f>
        <v>2.49</v>
      </c>
      <c r="M42" s="3">
        <f t="shared" ref="M42:N42" si="63">I42-$K39</f>
        <v>2.43</v>
      </c>
      <c r="N42" s="3">
        <f t="shared" si="63"/>
        <v>2.41</v>
      </c>
      <c r="O42" s="9">
        <f t="shared" ref="O42" si="64">2^-L42</f>
        <v>0.178006274449634</v>
      </c>
      <c r="P42" s="9">
        <f t="shared" si="58"/>
        <v>0.185565446328631</v>
      </c>
      <c r="Q42" s="9">
        <f t="shared" si="58"/>
        <v>0.188155843426384</v>
      </c>
      <c r="R42" s="9">
        <f t="shared" si="59"/>
        <v>0.183909188068216</v>
      </c>
      <c r="S42" s="9">
        <f t="shared" si="61"/>
        <v>0.0052735975550229</v>
      </c>
      <c r="T42" s="9">
        <f t="shared" si="62"/>
        <v>0.00304480228350052</v>
      </c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>
      <c r="R43" s="9"/>
      <c r="S43" s="9"/>
      <c r="T43" s="9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>
      <c r="O44" s="9" t="s">
        <v>30</v>
      </c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>
      <c r="A45" s="38" t="s">
        <v>31</v>
      </c>
      <c r="B45" s="23"/>
      <c r="U45" s="3" t="str">
        <f>A45</f>
        <v>MMP3</v>
      </c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>
      <c r="A46" s="3" t="s">
        <v>2</v>
      </c>
      <c r="B46" s="4" t="s">
        <v>3</v>
      </c>
      <c r="C46" s="4" t="s">
        <v>4</v>
      </c>
      <c r="D46" s="4" t="s">
        <v>5</v>
      </c>
      <c r="E46" s="5" t="s">
        <v>6</v>
      </c>
      <c r="F46" s="5" t="s">
        <v>7</v>
      </c>
      <c r="G46" s="5" t="s">
        <v>8</v>
      </c>
      <c r="H46" s="3" t="s">
        <v>9</v>
      </c>
      <c r="I46" s="3" t="s">
        <v>10</v>
      </c>
      <c r="J46" s="3" t="s">
        <v>11</v>
      </c>
      <c r="K46" s="3" t="s">
        <v>12</v>
      </c>
      <c r="L46" s="3" t="s">
        <v>13</v>
      </c>
      <c r="M46" s="3" t="s">
        <v>14</v>
      </c>
      <c r="N46" s="3" t="s">
        <v>15</v>
      </c>
      <c r="O46" s="9" t="s">
        <v>16</v>
      </c>
      <c r="P46" s="9" t="s">
        <v>17</v>
      </c>
      <c r="Q46" s="9" t="s">
        <v>18</v>
      </c>
      <c r="R46" s="7" t="s">
        <v>12</v>
      </c>
      <c r="S46" s="3" t="s">
        <v>19</v>
      </c>
      <c r="T46" s="7" t="s">
        <v>20</v>
      </c>
      <c r="V46" s="41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>
      <c r="A47" s="3" t="s">
        <v>21</v>
      </c>
      <c r="B47" s="16">
        <v>28.45</v>
      </c>
      <c r="C47" s="16">
        <v>27.52</v>
      </c>
      <c r="D47" s="16">
        <v>29.06</v>
      </c>
      <c r="E47" s="16">
        <v>14.37</v>
      </c>
      <c r="F47" s="16">
        <v>14.36</v>
      </c>
      <c r="G47" s="16">
        <v>14.39</v>
      </c>
      <c r="H47" s="3">
        <f t="shared" ref="H47:J49" si="65">B47-E47</f>
        <v>14.08</v>
      </c>
      <c r="I47" s="3">
        <f t="shared" si="65"/>
        <v>13.16</v>
      </c>
      <c r="J47" s="3">
        <f t="shared" si="65"/>
        <v>14.67</v>
      </c>
      <c r="K47" s="3">
        <f>AVERAGE(H47:J47)</f>
        <v>13.97</v>
      </c>
      <c r="L47" s="3">
        <f>H47-$K47</f>
        <v>0.110000000000001</v>
      </c>
      <c r="M47" s="3">
        <f t="shared" ref="M47:N47" si="66">I47-$K47</f>
        <v>-0.809999999999999</v>
      </c>
      <c r="N47" s="3">
        <f t="shared" si="66"/>
        <v>0.699999999999999</v>
      </c>
      <c r="O47" s="9">
        <f>2^-L47</f>
        <v>0.92658806189037</v>
      </c>
      <c r="P47" s="9">
        <f>2^-M47</f>
        <v>1.75321144263207</v>
      </c>
      <c r="Q47" s="9">
        <f>2^-N47</f>
        <v>0.615572206672458</v>
      </c>
      <c r="R47" s="9">
        <f>AVERAGE(O47:Q47)</f>
        <v>1.09845723706497</v>
      </c>
      <c r="S47" s="9">
        <f>STDEV(O47:Q47)</f>
        <v>0.587971102886943</v>
      </c>
      <c r="T47" s="9">
        <f>S47/1.732</f>
        <v>0.339475232613708</v>
      </c>
      <c r="V47" s="3">
        <f>O47</f>
        <v>0.92658806189037</v>
      </c>
      <c r="W47" s="3">
        <f>O48</f>
        <v>1.75321144263207</v>
      </c>
      <c r="X47" s="3">
        <f>O49</f>
        <v>6.40855902071698</v>
      </c>
      <c r="Y47" s="3">
        <f>O50</f>
        <v>10.5560632861831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>
      <c r="A48" s="3" t="s">
        <v>22</v>
      </c>
      <c r="B48" s="16">
        <v>28.03</v>
      </c>
      <c r="C48" s="16">
        <v>28.71</v>
      </c>
      <c r="D48" s="16">
        <v>27.88</v>
      </c>
      <c r="E48" s="16">
        <v>14.87</v>
      </c>
      <c r="F48" s="16">
        <v>14.89</v>
      </c>
      <c r="G48" s="16">
        <v>14.96</v>
      </c>
      <c r="H48" s="3">
        <f t="shared" si="65"/>
        <v>13.16</v>
      </c>
      <c r="I48" s="3">
        <f t="shared" si="65"/>
        <v>13.82</v>
      </c>
      <c r="J48" s="3">
        <f t="shared" si="65"/>
        <v>12.92</v>
      </c>
      <c r="L48" s="3">
        <f>H48-$K47</f>
        <v>-0.809999999999997</v>
      </c>
      <c r="M48" s="3">
        <f t="shared" ref="M48:N48" si="67">I48-$K47</f>
        <v>-0.149999999999999</v>
      </c>
      <c r="N48" s="3">
        <f t="shared" si="67"/>
        <v>-1.05</v>
      </c>
      <c r="O48" s="9">
        <f>2^-L48</f>
        <v>1.75321144263207</v>
      </c>
      <c r="P48" s="9">
        <f t="shared" ref="P48:Q50" si="68">2^-M48</f>
        <v>1.10956947206784</v>
      </c>
      <c r="Q48" s="9">
        <f t="shared" si="68"/>
        <v>2.07052984768276</v>
      </c>
      <c r="R48" s="9">
        <f t="shared" ref="R48:R50" si="69">AVERAGE(O48:Q48)</f>
        <v>1.64443692079422</v>
      </c>
      <c r="S48" s="9">
        <f>STDEV(O48:Q48)</f>
        <v>0.489627545514217</v>
      </c>
      <c r="T48" s="9">
        <f>S48/1.732</f>
        <v>0.282694887710287</v>
      </c>
      <c r="V48" s="3">
        <f>P47</f>
        <v>1.75321144263207</v>
      </c>
      <c r="W48" s="3">
        <f>P48</f>
        <v>1.10956947206784</v>
      </c>
      <c r="X48" s="3">
        <f>P49</f>
        <v>6.36429187003934</v>
      </c>
      <c r="Y48" s="3">
        <f>P50</f>
        <v>11.0043345451179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50">
      <c r="A49" s="3" t="s">
        <v>23</v>
      </c>
      <c r="B49" s="16">
        <v>25.61</v>
      </c>
      <c r="C49" s="16">
        <v>25.64</v>
      </c>
      <c r="D49" s="16">
        <v>25.69</v>
      </c>
      <c r="E49" s="16">
        <v>14.32</v>
      </c>
      <c r="F49" s="16">
        <v>14.34</v>
      </c>
      <c r="G49" s="16">
        <v>14.41</v>
      </c>
      <c r="H49" s="3">
        <f t="shared" si="65"/>
        <v>11.29</v>
      </c>
      <c r="I49" s="3">
        <f t="shared" si="65"/>
        <v>11.3</v>
      </c>
      <c r="J49" s="3">
        <f t="shared" si="65"/>
        <v>11.28</v>
      </c>
      <c r="L49" s="3">
        <f>H49-$K47</f>
        <v>-2.68</v>
      </c>
      <c r="M49" s="3">
        <f t="shared" ref="M49:N49" si="70">I49-$K47</f>
        <v>-2.67</v>
      </c>
      <c r="N49" s="3">
        <f t="shared" si="70"/>
        <v>-2.69</v>
      </c>
      <c r="O49" s="9">
        <f>2^-L49</f>
        <v>6.40855902071698</v>
      </c>
      <c r="P49" s="9">
        <f t="shared" si="68"/>
        <v>6.36429187003934</v>
      </c>
      <c r="Q49" s="9">
        <f t="shared" si="68"/>
        <v>6.453134073777</v>
      </c>
      <c r="R49" s="9">
        <f t="shared" si="69"/>
        <v>6.40866165484444</v>
      </c>
      <c r="S49" s="9">
        <f t="shared" ref="S49:S50" si="71">STDEV(O49:Q49)</f>
        <v>0.0444211907940792</v>
      </c>
      <c r="T49" s="9">
        <f t="shared" ref="T49:T50" si="72">S49/1.732</f>
        <v>0.0256473387956578</v>
      </c>
      <c r="V49" s="3">
        <f>Q47</f>
        <v>0.615572206672458</v>
      </c>
      <c r="W49" s="3">
        <f>Q48</f>
        <v>2.07052984768276</v>
      </c>
      <c r="X49" s="3">
        <f>Q49</f>
        <v>6.453134073777</v>
      </c>
      <c r="Y49" s="3">
        <f>Q50</f>
        <v>9.78112222153653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>
      <c r="A50" s="3" t="s">
        <v>24</v>
      </c>
      <c r="B50" s="16">
        <v>24.53</v>
      </c>
      <c r="C50" s="16">
        <v>24.54</v>
      </c>
      <c r="D50" s="16">
        <v>24.71</v>
      </c>
      <c r="E50" s="16">
        <v>13.96</v>
      </c>
      <c r="F50" s="16">
        <v>14.03</v>
      </c>
      <c r="G50" s="16">
        <v>14.03</v>
      </c>
      <c r="H50" s="3">
        <f>B50-E50</f>
        <v>10.57</v>
      </c>
      <c r="I50" s="3">
        <f>C50-F50</f>
        <v>10.51</v>
      </c>
      <c r="J50" s="3">
        <f>D50-G50</f>
        <v>10.68</v>
      </c>
      <c r="L50" s="3">
        <f>H50-$K47</f>
        <v>-3.4</v>
      </c>
      <c r="M50" s="3">
        <f t="shared" ref="M50:N50" si="73">I50-$K47</f>
        <v>-3.46</v>
      </c>
      <c r="N50" s="3">
        <f t="shared" si="73"/>
        <v>-3.29</v>
      </c>
      <c r="O50" s="9">
        <f t="shared" ref="O50" si="74">2^-L50</f>
        <v>10.5560632861831</v>
      </c>
      <c r="P50" s="9">
        <f t="shared" si="68"/>
        <v>11.0043345451179</v>
      </c>
      <c r="Q50" s="9">
        <f t="shared" si="68"/>
        <v>9.78112222153653</v>
      </c>
      <c r="R50" s="9">
        <f t="shared" si="69"/>
        <v>10.4471733509459</v>
      </c>
      <c r="S50" s="9">
        <f t="shared" si="71"/>
        <v>0.618833467612525</v>
      </c>
      <c r="T50" s="9">
        <f t="shared" si="72"/>
        <v>0.357294149891758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>
      <c r="R51" s="9"/>
      <c r="S51" s="9"/>
      <c r="T51" s="9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>
      <c r="A52" s="3" t="s">
        <v>32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>
      <c r="A53" s="29" t="s">
        <v>1</v>
      </c>
      <c r="B53" s="30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8"/>
      <c r="P53" s="28"/>
      <c r="Q53" s="28"/>
      <c r="R53" s="13"/>
      <c r="S53" s="13"/>
      <c r="T53" s="1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>
      <c r="A54" s="13" t="s">
        <v>2</v>
      </c>
      <c r="B54" s="14" t="s">
        <v>3</v>
      </c>
      <c r="C54" s="14" t="s">
        <v>4</v>
      </c>
      <c r="D54" s="14" t="s">
        <v>5</v>
      </c>
      <c r="E54" s="31" t="s">
        <v>6</v>
      </c>
      <c r="F54" s="31" t="s">
        <v>7</v>
      </c>
      <c r="G54" s="31" t="s">
        <v>8</v>
      </c>
      <c r="H54" s="13" t="s">
        <v>9</v>
      </c>
      <c r="I54" s="13" t="s">
        <v>10</v>
      </c>
      <c r="J54" s="13" t="s">
        <v>11</v>
      </c>
      <c r="K54" s="13" t="s">
        <v>12</v>
      </c>
      <c r="L54" s="13" t="s">
        <v>13</v>
      </c>
      <c r="M54" s="13" t="s">
        <v>14</v>
      </c>
      <c r="N54" s="13" t="s">
        <v>15</v>
      </c>
      <c r="O54" s="28" t="s">
        <v>16</v>
      </c>
      <c r="P54" s="28" t="s">
        <v>17</v>
      </c>
      <c r="Q54" s="28" t="s">
        <v>18</v>
      </c>
      <c r="R54" s="32" t="s">
        <v>12</v>
      </c>
      <c r="S54" s="13" t="s">
        <v>19</v>
      </c>
      <c r="T54" s="32" t="s">
        <v>20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  <row r="55" spans="1:50">
      <c r="A55" s="13" t="s">
        <v>21</v>
      </c>
      <c r="B55" s="33">
        <v>19.6153869628906</v>
      </c>
      <c r="C55" s="13">
        <v>19.5419578552246</v>
      </c>
      <c r="D55" s="13">
        <v>19.5744075775146</v>
      </c>
      <c r="E55" s="13">
        <v>15.5265951156616</v>
      </c>
      <c r="F55" s="13">
        <v>15.5267162322998</v>
      </c>
      <c r="G55" s="13">
        <v>15.5427761077881</v>
      </c>
      <c r="H55" s="13">
        <f t="shared" ref="H55:H58" si="75">B55-E55</f>
        <v>4.088791847229</v>
      </c>
      <c r="I55" s="13">
        <f t="shared" ref="I55:I58" si="76">C55-F55</f>
        <v>4.0152416229248</v>
      </c>
      <c r="J55" s="13">
        <f t="shared" ref="J55:J58" si="77">D55-G55</f>
        <v>4.0316314697265</v>
      </c>
      <c r="K55" s="13">
        <f>AVERAGE(H55:J55)</f>
        <v>4.04522164662677</v>
      </c>
      <c r="L55" s="13">
        <f t="shared" ref="L55:N55" si="78">H55-$K55</f>
        <v>0.0435702006022343</v>
      </c>
      <c r="M55" s="13">
        <f t="shared" si="78"/>
        <v>-0.0299800237019667</v>
      </c>
      <c r="N55" s="13">
        <f t="shared" si="78"/>
        <v>-0.0135901769002675</v>
      </c>
      <c r="O55" s="28">
        <f t="shared" ref="O55:Q55" si="79">2^-L55</f>
        <v>0.970250918855566</v>
      </c>
      <c r="P55" s="28">
        <f t="shared" si="79"/>
        <v>1.0209979883457</v>
      </c>
      <c r="Q55" s="28">
        <f t="shared" si="79"/>
        <v>1.00946450057846</v>
      </c>
      <c r="R55" s="28">
        <f t="shared" ref="R55:R58" si="80">AVERAGE(O55:Q55)</f>
        <v>1.00023780259324</v>
      </c>
      <c r="S55" s="28">
        <f t="shared" ref="S55:S58" si="81">STDEV(O55:Q55)</f>
        <v>0.0266019779761206</v>
      </c>
      <c r="T55" s="28">
        <f t="shared" ref="T55:T58" si="82">S55/1.732</f>
        <v>0.0153591096859819</v>
      </c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50">
      <c r="A56" s="13" t="s">
        <v>22</v>
      </c>
      <c r="B56" s="13">
        <v>20.9566707611084</v>
      </c>
      <c r="C56" s="13">
        <v>20.9765739440918</v>
      </c>
      <c r="D56" s="13">
        <v>20.9306831359863</v>
      </c>
      <c r="E56" s="13">
        <v>15.4096422195435</v>
      </c>
      <c r="F56" s="13">
        <v>15.3579225540161</v>
      </c>
      <c r="G56" s="13">
        <v>15.3608798980713</v>
      </c>
      <c r="H56" s="13">
        <f t="shared" si="75"/>
        <v>5.5470285415649</v>
      </c>
      <c r="I56" s="13">
        <f t="shared" si="76"/>
        <v>5.6186513900757</v>
      </c>
      <c r="J56" s="13">
        <f t="shared" si="77"/>
        <v>5.569803237915</v>
      </c>
      <c r="K56" s="13"/>
      <c r="L56" s="13">
        <f t="shared" ref="L56:N56" si="83">H56-$K55</f>
        <v>1.50180689493813</v>
      </c>
      <c r="M56" s="13">
        <f t="shared" si="83"/>
        <v>1.57342974344893</v>
      </c>
      <c r="N56" s="13">
        <f t="shared" si="83"/>
        <v>1.52458159128823</v>
      </c>
      <c r="O56" s="28">
        <f t="shared" ref="O56:Q56" si="84">2^-L56</f>
        <v>0.353110861902977</v>
      </c>
      <c r="P56" s="28">
        <f t="shared" si="84"/>
        <v>0.336008644900027</v>
      </c>
      <c r="Q56" s="28">
        <f t="shared" si="84"/>
        <v>0.347580345185524</v>
      </c>
      <c r="R56" s="28">
        <f t="shared" si="80"/>
        <v>0.345566617329509</v>
      </c>
      <c r="S56" s="28">
        <f t="shared" si="81"/>
        <v>0.00872712905327765</v>
      </c>
      <c r="T56" s="28">
        <f t="shared" si="82"/>
        <v>0.00503875811390165</v>
      </c>
    </row>
    <row r="57" spans="1:50">
      <c r="A57" s="13" t="s">
        <v>23</v>
      </c>
      <c r="B57" s="13">
        <v>22.8669662475586</v>
      </c>
      <c r="C57" s="13">
        <v>22.9189510345459</v>
      </c>
      <c r="D57" s="13">
        <v>22.9162635803223</v>
      </c>
      <c r="E57" s="13">
        <v>14.7167205810547</v>
      </c>
      <c r="F57" s="13">
        <v>14.6507244110107</v>
      </c>
      <c r="G57" s="13">
        <v>14.6551742553711</v>
      </c>
      <c r="H57" s="13">
        <f t="shared" si="75"/>
        <v>8.1502456665039</v>
      </c>
      <c r="I57" s="13">
        <f t="shared" si="76"/>
        <v>8.2682266235352</v>
      </c>
      <c r="J57" s="13">
        <f t="shared" si="77"/>
        <v>8.2610893249512</v>
      </c>
      <c r="K57" s="13"/>
      <c r="L57" s="13">
        <f t="shared" ref="L57:N57" si="85">H57-$K55</f>
        <v>4.10502401987713</v>
      </c>
      <c r="M57" s="13">
        <f t="shared" si="85"/>
        <v>4.22300497690843</v>
      </c>
      <c r="N57" s="13">
        <f t="shared" si="85"/>
        <v>4.21586767832443</v>
      </c>
      <c r="O57" s="28">
        <f t="shared" ref="O57:Q57" si="86">2^-L57</f>
        <v>0.0581118413831998</v>
      </c>
      <c r="P57" s="28">
        <f t="shared" si="86"/>
        <v>0.0535486874442009</v>
      </c>
      <c r="Q57" s="28">
        <f t="shared" si="86"/>
        <v>0.0538142598024481</v>
      </c>
      <c r="R57" s="28">
        <f t="shared" si="80"/>
        <v>0.0551582628766163</v>
      </c>
      <c r="S57" s="28">
        <f t="shared" si="81"/>
        <v>0.00256131834516534</v>
      </c>
      <c r="T57" s="28">
        <f t="shared" si="82"/>
        <v>0.00147882121545343</v>
      </c>
    </row>
    <row r="58" spans="1:50">
      <c r="A58" s="13" t="s">
        <v>24</v>
      </c>
      <c r="B58" s="13">
        <v>23.4802761077881</v>
      </c>
      <c r="C58" s="13">
        <v>23.5310516357422</v>
      </c>
      <c r="D58" s="13">
        <v>23.4371910095215</v>
      </c>
      <c r="E58" s="13">
        <v>14.8812055587769</v>
      </c>
      <c r="F58" s="13">
        <v>14.7636661529541</v>
      </c>
      <c r="G58" s="13">
        <v>14.7783823013306</v>
      </c>
      <c r="H58" s="13">
        <f t="shared" si="75"/>
        <v>8.5990705490112</v>
      </c>
      <c r="I58" s="13">
        <f t="shared" si="76"/>
        <v>8.7673854827881</v>
      </c>
      <c r="J58" s="13">
        <f t="shared" si="77"/>
        <v>8.6588087081909</v>
      </c>
      <c r="K58" s="13"/>
      <c r="L58" s="13">
        <f t="shared" ref="L58:N58" si="87">H58-$K55</f>
        <v>4.55384890238443</v>
      </c>
      <c r="M58" s="13">
        <f t="shared" si="87"/>
        <v>4.72216383616134</v>
      </c>
      <c r="N58" s="13">
        <f t="shared" si="87"/>
        <v>4.61358706156413</v>
      </c>
      <c r="O58" s="28">
        <f t="shared" ref="O58:Q58" si="88">2^-L58</f>
        <v>0.0425750223539931</v>
      </c>
      <c r="P58" s="28">
        <f t="shared" si="88"/>
        <v>0.0378867228376283</v>
      </c>
      <c r="Q58" s="28">
        <f t="shared" si="88"/>
        <v>0.040848104346022</v>
      </c>
      <c r="R58" s="28">
        <f t="shared" si="80"/>
        <v>0.0404366165125478</v>
      </c>
      <c r="S58" s="28">
        <f t="shared" si="81"/>
        <v>0.00237108198226246</v>
      </c>
      <c r="T58" s="28">
        <f t="shared" si="82"/>
        <v>0.00136898497821158</v>
      </c>
    </row>
    <row r="59" spans="1:50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8"/>
      <c r="P59" s="28"/>
      <c r="Q59" s="28"/>
      <c r="R59" s="28"/>
      <c r="S59" s="28"/>
      <c r="T59" s="28"/>
    </row>
    <row r="60" spans="1:50">
      <c r="A60" s="13" t="s">
        <v>25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8"/>
      <c r="P60" s="28"/>
      <c r="Q60" s="28"/>
      <c r="R60" s="28"/>
      <c r="S60" s="28"/>
      <c r="T60" s="28"/>
    </row>
    <row r="61" spans="1:50">
      <c r="A61" s="13" t="s">
        <v>2</v>
      </c>
      <c r="B61" s="14" t="s">
        <v>3</v>
      </c>
      <c r="C61" s="14" t="s">
        <v>4</v>
      </c>
      <c r="D61" s="14" t="s">
        <v>5</v>
      </c>
      <c r="E61" s="31" t="s">
        <v>6</v>
      </c>
      <c r="F61" s="31" t="s">
        <v>7</v>
      </c>
      <c r="G61" s="31" t="s">
        <v>8</v>
      </c>
      <c r="H61" s="13" t="s">
        <v>9</v>
      </c>
      <c r="I61" s="13" t="s">
        <v>10</v>
      </c>
      <c r="J61" s="13" t="s">
        <v>11</v>
      </c>
      <c r="K61" s="13" t="s">
        <v>12</v>
      </c>
      <c r="L61" s="13" t="s">
        <v>13</v>
      </c>
      <c r="M61" s="13" t="s">
        <v>14</v>
      </c>
      <c r="N61" s="13" t="s">
        <v>15</v>
      </c>
      <c r="O61" s="28" t="s">
        <v>16</v>
      </c>
      <c r="P61" s="28" t="s">
        <v>17</v>
      </c>
      <c r="Q61" s="28" t="s">
        <v>18</v>
      </c>
      <c r="R61" s="28" t="s">
        <v>12</v>
      </c>
      <c r="S61" s="28" t="s">
        <v>19</v>
      </c>
      <c r="T61" s="28" t="s">
        <v>20</v>
      </c>
    </row>
    <row r="62" spans="1:50">
      <c r="A62" s="13" t="s">
        <v>21</v>
      </c>
      <c r="B62" s="13">
        <v>19.7779731750488</v>
      </c>
      <c r="C62" s="13">
        <v>19.8049430847168</v>
      </c>
      <c r="D62" s="13">
        <v>19.697286605835</v>
      </c>
      <c r="E62" s="35">
        <v>15.5265951156616</v>
      </c>
      <c r="F62" s="35">
        <v>15.5267162322998</v>
      </c>
      <c r="G62" s="35">
        <v>15.5427761077881</v>
      </c>
      <c r="H62" s="13">
        <f t="shared" ref="H62:H65" si="89">B62-E62</f>
        <v>4.2513780593872</v>
      </c>
      <c r="I62" s="13">
        <f t="shared" ref="I62:I65" si="90">C62-F62</f>
        <v>4.278226852417</v>
      </c>
      <c r="J62" s="13">
        <f t="shared" ref="J62:J65" si="91">D62-G62</f>
        <v>4.1545104980469</v>
      </c>
      <c r="K62" s="13">
        <f>AVERAGE(H62:J62)</f>
        <v>4.22803846995037</v>
      </c>
      <c r="L62" s="13">
        <f t="shared" ref="L62:N62" si="92">H62-$K62</f>
        <v>0.0233395894368327</v>
      </c>
      <c r="M62" s="13">
        <f t="shared" si="92"/>
        <v>0.0501883824666338</v>
      </c>
      <c r="N62" s="13">
        <f t="shared" si="92"/>
        <v>-0.0735279719034674</v>
      </c>
      <c r="O62" s="28">
        <f t="shared" ref="O62:Q62" si="93">2^-L62</f>
        <v>0.983952386687237</v>
      </c>
      <c r="P62" s="28">
        <f t="shared" si="93"/>
        <v>0.965810208307957</v>
      </c>
      <c r="Q62" s="28">
        <f t="shared" si="93"/>
        <v>1.05228680597969</v>
      </c>
      <c r="R62" s="28">
        <f t="shared" ref="R62:R65" si="94">AVERAGE(O62:Q62)</f>
        <v>1.0006831336583</v>
      </c>
      <c r="S62" s="28">
        <f t="shared" ref="S62:S65" si="95">STDEV(O62:Q62)</f>
        <v>0.0456014134306938</v>
      </c>
      <c r="T62" s="28">
        <f t="shared" ref="T62:T65" si="96">S62/1.732</f>
        <v>0.0263287606412782</v>
      </c>
    </row>
    <row r="63" spans="1:50">
      <c r="A63" s="13" t="s">
        <v>22</v>
      </c>
      <c r="B63" s="13">
        <v>21.863166809082</v>
      </c>
      <c r="C63" s="13">
        <v>21.936544418335</v>
      </c>
      <c r="D63" s="13">
        <v>21.9519996643066</v>
      </c>
      <c r="E63" s="35">
        <v>15.4096422195435</v>
      </c>
      <c r="F63" s="35">
        <v>15.3579225540161</v>
      </c>
      <c r="G63" s="35">
        <v>15.3608798980713</v>
      </c>
      <c r="H63" s="13">
        <f t="shared" si="89"/>
        <v>6.4535245895385</v>
      </c>
      <c r="I63" s="13">
        <f t="shared" si="90"/>
        <v>6.5786218643189</v>
      </c>
      <c r="J63" s="13">
        <f t="shared" si="91"/>
        <v>6.5911197662353</v>
      </c>
      <c r="K63" s="13"/>
      <c r="L63" s="13">
        <f t="shared" ref="L63:N63" si="97">H63-$K62</f>
        <v>2.22548611958813</v>
      </c>
      <c r="M63" s="13">
        <f t="shared" si="97"/>
        <v>2.35058339436853</v>
      </c>
      <c r="N63" s="13">
        <f t="shared" si="97"/>
        <v>2.36308129628493</v>
      </c>
      <c r="O63" s="28">
        <f t="shared" ref="O63:Q63" si="98">2^-L63</f>
        <v>0.213826694857968</v>
      </c>
      <c r="P63" s="28">
        <f t="shared" si="98"/>
        <v>0.19606672334029</v>
      </c>
      <c r="Q63" s="28">
        <f t="shared" si="98"/>
        <v>0.19437555554297</v>
      </c>
      <c r="R63" s="28">
        <f t="shared" si="94"/>
        <v>0.201422991247076</v>
      </c>
      <c r="S63" s="28">
        <f t="shared" si="95"/>
        <v>0.0107751524156189</v>
      </c>
      <c r="T63" s="28">
        <f t="shared" si="96"/>
        <v>0.00622121963950281</v>
      </c>
    </row>
    <row r="64" spans="1:50">
      <c r="A64" s="13" t="s">
        <v>23</v>
      </c>
      <c r="B64" s="13">
        <v>24.7609519958496</v>
      </c>
      <c r="C64" s="13">
        <v>24.8550052642822</v>
      </c>
      <c r="D64" s="13">
        <v>24.8294658660889</v>
      </c>
      <c r="E64" s="35">
        <v>14.7167205810547</v>
      </c>
      <c r="F64" s="35">
        <v>14.6507244110107</v>
      </c>
      <c r="G64" s="35">
        <v>14.6551742553711</v>
      </c>
      <c r="H64" s="13">
        <f t="shared" si="89"/>
        <v>10.0442314147949</v>
      </c>
      <c r="I64" s="13">
        <f t="shared" si="90"/>
        <v>10.2042808532715</v>
      </c>
      <c r="J64" s="13">
        <f t="shared" si="91"/>
        <v>10.1742916107178</v>
      </c>
      <c r="K64" s="13"/>
      <c r="L64" s="13">
        <f t="shared" ref="L64:N64" si="99">H64-$K62</f>
        <v>5.81619294484453</v>
      </c>
      <c r="M64" s="13">
        <f t="shared" si="99"/>
        <v>5.97624238332113</v>
      </c>
      <c r="N64" s="13">
        <f t="shared" si="99"/>
        <v>5.94625314076743</v>
      </c>
      <c r="O64" s="28">
        <f t="shared" ref="O64:Q64" si="100">2^-L64</f>
        <v>0.0177480834895188</v>
      </c>
      <c r="P64" s="28">
        <f t="shared" si="100"/>
        <v>0.0158844353446506</v>
      </c>
      <c r="Q64" s="28">
        <f t="shared" si="100"/>
        <v>0.0162180801664388</v>
      </c>
      <c r="R64" s="28">
        <f t="shared" si="94"/>
        <v>0.016616866333536</v>
      </c>
      <c r="S64" s="28">
        <f t="shared" si="95"/>
        <v>0.000993765016122391</v>
      </c>
      <c r="T64" s="28">
        <f t="shared" si="96"/>
        <v>0.000573767330324706</v>
      </c>
    </row>
    <row r="65" spans="1:20">
      <c r="A65" s="13" t="s">
        <v>24</v>
      </c>
      <c r="B65" s="13">
        <v>25.6415424346924</v>
      </c>
      <c r="C65" s="13">
        <v>25.7068138122559</v>
      </c>
      <c r="D65" s="13">
        <v>25.6615676879883</v>
      </c>
      <c r="E65" s="35">
        <v>14.8812055587769</v>
      </c>
      <c r="F65" s="35">
        <v>14.7636661529541</v>
      </c>
      <c r="G65" s="35">
        <v>14.7783823013306</v>
      </c>
      <c r="H65" s="13">
        <f t="shared" si="89"/>
        <v>10.7603368759155</v>
      </c>
      <c r="I65" s="13">
        <f t="shared" si="90"/>
        <v>10.9431476593018</v>
      </c>
      <c r="J65" s="13">
        <f t="shared" si="91"/>
        <v>10.8831853866577</v>
      </c>
      <c r="K65" s="13"/>
      <c r="L65" s="13">
        <f t="shared" ref="L65:N65" si="101">H65-$K62</f>
        <v>6.53229840596513</v>
      </c>
      <c r="M65" s="13">
        <f t="shared" si="101"/>
        <v>6.71510918935143</v>
      </c>
      <c r="N65" s="13">
        <f t="shared" si="101"/>
        <v>6.65514691670733</v>
      </c>
      <c r="O65" s="28">
        <f t="shared" ref="O65:Q65" si="102">2^-L65</f>
        <v>0.0108039418787506</v>
      </c>
      <c r="P65" s="28">
        <f t="shared" si="102"/>
        <v>0.00951810978630963</v>
      </c>
      <c r="Q65" s="28">
        <f t="shared" si="102"/>
        <v>0.00992204408925288</v>
      </c>
      <c r="R65" s="28">
        <f t="shared" si="94"/>
        <v>0.0100813652514377</v>
      </c>
      <c r="S65" s="28">
        <f t="shared" si="95"/>
        <v>0.000657554915598485</v>
      </c>
      <c r="T65" s="28">
        <f t="shared" si="96"/>
        <v>0.00037965064410998</v>
      </c>
    </row>
    <row r="66" spans="1:20">
      <c r="A66" s="13"/>
      <c r="B66" s="13"/>
      <c r="C66" s="13"/>
      <c r="D66" s="13"/>
      <c r="E66" s="35"/>
      <c r="F66" s="35"/>
      <c r="G66" s="35"/>
      <c r="H66" s="13"/>
      <c r="I66" s="13"/>
      <c r="J66" s="13"/>
      <c r="K66" s="13"/>
      <c r="L66" s="13"/>
      <c r="M66" s="13"/>
      <c r="N66" s="13"/>
      <c r="O66" s="28"/>
      <c r="P66" s="28"/>
      <c r="Q66" s="28"/>
      <c r="R66" s="28"/>
      <c r="S66" s="28"/>
      <c r="T66" s="28"/>
    </row>
    <row r="67" spans="1:20">
      <c r="A67" s="13" t="s">
        <v>26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8"/>
      <c r="P67" s="28"/>
      <c r="Q67" s="28"/>
      <c r="R67" s="28"/>
      <c r="S67" s="28"/>
      <c r="T67" s="28"/>
    </row>
    <row r="68" spans="1:20">
      <c r="A68" s="13" t="s">
        <v>2</v>
      </c>
      <c r="B68" s="14" t="s">
        <v>3</v>
      </c>
      <c r="C68" s="14" t="s">
        <v>4</v>
      </c>
      <c r="D68" s="14" t="s">
        <v>5</v>
      </c>
      <c r="E68" s="31" t="s">
        <v>6</v>
      </c>
      <c r="F68" s="31" t="s">
        <v>7</v>
      </c>
      <c r="G68" s="31" t="s">
        <v>8</v>
      </c>
      <c r="H68" s="13" t="s">
        <v>9</v>
      </c>
      <c r="I68" s="13" t="s">
        <v>10</v>
      </c>
      <c r="J68" s="13" t="s">
        <v>11</v>
      </c>
      <c r="K68" s="13" t="s">
        <v>12</v>
      </c>
      <c r="L68" s="13" t="s">
        <v>13</v>
      </c>
      <c r="M68" s="13" t="s">
        <v>14</v>
      </c>
      <c r="N68" s="13" t="s">
        <v>15</v>
      </c>
      <c r="O68" s="28" t="s">
        <v>16</v>
      </c>
      <c r="P68" s="28" t="s">
        <v>17</v>
      </c>
      <c r="Q68" s="28" t="s">
        <v>18</v>
      </c>
      <c r="R68" s="28" t="s">
        <v>12</v>
      </c>
      <c r="S68" s="28" t="s">
        <v>19</v>
      </c>
      <c r="T68" s="28" t="s">
        <v>20</v>
      </c>
    </row>
    <row r="69" spans="1:20">
      <c r="A69" s="13" t="s">
        <v>21</v>
      </c>
      <c r="B69" s="13">
        <v>19.6125354766846</v>
      </c>
      <c r="C69" s="13">
        <v>19.585994720459</v>
      </c>
      <c r="D69" s="13">
        <v>19.5862998962402</v>
      </c>
      <c r="E69" s="13">
        <v>15.6349000930786</v>
      </c>
      <c r="F69" s="13">
        <v>15.8106651306152</v>
      </c>
      <c r="G69" s="13">
        <v>15.7602005004883</v>
      </c>
      <c r="H69" s="13">
        <f t="shared" ref="H69:H72" si="103">B69-E69</f>
        <v>3.977635383606</v>
      </c>
      <c r="I69" s="13">
        <f t="shared" ref="I69:I72" si="104">C69-F69</f>
        <v>3.7753295898438</v>
      </c>
      <c r="J69" s="13">
        <f t="shared" ref="J69:J72" si="105">D69-G69</f>
        <v>3.8260993957519</v>
      </c>
      <c r="K69" s="13">
        <f>AVERAGE(H69:J69)</f>
        <v>3.85968812306723</v>
      </c>
      <c r="L69" s="13">
        <f t="shared" ref="L69:N69" si="106">H69-$K69</f>
        <v>0.117947260538767</v>
      </c>
      <c r="M69" s="13">
        <f t="shared" si="106"/>
        <v>-0.0843585332234333</v>
      </c>
      <c r="N69" s="13">
        <f t="shared" si="106"/>
        <v>-0.0335887273153332</v>
      </c>
      <c r="O69" s="28">
        <f t="shared" ref="O69:Q69" si="107">2^-L69</f>
        <v>0.92149787205166</v>
      </c>
      <c r="P69" s="28">
        <f t="shared" si="107"/>
        <v>1.06021623166796</v>
      </c>
      <c r="Q69" s="28">
        <f t="shared" si="107"/>
        <v>1.02355507142925</v>
      </c>
      <c r="R69" s="28">
        <f t="shared" ref="R69:R72" si="108">AVERAGE(O69:Q69)</f>
        <v>1.00175639171629</v>
      </c>
      <c r="S69" s="28">
        <f t="shared" ref="S69:S72" si="109">STDEV(O69:Q69)</f>
        <v>0.0718824224103536</v>
      </c>
      <c r="T69" s="28">
        <f t="shared" ref="T69:T72" si="110">S69/1.732</f>
        <v>0.0415025533547076</v>
      </c>
    </row>
    <row r="70" spans="1:20">
      <c r="A70" s="13" t="s">
        <v>22</v>
      </c>
      <c r="B70" s="13">
        <v>20.9321594238281</v>
      </c>
      <c r="C70" s="13">
        <v>20.9359455108643</v>
      </c>
      <c r="D70" s="13">
        <v>20.9079284667969</v>
      </c>
      <c r="E70" s="13">
        <v>15.5906820297241</v>
      </c>
      <c r="F70" s="13">
        <v>15.642297744751</v>
      </c>
      <c r="G70" s="13">
        <v>15.6777048110962</v>
      </c>
      <c r="H70" s="13">
        <f t="shared" si="103"/>
        <v>5.341477394104</v>
      </c>
      <c r="I70" s="13">
        <f t="shared" si="104"/>
        <v>5.2936477661133</v>
      </c>
      <c r="J70" s="13">
        <f t="shared" si="105"/>
        <v>5.2302236557007</v>
      </c>
      <c r="K70" s="13"/>
      <c r="L70" s="13">
        <f t="shared" ref="L70:N70" si="111">H70-$K69</f>
        <v>1.48178927103677</v>
      </c>
      <c r="M70" s="13">
        <f t="shared" si="111"/>
        <v>1.43395964304607</v>
      </c>
      <c r="N70" s="13">
        <f t="shared" si="111"/>
        <v>1.37053553263347</v>
      </c>
      <c r="O70" s="28">
        <f t="shared" ref="O70:Q70" si="112">2^-L70</f>
        <v>0.358044479672797</v>
      </c>
      <c r="P70" s="28">
        <f t="shared" si="112"/>
        <v>0.370113677659414</v>
      </c>
      <c r="Q70" s="28">
        <f t="shared" si="112"/>
        <v>0.386747659870564</v>
      </c>
      <c r="R70" s="28">
        <f t="shared" si="108"/>
        <v>0.371635272400925</v>
      </c>
      <c r="S70" s="28">
        <f t="shared" si="109"/>
        <v>0.014411959488023</v>
      </c>
      <c r="T70" s="28">
        <f t="shared" si="110"/>
        <v>0.00832099277599479</v>
      </c>
    </row>
    <row r="71" spans="1:20">
      <c r="A71" s="13" t="s">
        <v>23</v>
      </c>
      <c r="B71" s="13">
        <v>21.9315643310547</v>
      </c>
      <c r="C71" s="13">
        <v>21.8809700012207</v>
      </c>
      <c r="D71" s="13">
        <v>21.8484477996826</v>
      </c>
      <c r="E71" s="13">
        <v>14.7057790756226</v>
      </c>
      <c r="F71" s="13">
        <v>14.7971458435059</v>
      </c>
      <c r="G71" s="13">
        <v>14.8194398880005</v>
      </c>
      <c r="H71" s="13">
        <f t="shared" si="103"/>
        <v>7.2257852554321</v>
      </c>
      <c r="I71" s="13">
        <f t="shared" si="104"/>
        <v>7.0838241577148</v>
      </c>
      <c r="J71" s="13">
        <f t="shared" si="105"/>
        <v>7.0290079116821</v>
      </c>
      <c r="K71" s="13"/>
      <c r="L71" s="13">
        <f t="shared" ref="L71:N71" si="113">H71-$K69</f>
        <v>3.36609713236487</v>
      </c>
      <c r="M71" s="13">
        <f t="shared" si="113"/>
        <v>3.22413603464757</v>
      </c>
      <c r="N71" s="13">
        <f t="shared" si="113"/>
        <v>3.16931978861487</v>
      </c>
      <c r="O71" s="28">
        <f t="shared" ref="O71:Q71" si="114">2^-L71</f>
        <v>0.0969848268646909</v>
      </c>
      <c r="P71" s="28">
        <f t="shared" si="114"/>
        <v>0.107013444577379</v>
      </c>
      <c r="Q71" s="28">
        <f t="shared" si="114"/>
        <v>0.11115773217423</v>
      </c>
      <c r="R71" s="28">
        <f t="shared" si="108"/>
        <v>0.105052001205433</v>
      </c>
      <c r="S71" s="28">
        <f t="shared" si="109"/>
        <v>0.00728719811068027</v>
      </c>
      <c r="T71" s="28">
        <f t="shared" si="110"/>
        <v>0.0042073892093997</v>
      </c>
    </row>
    <row r="72" spans="1:20">
      <c r="A72" s="13" t="s">
        <v>24</v>
      </c>
      <c r="B72" s="13">
        <v>21.8990497589111</v>
      </c>
      <c r="C72" s="13">
        <v>21.8386268615723</v>
      </c>
      <c r="D72" s="13">
        <v>21.8685359954834</v>
      </c>
      <c r="E72" s="13">
        <v>14.8997440338135</v>
      </c>
      <c r="F72" s="13">
        <v>14.8427400588989</v>
      </c>
      <c r="G72" s="13">
        <v>14.9155731201172</v>
      </c>
      <c r="H72" s="13">
        <f t="shared" si="103"/>
        <v>6.9993057250976</v>
      </c>
      <c r="I72" s="13">
        <f t="shared" si="104"/>
        <v>6.9958868026734</v>
      </c>
      <c r="J72" s="13">
        <f t="shared" si="105"/>
        <v>6.9529628753662</v>
      </c>
      <c r="K72" s="13"/>
      <c r="L72" s="13">
        <f t="shared" ref="L72:N72" si="115">H72-$K69</f>
        <v>3.13961760203037</v>
      </c>
      <c r="M72" s="13">
        <f t="shared" si="115"/>
        <v>3.13619867960617</v>
      </c>
      <c r="N72" s="13">
        <f t="shared" si="115"/>
        <v>3.09327475229897</v>
      </c>
      <c r="O72" s="28">
        <f t="shared" ref="O72:Q72" si="116">2^-L72</f>
        <v>0.113469966559887</v>
      </c>
      <c r="P72" s="28">
        <f t="shared" si="116"/>
        <v>0.113739188429169</v>
      </c>
      <c r="Q72" s="28">
        <f t="shared" si="116"/>
        <v>0.117174069859177</v>
      </c>
      <c r="R72" s="28">
        <f t="shared" si="108"/>
        <v>0.114794408282744</v>
      </c>
      <c r="S72" s="28">
        <f t="shared" si="109"/>
        <v>0.00206523897345715</v>
      </c>
      <c r="T72" s="28">
        <f t="shared" si="110"/>
        <v>0.00119240125488288</v>
      </c>
    </row>
    <row r="73" spans="1:20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8"/>
      <c r="P73" s="28"/>
      <c r="Q73" s="28"/>
      <c r="R73" s="13"/>
      <c r="S73" s="13"/>
      <c r="T73" s="13"/>
    </row>
    <row r="74" spans="1:20">
      <c r="A74" s="29" t="s">
        <v>27</v>
      </c>
      <c r="B74" s="30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8"/>
      <c r="P74" s="28"/>
      <c r="Q74" s="28"/>
      <c r="R74" s="13"/>
      <c r="S74" s="13"/>
      <c r="T74" s="13"/>
    </row>
    <row r="75" spans="1:20">
      <c r="A75" s="13" t="s">
        <v>2</v>
      </c>
      <c r="B75" s="14" t="s">
        <v>3</v>
      </c>
      <c r="C75" s="14" t="s">
        <v>4</v>
      </c>
      <c r="D75" s="14" t="s">
        <v>5</v>
      </c>
      <c r="E75" s="31" t="s">
        <v>6</v>
      </c>
      <c r="F75" s="31" t="s">
        <v>7</v>
      </c>
      <c r="G75" s="31" t="s">
        <v>8</v>
      </c>
      <c r="H75" s="13" t="s">
        <v>9</v>
      </c>
      <c r="I75" s="13" t="s">
        <v>10</v>
      </c>
      <c r="J75" s="13" t="s">
        <v>11</v>
      </c>
      <c r="K75" s="13" t="s">
        <v>12</v>
      </c>
      <c r="L75" s="13" t="s">
        <v>13</v>
      </c>
      <c r="M75" s="13" t="s">
        <v>14</v>
      </c>
      <c r="N75" s="13" t="s">
        <v>15</v>
      </c>
      <c r="O75" s="28" t="s">
        <v>16</v>
      </c>
      <c r="P75" s="28" t="s">
        <v>17</v>
      </c>
      <c r="Q75" s="28" t="s">
        <v>18</v>
      </c>
      <c r="R75" s="32" t="s">
        <v>12</v>
      </c>
      <c r="S75" s="13" t="s">
        <v>19</v>
      </c>
      <c r="T75" s="32" t="s">
        <v>20</v>
      </c>
    </row>
    <row r="76" spans="1:20">
      <c r="A76" s="13" t="s">
        <v>21</v>
      </c>
      <c r="B76" s="13">
        <v>23.9288921356201</v>
      </c>
      <c r="C76" s="13">
        <v>23.9123115539551</v>
      </c>
      <c r="D76" s="13">
        <v>23.9044036865234</v>
      </c>
      <c r="E76" s="13">
        <v>15.6349000930786</v>
      </c>
      <c r="F76" s="13">
        <v>15.8106651306152</v>
      </c>
      <c r="G76" s="13">
        <v>15.7602005004883</v>
      </c>
      <c r="H76" s="13">
        <f t="shared" ref="H76:H79" si="117">B76-E76</f>
        <v>8.2939920425415</v>
      </c>
      <c r="I76" s="13">
        <f t="shared" ref="I76:I79" si="118">C76-F76</f>
        <v>8.1016464233399</v>
      </c>
      <c r="J76" s="13">
        <f t="shared" ref="J76:J79" si="119">D76-G76</f>
        <v>8.1442031860351</v>
      </c>
      <c r="K76" s="13">
        <f>AVERAGE(H76:J76)</f>
        <v>8.1799472173055</v>
      </c>
      <c r="L76" s="13">
        <f t="shared" ref="L76:N76" si="120">H76-$K76</f>
        <v>0.114044825236</v>
      </c>
      <c r="M76" s="13">
        <f t="shared" si="120"/>
        <v>-0.0783007939655995</v>
      </c>
      <c r="N76" s="13">
        <f t="shared" si="120"/>
        <v>-0.0357440312704007</v>
      </c>
      <c r="O76" s="28">
        <f t="shared" ref="O76:Q76" si="121">2^-L76</f>
        <v>0.923993863062477</v>
      </c>
      <c r="P76" s="28">
        <f t="shared" si="121"/>
        <v>1.05577381771516</v>
      </c>
      <c r="Q76" s="28">
        <f t="shared" si="121"/>
        <v>1.02508534700724</v>
      </c>
      <c r="R76" s="28">
        <f t="shared" ref="R76:R79" si="122">AVERAGE(O76:Q76)</f>
        <v>1.00161767592829</v>
      </c>
      <c r="S76" s="28">
        <f t="shared" ref="S76:S79" si="123">STDEV(O76:Q76)</f>
        <v>0.0689531565736354</v>
      </c>
      <c r="T76" s="28">
        <f t="shared" ref="T76:T79" si="124">S76/1.732</f>
        <v>0.0398112913242699</v>
      </c>
    </row>
    <row r="77" spans="1:20">
      <c r="A77" s="13" t="s">
        <v>22</v>
      </c>
      <c r="B77" s="13">
        <v>22.0483646392822</v>
      </c>
      <c r="C77" s="13">
        <v>20.8440361022949</v>
      </c>
      <c r="D77" s="13">
        <v>22.1005687713623</v>
      </c>
      <c r="E77" s="13">
        <v>15.5906820297241</v>
      </c>
      <c r="F77" s="13">
        <v>15.642297744751</v>
      </c>
      <c r="G77" s="13">
        <v>15.6777048110962</v>
      </c>
      <c r="H77" s="13">
        <f t="shared" si="117"/>
        <v>6.4576826095581</v>
      </c>
      <c r="I77" s="13">
        <f t="shared" si="118"/>
        <v>5.2017383575439</v>
      </c>
      <c r="J77" s="13">
        <f t="shared" si="119"/>
        <v>6.4228639602661</v>
      </c>
      <c r="K77" s="13"/>
      <c r="L77" s="13">
        <f t="shared" ref="L77:N77" si="125">H77-$K76</f>
        <v>-1.7222646077474</v>
      </c>
      <c r="M77" s="13">
        <f t="shared" si="125"/>
        <v>-2.9782088597616</v>
      </c>
      <c r="N77" s="13">
        <f t="shared" si="125"/>
        <v>-1.7570832570394</v>
      </c>
      <c r="O77" s="28">
        <f t="shared" ref="O77:Q77" si="126">2^-L77</f>
        <v>3.29953931442655</v>
      </c>
      <c r="P77" s="28">
        <f t="shared" si="126"/>
        <v>7.88007226302513</v>
      </c>
      <c r="Q77" s="28">
        <f t="shared" si="126"/>
        <v>3.38014059784698</v>
      </c>
      <c r="R77" s="28">
        <f>AVERAGE(O77,Q77)</f>
        <v>3.33983995613677</v>
      </c>
      <c r="S77" s="28">
        <f>STDEV(O77,Q77)</f>
        <v>0.0569937140789236</v>
      </c>
      <c r="T77" s="28">
        <f t="shared" si="124"/>
        <v>0.0329063014312492</v>
      </c>
    </row>
    <row r="78" spans="1:20">
      <c r="A78" s="13" t="s">
        <v>23</v>
      </c>
      <c r="B78" s="13">
        <v>21.0231666564941</v>
      </c>
      <c r="C78" s="13">
        <v>21.0330753326416</v>
      </c>
      <c r="D78" s="13">
        <v>21.0409030914307</v>
      </c>
      <c r="E78" s="13">
        <v>14.7057790756226</v>
      </c>
      <c r="F78" s="13">
        <v>14.7971458435059</v>
      </c>
      <c r="G78" s="13">
        <v>14.8194398880005</v>
      </c>
      <c r="H78" s="13">
        <f t="shared" si="117"/>
        <v>6.3173875808715</v>
      </c>
      <c r="I78" s="13">
        <f t="shared" si="118"/>
        <v>6.2359294891357</v>
      </c>
      <c r="J78" s="13">
        <f t="shared" si="119"/>
        <v>6.2214632034302</v>
      </c>
      <c r="K78" s="13"/>
      <c r="L78" s="13">
        <f t="shared" ref="L78:N78" si="127">H78-$K76</f>
        <v>-1.862559636434</v>
      </c>
      <c r="M78" s="13">
        <f t="shared" si="127"/>
        <v>-1.9440177281698</v>
      </c>
      <c r="N78" s="13">
        <f t="shared" si="127"/>
        <v>-1.9584840138753</v>
      </c>
      <c r="O78" s="28">
        <f t="shared" ref="O78:Q78" si="128">2^-L78</f>
        <v>3.63652283731543</v>
      </c>
      <c r="P78" s="28">
        <f t="shared" si="128"/>
        <v>3.84775710049633</v>
      </c>
      <c r="Q78" s="28">
        <f t="shared" si="128"/>
        <v>3.88653366773424</v>
      </c>
      <c r="R78" s="28">
        <f t="shared" si="122"/>
        <v>3.79027120184867</v>
      </c>
      <c r="S78" s="28">
        <f t="shared" si="123"/>
        <v>0.134554172135884</v>
      </c>
      <c r="T78" s="28">
        <f t="shared" si="124"/>
        <v>0.0776871663602102</v>
      </c>
    </row>
    <row r="79" spans="1:20">
      <c r="A79" s="13" t="s">
        <v>24</v>
      </c>
      <c r="B79" s="13">
        <v>21.4566097259521</v>
      </c>
      <c r="C79" s="13">
        <v>21.2437229156494</v>
      </c>
      <c r="D79" s="13">
        <v>21.264030456543</v>
      </c>
      <c r="E79" s="13">
        <v>14.8997440338135</v>
      </c>
      <c r="F79" s="13">
        <v>14.8427400588989</v>
      </c>
      <c r="G79" s="13">
        <v>14.9155731201172</v>
      </c>
      <c r="H79" s="13">
        <f t="shared" si="117"/>
        <v>6.5568656921386</v>
      </c>
      <c r="I79" s="13">
        <f t="shared" si="118"/>
        <v>6.4009828567505</v>
      </c>
      <c r="J79" s="13">
        <f t="shared" si="119"/>
        <v>6.3484573364258</v>
      </c>
      <c r="K79" s="13"/>
      <c r="L79" s="13">
        <f t="shared" ref="L79:N79" si="129">H79-$K76</f>
        <v>-1.6230815251669</v>
      </c>
      <c r="M79" s="13">
        <f t="shared" si="129"/>
        <v>-1.778964360555</v>
      </c>
      <c r="N79" s="13">
        <f t="shared" si="129"/>
        <v>-1.8314898808797</v>
      </c>
      <c r="O79" s="28">
        <f t="shared" ref="O79:Q79" si="130">2^-L79</f>
        <v>3.08032275779885</v>
      </c>
      <c r="P79" s="28">
        <f t="shared" si="130"/>
        <v>3.43179734367094</v>
      </c>
      <c r="Q79" s="28">
        <f t="shared" si="130"/>
        <v>3.55904427646967</v>
      </c>
      <c r="R79" s="28">
        <f t="shared" si="122"/>
        <v>3.35705479264649</v>
      </c>
      <c r="S79" s="28">
        <f t="shared" si="123"/>
        <v>0.247958484044921</v>
      </c>
      <c r="T79" s="28">
        <f t="shared" si="124"/>
        <v>0.143163097023627</v>
      </c>
    </row>
    <row r="80" spans="1:2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8"/>
      <c r="P80" s="28"/>
      <c r="Q80" s="28"/>
      <c r="R80" s="28"/>
      <c r="S80" s="28"/>
      <c r="T80" s="28"/>
    </row>
    <row r="81" spans="1:20">
      <c r="A81" s="13" t="s">
        <v>28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8"/>
      <c r="P81" s="28"/>
      <c r="Q81" s="28"/>
      <c r="R81" s="28"/>
      <c r="S81" s="28"/>
      <c r="T81" s="28"/>
    </row>
    <row r="82" spans="1:20">
      <c r="A82" s="13" t="s">
        <v>2</v>
      </c>
      <c r="B82" s="14" t="s">
        <v>3</v>
      </c>
      <c r="C82" s="14" t="s">
        <v>4</v>
      </c>
      <c r="D82" s="14" t="s">
        <v>5</v>
      </c>
      <c r="E82" s="31" t="s">
        <v>6</v>
      </c>
      <c r="F82" s="31" t="s">
        <v>7</v>
      </c>
      <c r="G82" s="31" t="s">
        <v>8</v>
      </c>
      <c r="H82" s="13" t="s">
        <v>9</v>
      </c>
      <c r="I82" s="13" t="s">
        <v>10</v>
      </c>
      <c r="J82" s="13" t="s">
        <v>11</v>
      </c>
      <c r="K82" s="13" t="s">
        <v>12</v>
      </c>
      <c r="L82" s="13" t="s">
        <v>13</v>
      </c>
      <c r="M82" s="13" t="s">
        <v>14</v>
      </c>
      <c r="N82" s="13" t="s">
        <v>15</v>
      </c>
      <c r="O82" s="28" t="s">
        <v>16</v>
      </c>
      <c r="P82" s="28" t="s">
        <v>17</v>
      </c>
      <c r="Q82" s="28" t="s">
        <v>18</v>
      </c>
      <c r="R82" s="28" t="s">
        <v>12</v>
      </c>
      <c r="S82" s="28" t="s">
        <v>19</v>
      </c>
      <c r="T82" s="28" t="s">
        <v>20</v>
      </c>
    </row>
    <row r="83" spans="1:20">
      <c r="A83" s="13" t="s">
        <v>21</v>
      </c>
      <c r="B83" s="13">
        <v>17.9151744842529</v>
      </c>
      <c r="C83" s="13">
        <v>17.7883720397949</v>
      </c>
      <c r="D83" s="13">
        <v>17.813684463501</v>
      </c>
      <c r="E83" s="13">
        <v>15.6349000930786</v>
      </c>
      <c r="F83" s="13">
        <v>15.8106651306152</v>
      </c>
      <c r="G83" s="13">
        <v>15.7602005004883</v>
      </c>
      <c r="H83" s="13">
        <f t="shared" ref="H83:H86" si="131">B83-E83</f>
        <v>2.2802743911743</v>
      </c>
      <c r="I83" s="13">
        <f t="shared" ref="I83:I86" si="132">C83-F83</f>
        <v>1.9777069091797</v>
      </c>
      <c r="J83" s="13">
        <f t="shared" ref="J83:J86" si="133">D83-G83</f>
        <v>2.0534839630127</v>
      </c>
      <c r="K83" s="13">
        <f>AVERAGE(H83:J83)</f>
        <v>2.10382175445557</v>
      </c>
      <c r="L83" s="13">
        <f t="shared" ref="L83:N83" si="134">H83-$K83</f>
        <v>0.176452636718734</v>
      </c>
      <c r="M83" s="13">
        <f t="shared" si="134"/>
        <v>-0.126114845275867</v>
      </c>
      <c r="N83" s="13">
        <f t="shared" si="134"/>
        <v>-0.0503377914428662</v>
      </c>
      <c r="O83" s="28">
        <f t="shared" ref="O83:Q83" si="135">2^-L83</f>
        <v>0.884876096576559</v>
      </c>
      <c r="P83" s="28">
        <f t="shared" si="135"/>
        <v>1.09135075022346</v>
      </c>
      <c r="Q83" s="28">
        <f t="shared" si="135"/>
        <v>1.03550734830761</v>
      </c>
      <c r="R83" s="28">
        <f t="shared" ref="R83:R86" si="136">AVERAGE(O83:Q83)</f>
        <v>1.00391139836921</v>
      </c>
      <c r="S83" s="28">
        <f t="shared" ref="S83:S86" si="137">STDEV(O83:Q83)</f>
        <v>0.106802030360077</v>
      </c>
      <c r="T83" s="28">
        <f t="shared" ref="T83:T86" si="138">S83/1.732</f>
        <v>0.0616639898152871</v>
      </c>
    </row>
    <row r="84" spans="1:20">
      <c r="A84" s="13" t="s">
        <v>22</v>
      </c>
      <c r="B84" s="13">
        <v>18.9185352325439</v>
      </c>
      <c r="C84" s="13">
        <v>18.9192218780518</v>
      </c>
      <c r="D84" s="13">
        <v>18.9267730712891</v>
      </c>
      <c r="E84" s="13">
        <v>15.5906820297241</v>
      </c>
      <c r="F84" s="13">
        <v>15.642297744751</v>
      </c>
      <c r="G84" s="13">
        <v>15.6777048110962</v>
      </c>
      <c r="H84" s="13">
        <f t="shared" si="131"/>
        <v>3.3278532028198</v>
      </c>
      <c r="I84" s="13">
        <f t="shared" si="132"/>
        <v>3.2769241333008</v>
      </c>
      <c r="J84" s="13">
        <f t="shared" si="133"/>
        <v>3.2490682601929</v>
      </c>
      <c r="K84" s="13"/>
      <c r="L84" s="13">
        <f t="shared" ref="L84:N84" si="139">H84-$K83</f>
        <v>1.22403144836423</v>
      </c>
      <c r="M84" s="13">
        <f t="shared" si="139"/>
        <v>1.17310237884523</v>
      </c>
      <c r="N84" s="13">
        <f t="shared" si="139"/>
        <v>1.14524650573733</v>
      </c>
      <c r="O84" s="28">
        <f t="shared" ref="O84:Q84" si="140">2^-L84</f>
        <v>0.42808481063113</v>
      </c>
      <c r="P84" s="28">
        <f t="shared" si="140"/>
        <v>0.443466681463726</v>
      </c>
      <c r="Q84" s="28">
        <f t="shared" si="140"/>
        <v>0.452112432099742</v>
      </c>
      <c r="R84" s="28">
        <f t="shared" si="136"/>
        <v>0.441221308064866</v>
      </c>
      <c r="S84" s="28">
        <f t="shared" si="137"/>
        <v>0.0121701653495323</v>
      </c>
      <c r="T84" s="28">
        <f t="shared" si="138"/>
        <v>0.00702665435885235</v>
      </c>
    </row>
    <row r="85" spans="1:20">
      <c r="A85" s="13" t="s">
        <v>23</v>
      </c>
      <c r="B85" s="13">
        <v>19.4820117950439</v>
      </c>
      <c r="C85" s="13">
        <v>19.4885425567627</v>
      </c>
      <c r="D85" s="13">
        <v>19.5283737182617</v>
      </c>
      <c r="E85" s="13">
        <v>14.7057790756226</v>
      </c>
      <c r="F85" s="13">
        <v>14.7971458435059</v>
      </c>
      <c r="G85" s="13">
        <v>14.8194398880005</v>
      </c>
      <c r="H85" s="13">
        <f t="shared" si="131"/>
        <v>4.7762327194213</v>
      </c>
      <c r="I85" s="13">
        <f t="shared" si="132"/>
        <v>4.6913967132568</v>
      </c>
      <c r="J85" s="13">
        <f t="shared" si="133"/>
        <v>4.7089338302612</v>
      </c>
      <c r="K85" s="13"/>
      <c r="L85" s="13">
        <f t="shared" ref="L85:N85" si="141">H85-$K83</f>
        <v>2.67241096496573</v>
      </c>
      <c r="M85" s="13">
        <f t="shared" si="141"/>
        <v>2.58757495880123</v>
      </c>
      <c r="N85" s="13">
        <f t="shared" si="141"/>
        <v>2.60511207580563</v>
      </c>
      <c r="O85" s="28">
        <f t="shared" ref="O85:Q85" si="142">2^-L85</f>
        <v>0.156864308302849</v>
      </c>
      <c r="P85" s="28">
        <f t="shared" si="142"/>
        <v>0.166365136764852</v>
      </c>
      <c r="Q85" s="28">
        <f t="shared" si="142"/>
        <v>0.164355076600842</v>
      </c>
      <c r="R85" s="28">
        <f t="shared" si="136"/>
        <v>0.162528173889514</v>
      </c>
      <c r="S85" s="28">
        <f t="shared" si="137"/>
        <v>0.00500695671077674</v>
      </c>
      <c r="T85" s="28">
        <f t="shared" si="138"/>
        <v>0.00289085260437456</v>
      </c>
    </row>
    <row r="86" spans="1:20">
      <c r="A86" s="13" t="s">
        <v>24</v>
      </c>
      <c r="B86" s="13">
        <v>19.8115730285645</v>
      </c>
      <c r="C86" s="13">
        <v>19.7667026519775</v>
      </c>
      <c r="D86" s="13">
        <v>19.8280353546143</v>
      </c>
      <c r="E86" s="13">
        <v>14.8997440338135</v>
      </c>
      <c r="F86" s="13">
        <v>14.8427400588989</v>
      </c>
      <c r="G86" s="13">
        <v>14.9155731201172</v>
      </c>
      <c r="H86" s="13">
        <f t="shared" si="131"/>
        <v>4.911828994751</v>
      </c>
      <c r="I86" s="13">
        <f t="shared" si="132"/>
        <v>4.9239625930786</v>
      </c>
      <c r="J86" s="13">
        <f t="shared" si="133"/>
        <v>4.9124622344971</v>
      </c>
      <c r="K86" s="13"/>
      <c r="L86" s="13">
        <f t="shared" ref="L86:N86" si="143">H86-$K83</f>
        <v>2.80800724029543</v>
      </c>
      <c r="M86" s="13">
        <f t="shared" si="143"/>
        <v>2.82014083862303</v>
      </c>
      <c r="N86" s="13">
        <f t="shared" si="143"/>
        <v>2.80864048004153</v>
      </c>
      <c r="O86" s="28">
        <f t="shared" ref="O86:Q86" si="144">2^-L86</f>
        <v>0.142792564236883</v>
      </c>
      <c r="P86" s="28">
        <f t="shared" si="144"/>
        <v>0.141596662052842</v>
      </c>
      <c r="Q86" s="28">
        <f t="shared" si="144"/>
        <v>0.142729902286096</v>
      </c>
      <c r="R86" s="28">
        <f t="shared" si="136"/>
        <v>0.142373042858607</v>
      </c>
      <c r="S86" s="28">
        <f t="shared" si="137"/>
        <v>0.000673095087405363</v>
      </c>
      <c r="T86" s="28">
        <f t="shared" si="138"/>
        <v>0.000388623029679771</v>
      </c>
    </row>
    <row r="87" spans="1:20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28"/>
      <c r="P87" s="28"/>
      <c r="Q87" s="28"/>
      <c r="R87" s="13"/>
      <c r="S87" s="13"/>
      <c r="T87" s="13"/>
    </row>
    <row r="88" spans="1:20">
      <c r="A88" s="29" t="s">
        <v>29</v>
      </c>
      <c r="B88" s="30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8"/>
      <c r="P88" s="28"/>
      <c r="Q88" s="28"/>
      <c r="R88" s="13"/>
      <c r="S88" s="13"/>
      <c r="T88" s="13"/>
    </row>
    <row r="89" spans="1:20">
      <c r="A89" s="13" t="s">
        <v>2</v>
      </c>
      <c r="B89" s="14" t="s">
        <v>3</v>
      </c>
      <c r="C89" s="14" t="s">
        <v>4</v>
      </c>
      <c r="D89" s="14" t="s">
        <v>5</v>
      </c>
      <c r="E89" s="31" t="s">
        <v>6</v>
      </c>
      <c r="F89" s="31" t="s">
        <v>7</v>
      </c>
      <c r="G89" s="31" t="s">
        <v>8</v>
      </c>
      <c r="H89" s="13" t="s">
        <v>9</v>
      </c>
      <c r="I89" s="13" t="s">
        <v>10</v>
      </c>
      <c r="J89" s="13" t="s">
        <v>11</v>
      </c>
      <c r="K89" s="13" t="s">
        <v>12</v>
      </c>
      <c r="L89" s="13" t="s">
        <v>13</v>
      </c>
      <c r="M89" s="13" t="s">
        <v>14</v>
      </c>
      <c r="N89" s="13" t="s">
        <v>15</v>
      </c>
      <c r="O89" s="28" t="s">
        <v>16</v>
      </c>
      <c r="P89" s="28" t="s">
        <v>17</v>
      </c>
      <c r="Q89" s="28" t="s">
        <v>18</v>
      </c>
      <c r="R89" s="32" t="s">
        <v>12</v>
      </c>
      <c r="S89" s="13" t="s">
        <v>19</v>
      </c>
      <c r="T89" s="32" t="s">
        <v>20</v>
      </c>
    </row>
    <row r="90" spans="1:20">
      <c r="A90" s="13" t="s">
        <v>21</v>
      </c>
      <c r="B90" s="13">
        <v>23.9614849090576</v>
      </c>
      <c r="C90" s="13">
        <v>23.9222564697266</v>
      </c>
      <c r="D90" s="13">
        <v>23.9324779510498</v>
      </c>
      <c r="E90" s="13">
        <v>15.6349000930786</v>
      </c>
      <c r="F90" s="13">
        <v>15.8106651306152</v>
      </c>
      <c r="G90" s="13">
        <v>15.7602005004883</v>
      </c>
      <c r="H90" s="13">
        <f t="shared" ref="H90:H93" si="145">B90-E90</f>
        <v>8.326584815979</v>
      </c>
      <c r="I90" s="13">
        <f t="shared" ref="I90:I93" si="146">C90-F90</f>
        <v>8.1115913391114</v>
      </c>
      <c r="J90" s="13">
        <f t="shared" ref="J90:J93" si="147">D90-G90</f>
        <v>8.1722774505615</v>
      </c>
      <c r="K90" s="13">
        <f>AVERAGE(H90:J90)</f>
        <v>8.2034845352173</v>
      </c>
      <c r="L90" s="13">
        <f t="shared" ref="L90:N90" si="148">H90-$K90</f>
        <v>0.123100280761699</v>
      </c>
      <c r="M90" s="13">
        <f t="shared" si="148"/>
        <v>-0.0918931961058984</v>
      </c>
      <c r="N90" s="13">
        <f t="shared" si="148"/>
        <v>-0.031207084655799</v>
      </c>
      <c r="O90" s="28">
        <f t="shared" ref="O90:Q90" si="149">2^-L90</f>
        <v>0.918212335760961</v>
      </c>
      <c r="P90" s="28">
        <f t="shared" si="149"/>
        <v>1.06576783348278</v>
      </c>
      <c r="Q90" s="28">
        <f t="shared" si="149"/>
        <v>1.02186675108958</v>
      </c>
      <c r="R90" s="28">
        <f t="shared" ref="R90:R93" si="150">AVERAGE(O90:Q90)</f>
        <v>1.00194897344444</v>
      </c>
      <c r="S90" s="28">
        <f t="shared" ref="S90:S93" si="151">STDEV(O90:Q90)</f>
        <v>0.0757673717818202</v>
      </c>
      <c r="T90" s="28">
        <f t="shared" ref="T90:T93" si="152">S90/1.732</f>
        <v>0.0437455957169863</v>
      </c>
    </row>
    <row r="91" spans="1:20">
      <c r="A91" s="13" t="s">
        <v>22</v>
      </c>
      <c r="B91" s="13">
        <v>22.4285736083984</v>
      </c>
      <c r="C91" s="13">
        <v>22.4202995300293</v>
      </c>
      <c r="D91" s="13">
        <v>22.4056968688965</v>
      </c>
      <c r="E91" s="13">
        <v>15.5906820297241</v>
      </c>
      <c r="F91" s="13">
        <v>15.642297744751</v>
      </c>
      <c r="G91" s="13">
        <v>15.6777048110962</v>
      </c>
      <c r="H91" s="13">
        <f t="shared" si="145"/>
        <v>6.8378915786743</v>
      </c>
      <c r="I91" s="13">
        <f t="shared" si="146"/>
        <v>6.7780017852783</v>
      </c>
      <c r="J91" s="13">
        <f t="shared" si="147"/>
        <v>6.7279920578003</v>
      </c>
      <c r="K91" s="13"/>
      <c r="L91" s="13">
        <f t="shared" ref="L91:N91" si="153">H91-$K90</f>
        <v>-1.365592956543</v>
      </c>
      <c r="M91" s="13">
        <f t="shared" si="153"/>
        <v>-1.425482749939</v>
      </c>
      <c r="N91" s="13">
        <f t="shared" si="153"/>
        <v>-1.475492477417</v>
      </c>
      <c r="O91" s="28">
        <f t="shared" ref="O91:Q91" si="154">2^-L91</f>
        <v>2.57682213116202</v>
      </c>
      <c r="P91" s="28">
        <f t="shared" si="154"/>
        <v>2.68604365042252</v>
      </c>
      <c r="Q91" s="28">
        <f t="shared" si="154"/>
        <v>2.78078552477812</v>
      </c>
      <c r="R91" s="28">
        <f t="shared" si="150"/>
        <v>2.68121710212089</v>
      </c>
      <c r="S91" s="28">
        <f t="shared" si="151"/>
        <v>0.102067321705968</v>
      </c>
      <c r="T91" s="28">
        <f t="shared" si="152"/>
        <v>0.0589303243106051</v>
      </c>
    </row>
    <row r="92" spans="1:20">
      <c r="A92" s="13" t="s">
        <v>23</v>
      </c>
      <c r="B92" s="13">
        <v>21.446928024292</v>
      </c>
      <c r="C92" s="13">
        <v>21.390193939209</v>
      </c>
      <c r="D92" s="13">
        <v>21.3703937530518</v>
      </c>
      <c r="E92" s="13">
        <v>14.7057790756226</v>
      </c>
      <c r="F92" s="13">
        <v>14.7971458435059</v>
      </c>
      <c r="G92" s="13">
        <v>14.8194398880005</v>
      </c>
      <c r="H92" s="13">
        <f t="shared" si="145"/>
        <v>6.7411489486694</v>
      </c>
      <c r="I92" s="13">
        <f t="shared" si="146"/>
        <v>6.5930480957031</v>
      </c>
      <c r="J92" s="13">
        <f t="shared" si="147"/>
        <v>6.5509538650513</v>
      </c>
      <c r="K92" s="13"/>
      <c r="L92" s="13">
        <f t="shared" ref="L92:N92" si="155">H92-$K90</f>
        <v>-1.4623355865479</v>
      </c>
      <c r="M92" s="13">
        <f t="shared" si="155"/>
        <v>-1.6104364395142</v>
      </c>
      <c r="N92" s="13">
        <f t="shared" si="155"/>
        <v>-1.652530670166</v>
      </c>
      <c r="O92" s="28">
        <f t="shared" ref="O92:Q92" si="156">2^-L92</f>
        <v>2.75554098700886</v>
      </c>
      <c r="P92" s="28">
        <f t="shared" si="156"/>
        <v>3.05344199577397</v>
      </c>
      <c r="Q92" s="28">
        <f t="shared" si="156"/>
        <v>3.14384626293683</v>
      </c>
      <c r="R92" s="28">
        <f t="shared" si="150"/>
        <v>2.98427641523989</v>
      </c>
      <c r="S92" s="28">
        <f t="shared" si="151"/>
        <v>0.203182565630855</v>
      </c>
      <c r="T92" s="28">
        <f t="shared" si="152"/>
        <v>0.117310950133288</v>
      </c>
    </row>
    <row r="93" spans="1:20">
      <c r="A93" s="13" t="s">
        <v>24</v>
      </c>
      <c r="B93" s="13">
        <v>21.638843536377</v>
      </c>
      <c r="C93" s="13">
        <v>21.479455947876</v>
      </c>
      <c r="D93" s="13">
        <v>21.4640827178955</v>
      </c>
      <c r="E93" s="13">
        <v>14.8997440338135</v>
      </c>
      <c r="F93" s="13">
        <v>14.8427400588989</v>
      </c>
      <c r="G93" s="13">
        <v>14.9155731201172</v>
      </c>
      <c r="H93" s="13">
        <f t="shared" si="145"/>
        <v>6.7390995025635</v>
      </c>
      <c r="I93" s="13">
        <f t="shared" si="146"/>
        <v>6.6367158889771</v>
      </c>
      <c r="J93" s="13">
        <f t="shared" si="147"/>
        <v>6.5485095977783</v>
      </c>
      <c r="K93" s="13"/>
      <c r="L93" s="13">
        <f t="shared" ref="L93:N93" si="157">H93-$K90</f>
        <v>-1.4643850326538</v>
      </c>
      <c r="M93" s="13">
        <f t="shared" si="157"/>
        <v>-1.5667686462402</v>
      </c>
      <c r="N93" s="13">
        <f t="shared" si="157"/>
        <v>-1.654974937439</v>
      </c>
      <c r="O93" s="28">
        <f t="shared" ref="O93:Q93" si="158">2^-L93</f>
        <v>2.75945820145466</v>
      </c>
      <c r="P93" s="28">
        <f t="shared" si="158"/>
        <v>2.96240450022628</v>
      </c>
      <c r="Q93" s="28">
        <f t="shared" si="158"/>
        <v>3.14917719815836</v>
      </c>
      <c r="R93" s="28">
        <f t="shared" si="150"/>
        <v>2.95701329994643</v>
      </c>
      <c r="S93" s="28">
        <f t="shared" si="151"/>
        <v>0.194915424936761</v>
      </c>
      <c r="T93" s="28">
        <f t="shared" si="152"/>
        <v>0.11253777421291</v>
      </c>
    </row>
    <row r="94" spans="1:20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28"/>
      <c r="P94" s="28"/>
      <c r="Q94" s="28"/>
      <c r="R94" s="28"/>
      <c r="S94" s="28"/>
      <c r="T94" s="28"/>
    </row>
    <row r="95" spans="1:20">
      <c r="A95" s="29" t="s">
        <v>31</v>
      </c>
      <c r="B95" s="30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28"/>
      <c r="P95" s="28"/>
      <c r="Q95" s="28"/>
      <c r="R95" s="13"/>
      <c r="S95" s="13"/>
      <c r="T95" s="13"/>
    </row>
    <row r="96" spans="1:20">
      <c r="A96" s="13" t="s">
        <v>2</v>
      </c>
      <c r="B96" s="14" t="s">
        <v>3</v>
      </c>
      <c r="C96" s="14" t="s">
        <v>4</v>
      </c>
      <c r="D96" s="14" t="s">
        <v>5</v>
      </c>
      <c r="E96" s="31" t="s">
        <v>6</v>
      </c>
      <c r="F96" s="31" t="s">
        <v>7</v>
      </c>
      <c r="G96" s="31" t="s">
        <v>8</v>
      </c>
      <c r="H96" s="13" t="s">
        <v>9</v>
      </c>
      <c r="I96" s="13" t="s">
        <v>10</v>
      </c>
      <c r="J96" s="13" t="s">
        <v>11</v>
      </c>
      <c r="K96" s="13" t="s">
        <v>12</v>
      </c>
      <c r="L96" s="13" t="s">
        <v>13</v>
      </c>
      <c r="M96" s="13" t="s">
        <v>14</v>
      </c>
      <c r="N96" s="13" t="s">
        <v>15</v>
      </c>
      <c r="O96" s="28" t="s">
        <v>16</v>
      </c>
      <c r="P96" s="28" t="s">
        <v>17</v>
      </c>
      <c r="Q96" s="28" t="s">
        <v>18</v>
      </c>
      <c r="R96" s="32" t="s">
        <v>12</v>
      </c>
      <c r="S96" s="13" t="s">
        <v>19</v>
      </c>
      <c r="T96" s="32" t="s">
        <v>20</v>
      </c>
    </row>
    <row r="97" spans="1:20">
      <c r="A97" s="13" t="s">
        <v>21</v>
      </c>
      <c r="B97" s="13">
        <v>29.4345569610596</v>
      </c>
      <c r="C97" s="13">
        <v>29.3490657806396</v>
      </c>
      <c r="D97" s="13">
        <v>29.213809967041</v>
      </c>
      <c r="E97" s="13">
        <v>15.6349000930786</v>
      </c>
      <c r="F97" s="13">
        <v>15.8106651306152</v>
      </c>
      <c r="G97" s="13">
        <v>15.7602005004883</v>
      </c>
      <c r="H97" s="13">
        <f t="shared" ref="H97:H100" si="159">B97-E97</f>
        <v>13.799656867981</v>
      </c>
      <c r="I97" s="13">
        <f t="shared" ref="I97:I100" si="160">C97-F97</f>
        <v>13.5384006500244</v>
      </c>
      <c r="J97" s="13">
        <f t="shared" ref="J97:J100" si="161">D97-G97</f>
        <v>13.4536094665527</v>
      </c>
      <c r="K97" s="13">
        <f>AVERAGE(H97:J97)</f>
        <v>13.597222328186</v>
      </c>
      <c r="L97" s="13">
        <f t="shared" ref="L97:N97" si="162">H97-$K97</f>
        <v>0.202434539794965</v>
      </c>
      <c r="M97" s="13">
        <f t="shared" si="162"/>
        <v>-0.0588216781616353</v>
      </c>
      <c r="N97" s="13">
        <f t="shared" si="162"/>
        <v>-0.143612861633333</v>
      </c>
      <c r="O97" s="28">
        <f t="shared" ref="O97:Q97" si="163">2^-L97</f>
        <v>0.869082752909353</v>
      </c>
      <c r="P97" s="28">
        <f t="shared" si="163"/>
        <v>1.04161467406143</v>
      </c>
      <c r="Q97" s="28">
        <f t="shared" si="163"/>
        <v>1.10466801413661</v>
      </c>
      <c r="R97" s="28">
        <f t="shared" ref="R97:R100" si="164">AVERAGE(O97:Q97)</f>
        <v>1.00512181370246</v>
      </c>
      <c r="S97" s="28">
        <f t="shared" ref="S97:S100" si="165">STDEV(O97:Q97)</f>
        <v>0.121958601458703</v>
      </c>
      <c r="T97" s="28">
        <f t="shared" ref="T97:T100" si="166">S97/1.732</f>
        <v>0.0704148969161103</v>
      </c>
    </row>
    <row r="98" spans="1:20">
      <c r="A98" s="13" t="s">
        <v>22</v>
      </c>
      <c r="B98" s="13">
        <v>31.7350959777832</v>
      </c>
      <c r="C98" s="13">
        <v>31.6010627746582</v>
      </c>
      <c r="D98" s="13">
        <v>31.0632953643799</v>
      </c>
      <c r="E98" s="13">
        <v>15.5906820297241</v>
      </c>
      <c r="F98" s="13">
        <v>15.642297744751</v>
      </c>
      <c r="G98" s="13">
        <v>15.6777048110962</v>
      </c>
      <c r="H98" s="13">
        <f t="shared" si="159"/>
        <v>16.1444139480591</v>
      </c>
      <c r="I98" s="13">
        <f t="shared" si="160"/>
        <v>15.9587650299072</v>
      </c>
      <c r="J98" s="13">
        <f t="shared" si="161"/>
        <v>15.3855905532837</v>
      </c>
      <c r="K98" s="13"/>
      <c r="L98" s="13">
        <f t="shared" ref="L98:N98" si="167">H98-$K97</f>
        <v>2.54719161987307</v>
      </c>
      <c r="M98" s="13">
        <f t="shared" si="167"/>
        <v>2.36154270172117</v>
      </c>
      <c r="N98" s="13">
        <f t="shared" si="167"/>
        <v>1.78836822509767</v>
      </c>
      <c r="O98" s="28">
        <f t="shared" ref="O98:Q98" si="168">2^-L98</f>
        <v>0.171087751119648</v>
      </c>
      <c r="P98" s="28">
        <f t="shared" si="168"/>
        <v>0.194582962301642</v>
      </c>
      <c r="Q98" s="28">
        <f t="shared" si="168"/>
        <v>0.289499301998869</v>
      </c>
      <c r="R98" s="28">
        <f t="shared" si="164"/>
        <v>0.218390005140053</v>
      </c>
      <c r="S98" s="28">
        <f t="shared" si="165"/>
        <v>0.0626929446743255</v>
      </c>
      <c r="T98" s="28">
        <f t="shared" si="166"/>
        <v>0.03619685027386</v>
      </c>
    </row>
    <row r="99" spans="1:20">
      <c r="A99" s="13" t="s">
        <v>23</v>
      </c>
      <c r="B99" s="13">
        <v>32.9320068359375</v>
      </c>
      <c r="C99" s="13">
        <v>31.5050277709961</v>
      </c>
      <c r="D99" s="13">
        <v>32.532356262207</v>
      </c>
      <c r="E99" s="13">
        <v>14.7057790756226</v>
      </c>
      <c r="F99" s="13">
        <v>14.7971458435059</v>
      </c>
      <c r="G99" s="13">
        <v>14.8194398880005</v>
      </c>
      <c r="H99" s="13">
        <f t="shared" si="159"/>
        <v>18.2262277603149</v>
      </c>
      <c r="I99" s="13">
        <f t="shared" si="160"/>
        <v>16.7078819274902</v>
      </c>
      <c r="J99" s="13">
        <f t="shared" si="161"/>
        <v>17.7129163742065</v>
      </c>
      <c r="K99" s="13"/>
      <c r="L99" s="13">
        <f t="shared" ref="L99:N99" si="169">H99-$K97</f>
        <v>4.62900543212887</v>
      </c>
      <c r="M99" s="13">
        <f t="shared" si="169"/>
        <v>3.11065959930417</v>
      </c>
      <c r="N99" s="13">
        <f t="shared" si="169"/>
        <v>4.11569404602047</v>
      </c>
      <c r="O99" s="28">
        <f t="shared" ref="O99:Q99" si="170">2^-L99</f>
        <v>0.0404138769522489</v>
      </c>
      <c r="P99" s="28">
        <f t="shared" si="170"/>
        <v>0.115770565401811</v>
      </c>
      <c r="Q99" s="28">
        <f t="shared" si="170"/>
        <v>0.0576836375284889</v>
      </c>
      <c r="R99" s="28">
        <f t="shared" si="164"/>
        <v>0.0712893599608496</v>
      </c>
      <c r="S99" s="28">
        <f t="shared" si="165"/>
        <v>0.0394777707792744</v>
      </c>
      <c r="T99" s="28">
        <f t="shared" si="166"/>
        <v>0.0227931701958859</v>
      </c>
    </row>
    <row r="100" spans="1:20">
      <c r="A100" s="13" t="s">
        <v>24</v>
      </c>
      <c r="B100" s="13">
        <v>31.6087284088135</v>
      </c>
      <c r="C100" s="13">
        <v>31.6234683990479</v>
      </c>
      <c r="D100" s="13">
        <v>30.7703666687012</v>
      </c>
      <c r="E100" s="13">
        <v>14.8997440338135</v>
      </c>
      <c r="F100" s="13">
        <v>14.8427400588989</v>
      </c>
      <c r="G100" s="13">
        <v>14.9155731201172</v>
      </c>
      <c r="H100" s="13">
        <f t="shared" si="159"/>
        <v>16.708984375</v>
      </c>
      <c r="I100" s="13">
        <f t="shared" si="160"/>
        <v>16.780728340149</v>
      </c>
      <c r="J100" s="13">
        <f t="shared" si="161"/>
        <v>15.854793548584</v>
      </c>
      <c r="K100" s="13"/>
      <c r="L100" s="13">
        <f t="shared" ref="L100:N100" si="171">H100-$K97</f>
        <v>3.11176204681397</v>
      </c>
      <c r="M100" s="13">
        <f t="shared" si="171"/>
        <v>3.18350601196297</v>
      </c>
      <c r="N100" s="13">
        <f t="shared" si="171"/>
        <v>2.25757122039797</v>
      </c>
      <c r="O100" s="28">
        <f t="shared" ref="O100:Q100" si="172">2^-L100</f>
        <v>0.115682132146549</v>
      </c>
      <c r="P100" s="28">
        <f t="shared" si="172"/>
        <v>0.110070058937995</v>
      </c>
      <c r="Q100" s="28">
        <f t="shared" si="172"/>
        <v>0.209123743861632</v>
      </c>
      <c r="R100" s="28">
        <f t="shared" si="164"/>
        <v>0.144958644982059</v>
      </c>
      <c r="S100" s="28">
        <f t="shared" si="165"/>
        <v>0.0556394084897891</v>
      </c>
      <c r="T100" s="28">
        <f t="shared" si="166"/>
        <v>0.0321243697977997</v>
      </c>
    </row>
    <row r="101" spans="1:20">
      <c r="A101" s="37" t="s">
        <v>33</v>
      </c>
    </row>
    <row r="102" spans="1:20">
      <c r="A102" s="19" t="s">
        <v>34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</row>
    <row r="103" spans="1:20">
      <c r="A103" s="20" t="s">
        <v>35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>
      <c r="A104" s="3" t="s">
        <v>2</v>
      </c>
      <c r="B104" s="4" t="s">
        <v>3</v>
      </c>
      <c r="C104" s="4" t="s">
        <v>4</v>
      </c>
      <c r="D104" s="4" t="s">
        <v>5</v>
      </c>
      <c r="E104" s="5" t="s">
        <v>6</v>
      </c>
      <c r="F104" s="5" t="s">
        <v>7</v>
      </c>
      <c r="G104" s="5" t="s">
        <v>8</v>
      </c>
      <c r="H104" s="3" t="s">
        <v>9</v>
      </c>
      <c r="I104" s="3" t="s">
        <v>10</v>
      </c>
      <c r="J104" s="3" t="s">
        <v>11</v>
      </c>
      <c r="K104" s="3" t="s">
        <v>12</v>
      </c>
      <c r="L104" s="3" t="s">
        <v>13</v>
      </c>
      <c r="M104" s="3" t="s">
        <v>14</v>
      </c>
      <c r="N104" s="3" t="s">
        <v>15</v>
      </c>
      <c r="O104" s="6" t="s">
        <v>16</v>
      </c>
      <c r="P104" s="6" t="s">
        <v>17</v>
      </c>
      <c r="Q104" s="6" t="s">
        <v>18</v>
      </c>
      <c r="R104" s="7" t="s">
        <v>12</v>
      </c>
      <c r="S104" t="s">
        <v>19</v>
      </c>
      <c r="T104" t="s">
        <v>20</v>
      </c>
    </row>
    <row r="105" spans="1:20">
      <c r="A105" t="s">
        <v>36</v>
      </c>
      <c r="B105">
        <v>24.34</v>
      </c>
      <c r="C105">
        <v>24.37</v>
      </c>
      <c r="D105">
        <v>24.37</v>
      </c>
      <c r="E105">
        <v>14.34</v>
      </c>
      <c r="F105">
        <v>14.3</v>
      </c>
      <c r="G105">
        <v>14.33</v>
      </c>
      <c r="H105">
        <v>10</v>
      </c>
      <c r="I105">
        <v>10.07</v>
      </c>
      <c r="J105">
        <v>10.04</v>
      </c>
      <c r="K105">
        <v>10.03666667</v>
      </c>
      <c r="L105">
        <v>-0.036666667</v>
      </c>
      <c r="M105">
        <v>0.033333333</v>
      </c>
      <c r="N105">
        <v>0.003333333</v>
      </c>
      <c r="O105" s="2">
        <v>1.025741121</v>
      </c>
      <c r="P105" s="2">
        <v>0.977159968</v>
      </c>
      <c r="Q105" s="2">
        <v>0.997692177</v>
      </c>
      <c r="R105">
        <v>1.000197755</v>
      </c>
      <c r="S105">
        <v>0.024387303</v>
      </c>
      <c r="T105">
        <v>0.014080429</v>
      </c>
    </row>
    <row r="106" spans="1:20">
      <c r="A106" t="s">
        <v>37</v>
      </c>
      <c r="B106">
        <v>26.05</v>
      </c>
      <c r="C106">
        <v>26.04</v>
      </c>
      <c r="D106">
        <v>25.97</v>
      </c>
      <c r="E106">
        <v>15</v>
      </c>
      <c r="F106">
        <v>15.01</v>
      </c>
      <c r="G106">
        <v>15</v>
      </c>
      <c r="H106">
        <v>11.05</v>
      </c>
      <c r="I106">
        <v>11.03</v>
      </c>
      <c r="J106">
        <v>10.97</v>
      </c>
      <c r="K106"/>
      <c r="L106">
        <v>1.013333333</v>
      </c>
      <c r="M106">
        <v>0.993333333</v>
      </c>
      <c r="N106">
        <v>0.933333333</v>
      </c>
      <c r="O106" s="2">
        <v>0.495400307</v>
      </c>
      <c r="P106" s="2">
        <v>0.502315837</v>
      </c>
      <c r="Q106" s="2">
        <v>0.523647061</v>
      </c>
      <c r="R106">
        <v>0.507121068</v>
      </c>
      <c r="S106">
        <v>0.014723704</v>
      </c>
      <c r="T106">
        <v>0.008500984</v>
      </c>
    </row>
    <row r="107" spans="1:20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 s="2"/>
      <c r="P107" s="2"/>
      <c r="Q107" s="2"/>
      <c r="R107"/>
      <c r="S107"/>
      <c r="T107"/>
    </row>
    <row r="108" spans="1:20">
      <c r="A108" s="20" t="s">
        <v>27</v>
      </c>
      <c r="B108"/>
      <c r="C108"/>
      <c r="D108"/>
      <c r="E108"/>
      <c r="F108"/>
      <c r="G108"/>
      <c r="H108"/>
      <c r="I108"/>
      <c r="J108"/>
      <c r="K108"/>
      <c r="L108"/>
      <c r="M108"/>
      <c r="N108"/>
      <c r="O108" s="2"/>
      <c r="P108" s="2"/>
      <c r="Q108" s="2"/>
      <c r="R108"/>
      <c r="S108"/>
      <c r="T108"/>
    </row>
    <row r="109" spans="1:20">
      <c r="A109" s="3" t="s">
        <v>2</v>
      </c>
      <c r="B109" s="4" t="s">
        <v>3</v>
      </c>
      <c r="C109" s="4" t="s">
        <v>4</v>
      </c>
      <c r="D109" s="4" t="s">
        <v>5</v>
      </c>
      <c r="E109" s="5" t="s">
        <v>6</v>
      </c>
      <c r="F109" s="5" t="s">
        <v>7</v>
      </c>
      <c r="G109" s="5" t="s">
        <v>8</v>
      </c>
      <c r="H109" s="3" t="s">
        <v>9</v>
      </c>
      <c r="I109" s="3" t="s">
        <v>10</v>
      </c>
      <c r="J109" s="3" t="s">
        <v>11</v>
      </c>
      <c r="K109" s="3" t="s">
        <v>12</v>
      </c>
      <c r="L109" s="3" t="s">
        <v>13</v>
      </c>
      <c r="M109" s="3" t="s">
        <v>14</v>
      </c>
      <c r="N109" s="3" t="s">
        <v>15</v>
      </c>
      <c r="O109" s="6" t="s">
        <v>16</v>
      </c>
      <c r="P109" s="6" t="s">
        <v>17</v>
      </c>
      <c r="Q109" s="6" t="s">
        <v>18</v>
      </c>
      <c r="R109" s="7" t="s">
        <v>12</v>
      </c>
      <c r="S109" t="s">
        <v>19</v>
      </c>
      <c r="T109" t="s">
        <v>20</v>
      </c>
    </row>
    <row r="110" spans="1:20">
      <c r="A110" t="s">
        <v>36</v>
      </c>
      <c r="B110">
        <v>22.22</v>
      </c>
      <c r="C110">
        <v>22</v>
      </c>
      <c r="D110">
        <v>22.12</v>
      </c>
      <c r="E110">
        <v>15.62</v>
      </c>
      <c r="F110">
        <v>15.5</v>
      </c>
      <c r="G110">
        <v>15.31</v>
      </c>
      <c r="H110">
        <v>6.6</v>
      </c>
      <c r="I110">
        <v>6.5</v>
      </c>
      <c r="J110">
        <v>6.81</v>
      </c>
      <c r="K110">
        <v>6.636666667</v>
      </c>
      <c r="L110">
        <v>-0.036666667</v>
      </c>
      <c r="M110">
        <v>-0.136666667</v>
      </c>
      <c r="N110">
        <v>0.173333333</v>
      </c>
      <c r="O110" s="2">
        <v>1.025741121</v>
      </c>
      <c r="P110" s="2">
        <v>1.099362113</v>
      </c>
      <c r="Q110" s="2">
        <v>0.886791389</v>
      </c>
      <c r="R110">
        <v>1.003964875</v>
      </c>
      <c r="S110">
        <v>0.107945504</v>
      </c>
      <c r="T110">
        <v>0.062324194</v>
      </c>
    </row>
    <row r="111" spans="1:20">
      <c r="A111" t="s">
        <v>37</v>
      </c>
      <c r="B111">
        <v>28.28</v>
      </c>
      <c r="C111">
        <v>28.2</v>
      </c>
      <c r="D111">
        <v>28.38</v>
      </c>
      <c r="E111">
        <v>17.14</v>
      </c>
      <c r="F111">
        <v>17</v>
      </c>
      <c r="G111">
        <v>17.02</v>
      </c>
      <c r="H111">
        <v>11.14</v>
      </c>
      <c r="I111">
        <v>11.2</v>
      </c>
      <c r="J111">
        <v>11.36</v>
      </c>
      <c r="K111"/>
      <c r="L111">
        <v>4.503333333</v>
      </c>
      <c r="M111">
        <v>4.563333333</v>
      </c>
      <c r="N111">
        <v>4.723333333</v>
      </c>
      <c r="O111" s="2">
        <v>0.044092181</v>
      </c>
      <c r="P111" s="2">
        <v>0.042296048</v>
      </c>
      <c r="Q111" s="2">
        <v>0.037856023</v>
      </c>
      <c r="R111">
        <v>0.041414751</v>
      </c>
      <c r="S111">
        <v>0.003210129</v>
      </c>
      <c r="T111">
        <v>0.001853423</v>
      </c>
    </row>
    <row r="112" spans="1:20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 s="2"/>
      <c r="P112" s="2"/>
      <c r="Q112" s="2"/>
      <c r="R112"/>
      <c r="S112"/>
      <c r="T112"/>
    </row>
    <row r="113" spans="1:20">
      <c r="A113" s="20" t="s">
        <v>38</v>
      </c>
      <c r="B113"/>
      <c r="C113"/>
      <c r="D113"/>
      <c r="E113"/>
      <c r="F113"/>
      <c r="G113"/>
      <c r="H113"/>
      <c r="I113"/>
      <c r="J113"/>
      <c r="K113"/>
      <c r="L113"/>
      <c r="M113"/>
      <c r="N113"/>
      <c r="O113" s="2"/>
      <c r="P113" s="2"/>
      <c r="Q113" s="2"/>
      <c r="R113"/>
      <c r="S113"/>
      <c r="T113"/>
    </row>
    <row r="114" spans="1:20">
      <c r="A114" s="3" t="s">
        <v>2</v>
      </c>
      <c r="B114" s="4" t="s">
        <v>3</v>
      </c>
      <c r="C114" s="4" t="s">
        <v>4</v>
      </c>
      <c r="D114" s="4" t="s">
        <v>5</v>
      </c>
      <c r="E114" s="5" t="s">
        <v>6</v>
      </c>
      <c r="F114" s="5" t="s">
        <v>7</v>
      </c>
      <c r="G114" s="5" t="s">
        <v>8</v>
      </c>
      <c r="H114" s="3" t="s">
        <v>9</v>
      </c>
      <c r="I114" s="3" t="s">
        <v>10</v>
      </c>
      <c r="J114" s="3" t="s">
        <v>11</v>
      </c>
      <c r="K114" s="3" t="s">
        <v>12</v>
      </c>
      <c r="L114" s="3" t="s">
        <v>13</v>
      </c>
      <c r="M114" s="3" t="s">
        <v>14</v>
      </c>
      <c r="N114" s="3" t="s">
        <v>15</v>
      </c>
      <c r="O114" s="6" t="s">
        <v>16</v>
      </c>
      <c r="P114" s="6" t="s">
        <v>17</v>
      </c>
      <c r="Q114" s="6" t="s">
        <v>18</v>
      </c>
      <c r="R114" s="7" t="s">
        <v>12</v>
      </c>
      <c r="S114" t="s">
        <v>19</v>
      </c>
      <c r="T114" t="s">
        <v>20</v>
      </c>
    </row>
    <row r="115" spans="1:20">
      <c r="A115" t="s">
        <v>36</v>
      </c>
      <c r="B115">
        <v>18.19</v>
      </c>
      <c r="C115">
        <v>18.32</v>
      </c>
      <c r="D115">
        <v>18.34</v>
      </c>
      <c r="E115">
        <v>15</v>
      </c>
      <c r="F115">
        <v>15.05</v>
      </c>
      <c r="G115">
        <v>15.4</v>
      </c>
      <c r="H115">
        <v>3.19</v>
      </c>
      <c r="I115">
        <v>3.27</v>
      </c>
      <c r="J115">
        <v>2.94</v>
      </c>
      <c r="K115">
        <v>3.133333333</v>
      </c>
      <c r="L115">
        <v>0.056666667</v>
      </c>
      <c r="M115">
        <v>0.136666667</v>
      </c>
      <c r="N115">
        <v>-0.193333333</v>
      </c>
      <c r="O115" s="2">
        <v>0.961483052</v>
      </c>
      <c r="P115" s="2">
        <v>0.909618394</v>
      </c>
      <c r="Q115" s="2">
        <v>1.143402487</v>
      </c>
      <c r="R115">
        <v>1.004834644</v>
      </c>
      <c r="S115">
        <v>0.12277325</v>
      </c>
      <c r="T115">
        <v>0.070885248</v>
      </c>
    </row>
    <row r="116" spans="1:20">
      <c r="A116" s="17" t="s">
        <v>37</v>
      </c>
      <c r="B116" s="17">
        <v>26.01</v>
      </c>
      <c r="C116" s="17">
        <v>26.02</v>
      </c>
      <c r="D116" s="17">
        <v>26.09</v>
      </c>
      <c r="E116" s="17">
        <v>16.87</v>
      </c>
      <c r="F116" s="17">
        <v>16.86</v>
      </c>
      <c r="G116" s="17">
        <v>16.86</v>
      </c>
      <c r="H116" s="17">
        <v>9.14</v>
      </c>
      <c r="I116" s="17">
        <v>9.16</v>
      </c>
      <c r="J116" s="17">
        <v>9.23</v>
      </c>
      <c r="K116" s="17"/>
      <c r="L116" s="17">
        <v>6.006666667</v>
      </c>
      <c r="M116" s="17">
        <v>6.026666667</v>
      </c>
      <c r="N116" s="17">
        <v>6.096666667</v>
      </c>
      <c r="O116" s="21">
        <v>0.015552964</v>
      </c>
      <c r="P116" s="21">
        <v>0.015338841</v>
      </c>
      <c r="Q116" s="21">
        <v>0.014612363</v>
      </c>
      <c r="R116" s="17">
        <v>0.015168056</v>
      </c>
      <c r="S116" s="17">
        <v>0.000493009</v>
      </c>
      <c r="T116" s="17">
        <v>0.000284647</v>
      </c>
    </row>
    <row r="117" spans="1:20">
      <c r="A117" s="22" t="s">
        <v>39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>
      <c r="A118" s="20" t="s">
        <v>35</v>
      </c>
      <c r="B118" s="2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6"/>
      <c r="P118" s="6"/>
      <c r="Q118" s="6"/>
    </row>
    <row r="119" spans="1:20">
      <c r="A119" s="3" t="s">
        <v>2</v>
      </c>
      <c r="B119" s="4" t="s">
        <v>3</v>
      </c>
      <c r="C119" s="4" t="s">
        <v>4</v>
      </c>
      <c r="D119" s="4" t="s">
        <v>5</v>
      </c>
      <c r="E119" s="5" t="s">
        <v>6</v>
      </c>
      <c r="F119" s="5" t="s">
        <v>7</v>
      </c>
      <c r="G119" s="5" t="s">
        <v>8</v>
      </c>
      <c r="H119" s="3" t="s">
        <v>9</v>
      </c>
      <c r="I119" s="3" t="s">
        <v>10</v>
      </c>
      <c r="J119" s="3" t="s">
        <v>11</v>
      </c>
      <c r="K119" s="3" t="s">
        <v>12</v>
      </c>
      <c r="L119" s="3" t="s">
        <v>13</v>
      </c>
      <c r="M119" s="3" t="s">
        <v>14</v>
      </c>
      <c r="N119" s="3" t="s">
        <v>15</v>
      </c>
      <c r="O119" s="6" t="s">
        <v>16</v>
      </c>
      <c r="P119" s="6" t="s">
        <v>17</v>
      </c>
      <c r="Q119" s="6" t="s">
        <v>18</v>
      </c>
      <c r="R119" s="7" t="s">
        <v>12</v>
      </c>
      <c r="S119" s="3" t="s">
        <v>19</v>
      </c>
      <c r="T119" s="7" t="s">
        <v>20</v>
      </c>
    </row>
    <row r="120" spans="1:20">
      <c r="A120" s="8" t="s">
        <v>40</v>
      </c>
      <c r="B120" s="8">
        <v>24.15</v>
      </c>
      <c r="C120" s="8">
        <v>24.32</v>
      </c>
      <c r="D120" s="8">
        <v>24.08</v>
      </c>
      <c r="E120" s="8">
        <v>12.06</v>
      </c>
      <c r="F120" s="8">
        <v>12.09</v>
      </c>
      <c r="G120" s="8">
        <v>12.09</v>
      </c>
      <c r="H120" s="3">
        <f t="shared" ref="H120:H126" si="173">B120-E120</f>
        <v>12.09</v>
      </c>
      <c r="I120" s="3">
        <f t="shared" ref="I120:I126" si="174">C120-F120</f>
        <v>12.23</v>
      </c>
      <c r="J120" s="3">
        <f t="shared" ref="J120:J126" si="175">D120-G120</f>
        <v>11.99</v>
      </c>
      <c r="K120" s="3">
        <f>AVERAGE(H120:J120)</f>
        <v>12.1033333333333</v>
      </c>
      <c r="L120" s="3">
        <f t="shared" ref="L120:N120" si="176">H120-$K120</f>
        <v>-0.0133333333333354</v>
      </c>
      <c r="M120" s="3">
        <f t="shared" si="176"/>
        <v>0.126666666666667</v>
      </c>
      <c r="N120" s="3">
        <f t="shared" si="176"/>
        <v>-0.113333333333335</v>
      </c>
      <c r="O120" s="6">
        <f t="shared" ref="O120:Q120" si="177">2^-L120</f>
        <v>1.00928480121188</v>
      </c>
      <c r="P120" s="6">
        <f t="shared" si="177"/>
        <v>0.915945290270249</v>
      </c>
      <c r="Q120" s="6">
        <f t="shared" si="177"/>
        <v>1.08172466608011</v>
      </c>
      <c r="R120" s="9">
        <f t="shared" ref="R120:R126" si="178">AVERAGE(O120:Q120)</f>
        <v>1.00231825252074</v>
      </c>
      <c r="S120" s="9">
        <f t="shared" ref="S120:S126" si="179">STDEV(O120:Q120)</f>
        <v>0.0831089643869777</v>
      </c>
      <c r="T120" s="9">
        <f t="shared" ref="T120:T126" si="180">S120/1.732</f>
        <v>0.0479843905236592</v>
      </c>
    </row>
    <row r="121" spans="1:20">
      <c r="A121" s="8" t="s">
        <v>41</v>
      </c>
      <c r="B121" s="8">
        <v>26.05</v>
      </c>
      <c r="C121" s="8">
        <v>26.01</v>
      </c>
      <c r="D121" s="8">
        <v>26.01</v>
      </c>
      <c r="E121" s="8">
        <v>11.28</v>
      </c>
      <c r="F121" s="8">
        <v>11.05</v>
      </c>
      <c r="G121" s="8">
        <v>11.04</v>
      </c>
      <c r="H121" s="3">
        <f t="shared" si="173"/>
        <v>14.77</v>
      </c>
      <c r="I121" s="3">
        <f t="shared" si="174"/>
        <v>14.96</v>
      </c>
      <c r="J121" s="3">
        <f t="shared" si="175"/>
        <v>14.97</v>
      </c>
      <c r="L121" s="3">
        <f t="shared" ref="L121:N121" si="181">H121-$K120</f>
        <v>2.66666666666667</v>
      </c>
      <c r="M121" s="3">
        <f t="shared" si="181"/>
        <v>2.85666666666667</v>
      </c>
      <c r="N121" s="3">
        <f t="shared" si="181"/>
        <v>2.86666666666667</v>
      </c>
      <c r="O121" s="6">
        <f t="shared" ref="O121:Q121" si="182">2^-L121</f>
        <v>0.157490131236859</v>
      </c>
      <c r="P121" s="6">
        <f t="shared" si="182"/>
        <v>0.138056750093044</v>
      </c>
      <c r="Q121" s="6">
        <f t="shared" si="182"/>
        <v>0.137103122461828</v>
      </c>
      <c r="R121" s="9">
        <f t="shared" si="178"/>
        <v>0.144216667930577</v>
      </c>
      <c r="S121" s="9">
        <f t="shared" si="179"/>
        <v>0.0115050411786384</v>
      </c>
      <c r="T121" s="9">
        <f t="shared" si="180"/>
        <v>0.00664263347496446</v>
      </c>
    </row>
    <row r="122" spans="1:20">
      <c r="B122" s="16"/>
      <c r="C122" s="16"/>
      <c r="D122" s="16"/>
      <c r="E122" s="16"/>
      <c r="F122" s="16"/>
      <c r="G122" s="16"/>
      <c r="H122" s="3"/>
      <c r="I122" s="3"/>
      <c r="J122" s="3"/>
      <c r="K122" s="3"/>
      <c r="L122" s="3"/>
      <c r="M122" s="3"/>
      <c r="N122" s="3"/>
      <c r="O122" s="6"/>
      <c r="P122" s="6"/>
      <c r="Q122" s="6"/>
      <c r="R122" s="9"/>
      <c r="S122" s="9"/>
      <c r="T122" s="9"/>
    </row>
    <row r="123" spans="1:20">
      <c r="A123" s="20" t="s">
        <v>27</v>
      </c>
      <c r="B123" s="16"/>
      <c r="C123" s="16"/>
      <c r="D123" s="16"/>
      <c r="E123" s="16"/>
      <c r="F123" s="16"/>
      <c r="G123" s="16"/>
      <c r="H123" s="3"/>
      <c r="I123" s="3"/>
      <c r="J123" s="3"/>
      <c r="K123" s="3"/>
      <c r="L123" s="3"/>
      <c r="M123" s="3"/>
      <c r="N123" s="3"/>
      <c r="O123" s="6"/>
      <c r="P123" s="6"/>
      <c r="Q123" s="6"/>
      <c r="R123" s="9"/>
      <c r="S123" s="9"/>
      <c r="T123" s="9"/>
    </row>
    <row r="124" spans="1:20">
      <c r="A124" s="3" t="s">
        <v>2</v>
      </c>
      <c r="B124" s="4" t="s">
        <v>3</v>
      </c>
      <c r="C124" s="4" t="s">
        <v>4</v>
      </c>
      <c r="D124" s="4" t="s">
        <v>5</v>
      </c>
      <c r="E124" s="5" t="s">
        <v>6</v>
      </c>
      <c r="F124" s="5" t="s">
        <v>7</v>
      </c>
      <c r="G124" s="5" t="s">
        <v>8</v>
      </c>
      <c r="H124" s="3" t="s">
        <v>9</v>
      </c>
      <c r="I124" s="3" t="s">
        <v>10</v>
      </c>
      <c r="J124" s="3" t="s">
        <v>11</v>
      </c>
      <c r="K124" s="3" t="s">
        <v>12</v>
      </c>
      <c r="L124" s="3" t="s">
        <v>13</v>
      </c>
      <c r="M124" s="3" t="s">
        <v>14</v>
      </c>
      <c r="N124" s="3" t="s">
        <v>15</v>
      </c>
      <c r="O124" s="6" t="s">
        <v>16</v>
      </c>
      <c r="P124" s="6" t="s">
        <v>17</v>
      </c>
      <c r="Q124" s="6" t="s">
        <v>18</v>
      </c>
      <c r="R124" s="7" t="s">
        <v>12</v>
      </c>
      <c r="S124" s="3" t="s">
        <v>19</v>
      </c>
      <c r="T124" s="7" t="s">
        <v>20</v>
      </c>
    </row>
    <row r="125" spans="1:20">
      <c r="A125" s="8" t="s">
        <v>40</v>
      </c>
      <c r="B125" s="8">
        <v>24</v>
      </c>
      <c r="C125" s="8">
        <v>24.02</v>
      </c>
      <c r="D125" s="8">
        <v>24</v>
      </c>
      <c r="E125" s="8">
        <v>12.06</v>
      </c>
      <c r="F125" s="8">
        <v>12.09</v>
      </c>
      <c r="G125" s="8">
        <v>12.09</v>
      </c>
      <c r="H125" s="3">
        <f t="shared" si="173"/>
        <v>11.94</v>
      </c>
      <c r="I125" s="3">
        <f t="shared" si="174"/>
        <v>11.93</v>
      </c>
      <c r="J125" s="3">
        <f t="shared" si="175"/>
        <v>11.91</v>
      </c>
      <c r="K125" s="3">
        <f>AVERAGE(H125:J125)</f>
        <v>11.9266666666667</v>
      </c>
      <c r="L125" s="3">
        <f t="shared" ref="L125:N125" si="183">H125-$K125</f>
        <v>0.0133333333333319</v>
      </c>
      <c r="M125" s="3">
        <f t="shared" si="183"/>
        <v>0.00333333333333208</v>
      </c>
      <c r="N125" s="3">
        <f t="shared" si="183"/>
        <v>-0.0166666666666675</v>
      </c>
      <c r="O125" s="6">
        <f t="shared" ref="O125:Q125" si="184">2^-L125</f>
        <v>0.99080061326523</v>
      </c>
      <c r="P125" s="6">
        <f t="shared" si="184"/>
        <v>0.997692176527024</v>
      </c>
      <c r="Q125" s="6">
        <f t="shared" si="184"/>
        <v>1.01161944030192</v>
      </c>
      <c r="R125" s="9">
        <f t="shared" si="178"/>
        <v>1.00003741003139</v>
      </c>
      <c r="S125" s="9">
        <f t="shared" si="179"/>
        <v>0.0106057050655975</v>
      </c>
      <c r="T125" s="9">
        <f t="shared" si="180"/>
        <v>0.00612338629653435</v>
      </c>
    </row>
    <row r="126" spans="1:20">
      <c r="A126" s="8" t="s">
        <v>41</v>
      </c>
      <c r="B126" s="8">
        <v>26.2</v>
      </c>
      <c r="C126" s="8">
        <v>26.06</v>
      </c>
      <c r="D126" s="8">
        <v>26.31</v>
      </c>
      <c r="E126" s="8">
        <v>11.28</v>
      </c>
      <c r="F126" s="8">
        <v>11.05</v>
      </c>
      <c r="G126" s="8">
        <v>11.04</v>
      </c>
      <c r="H126" s="3">
        <f t="shared" si="173"/>
        <v>14.92</v>
      </c>
      <c r="I126" s="3">
        <f t="shared" si="174"/>
        <v>15.01</v>
      </c>
      <c r="J126" s="3">
        <f t="shared" si="175"/>
        <v>15.27</v>
      </c>
      <c r="L126" s="3">
        <f t="shared" ref="L126:N126" si="185">H126-$K125</f>
        <v>2.99333333333333</v>
      </c>
      <c r="M126" s="3">
        <f t="shared" si="185"/>
        <v>3.08333333333333</v>
      </c>
      <c r="N126" s="3">
        <f t="shared" si="185"/>
        <v>3.34333333333333</v>
      </c>
      <c r="O126" s="6">
        <f t="shared" ref="O126:Q126" si="186">2^-L126</f>
        <v>0.125578959300257</v>
      </c>
      <c r="P126" s="6">
        <f t="shared" si="186"/>
        <v>0.117984289085212</v>
      </c>
      <c r="Q126" s="6">
        <f t="shared" si="186"/>
        <v>0.0985272544974048</v>
      </c>
      <c r="R126" s="9">
        <f t="shared" si="178"/>
        <v>0.114030167627625</v>
      </c>
      <c r="S126" s="9">
        <f t="shared" si="179"/>
        <v>0.0139525979860805</v>
      </c>
      <c r="T126" s="9">
        <f t="shared" si="180"/>
        <v>0.00805577250928433</v>
      </c>
    </row>
    <row r="127" spans="1:20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 s="2"/>
      <c r="P127" s="2"/>
      <c r="Q127" s="2"/>
      <c r="R127"/>
      <c r="S127"/>
      <c r="T127"/>
    </row>
    <row r="128" spans="1:20">
      <c r="A128" s="20" t="s">
        <v>38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 s="2"/>
      <c r="P128" s="2"/>
      <c r="Q128" s="2"/>
      <c r="R128"/>
      <c r="S128"/>
      <c r="T128"/>
    </row>
    <row r="129" spans="1:20">
      <c r="A129" s="3" t="s">
        <v>2</v>
      </c>
      <c r="B129" s="4" t="s">
        <v>3</v>
      </c>
      <c r="C129" s="4" t="s">
        <v>4</v>
      </c>
      <c r="D129" s="4" t="s">
        <v>5</v>
      </c>
      <c r="E129" s="5" t="s">
        <v>6</v>
      </c>
      <c r="F129" s="5" t="s">
        <v>7</v>
      </c>
      <c r="G129" s="5" t="s">
        <v>8</v>
      </c>
      <c r="H129" s="3" t="s">
        <v>9</v>
      </c>
      <c r="I129" s="3" t="s">
        <v>10</v>
      </c>
      <c r="J129" s="3" t="s">
        <v>11</v>
      </c>
      <c r="K129" s="3" t="s">
        <v>12</v>
      </c>
      <c r="L129" s="3" t="s">
        <v>13</v>
      </c>
      <c r="M129" s="3" t="s">
        <v>14</v>
      </c>
      <c r="N129" s="3" t="s">
        <v>15</v>
      </c>
      <c r="O129" s="6" t="s">
        <v>16</v>
      </c>
      <c r="P129" s="6" t="s">
        <v>17</v>
      </c>
      <c r="Q129" s="6" t="s">
        <v>18</v>
      </c>
      <c r="R129" s="7" t="s">
        <v>12</v>
      </c>
      <c r="S129" s="3" t="s">
        <v>19</v>
      </c>
      <c r="T129" s="7" t="s">
        <v>20</v>
      </c>
    </row>
    <row r="130" spans="1:20">
      <c r="A130" s="8" t="s">
        <v>40</v>
      </c>
      <c r="B130" s="8">
        <v>24.23</v>
      </c>
      <c r="C130" s="8">
        <v>24.14</v>
      </c>
      <c r="D130" s="8">
        <v>24</v>
      </c>
      <c r="E130" s="8">
        <v>12.06</v>
      </c>
      <c r="F130" s="8">
        <v>12.09</v>
      </c>
      <c r="G130" s="8">
        <v>12.09</v>
      </c>
      <c r="H130" s="3">
        <f>B130-E130</f>
        <v>12.17</v>
      </c>
      <c r="I130" s="3">
        <f>C130-F130</f>
        <v>12.05</v>
      </c>
      <c r="J130" s="3">
        <f>D130-G130</f>
        <v>11.91</v>
      </c>
      <c r="K130" s="3">
        <f>AVERAGE(H130:J130)</f>
        <v>12.0433333333333</v>
      </c>
      <c r="L130" s="3">
        <f t="shared" ref="L130:N130" si="187">H130-$K130</f>
        <v>0.126666666666669</v>
      </c>
      <c r="M130" s="3">
        <f t="shared" si="187"/>
        <v>0.00666666666666949</v>
      </c>
      <c r="N130" s="3">
        <f t="shared" si="187"/>
        <v>-0.133333333333331</v>
      </c>
      <c r="O130" s="6">
        <f t="shared" ref="O130:Q130" si="188">2^-L130</f>
        <v>0.915945290270247</v>
      </c>
      <c r="P130" s="6">
        <f t="shared" si="188"/>
        <v>0.995389679103227</v>
      </c>
      <c r="Q130" s="6">
        <f t="shared" si="188"/>
        <v>1.09682497969462</v>
      </c>
      <c r="R130" s="9">
        <f>AVERAGE(O130:Q130)</f>
        <v>1.0027199830227</v>
      </c>
      <c r="S130" s="9">
        <f>STDEV(O130:Q130)</f>
        <v>0.0906623710710714</v>
      </c>
      <c r="T130" s="9">
        <f>S130/1.732</f>
        <v>0.0523454798331821</v>
      </c>
    </row>
    <row r="131" spans="1:20">
      <c r="A131" s="24" t="s">
        <v>41</v>
      </c>
      <c r="B131" s="24">
        <v>25.16</v>
      </c>
      <c r="C131" s="24">
        <v>25.21</v>
      </c>
      <c r="D131" s="24">
        <v>25.24</v>
      </c>
      <c r="E131" s="24">
        <v>11.28</v>
      </c>
      <c r="F131" s="24">
        <v>11.05</v>
      </c>
      <c r="G131" s="24">
        <v>11.04</v>
      </c>
      <c r="H131" s="25">
        <f>B131-E131</f>
        <v>13.88</v>
      </c>
      <c r="I131" s="25">
        <f>C131-F131</f>
        <v>14.16</v>
      </c>
      <c r="J131" s="25">
        <f>D131-G131</f>
        <v>14.2</v>
      </c>
      <c r="K131" s="25"/>
      <c r="L131" s="25">
        <f t="shared" ref="L131:N131" si="189">H131-$K130</f>
        <v>1.83666666666667</v>
      </c>
      <c r="M131" s="25">
        <f t="shared" si="189"/>
        <v>2.11666666666667</v>
      </c>
      <c r="N131" s="25">
        <f t="shared" si="189"/>
        <v>2.15666666666667</v>
      </c>
      <c r="O131" s="26">
        <f t="shared" ref="O131:Q131" si="190">2^-L131</f>
        <v>0.279967901011689</v>
      </c>
      <c r="P131" s="26">
        <f t="shared" si="190"/>
        <v>0.230579048396484</v>
      </c>
      <c r="Q131" s="26">
        <f t="shared" si="190"/>
        <v>0.224273852192458</v>
      </c>
      <c r="R131" s="27">
        <f>AVERAGE(O131:Q131)</f>
        <v>0.24494026720021</v>
      </c>
      <c r="S131" s="27">
        <f>STDEV(O131:Q131)</f>
        <v>0.0304982003176599</v>
      </c>
      <c r="T131" s="27">
        <f>S131/1.732</f>
        <v>0.0176086606914895</v>
      </c>
    </row>
    <row r="132" spans="1:20">
      <c r="A132" s="3" t="s">
        <v>42</v>
      </c>
    </row>
    <row r="133" spans="1:20">
      <c r="A133" s="11" t="s">
        <v>43</v>
      </c>
      <c r="B133" s="11"/>
      <c r="C133" s="11"/>
      <c r="D133" s="11"/>
      <c r="E133"/>
      <c r="F133" s="12" t="s">
        <v>44</v>
      </c>
      <c r="G133" s="12"/>
      <c r="H133" s="12"/>
      <c r="I133" s="12"/>
    </row>
    <row r="134" spans="1:20">
      <c r="A134" s="3" t="s">
        <v>2</v>
      </c>
      <c r="B134" s="4" t="s">
        <v>3</v>
      </c>
      <c r="C134" s="4" t="s">
        <v>4</v>
      </c>
      <c r="D134" s="4" t="s">
        <v>5</v>
      </c>
      <c r="E134"/>
      <c r="F134" s="13" t="s">
        <v>2</v>
      </c>
      <c r="G134" s="14" t="s">
        <v>3</v>
      </c>
      <c r="H134" s="14" t="s">
        <v>4</v>
      </c>
      <c r="I134" s="14" t="s">
        <v>5</v>
      </c>
    </row>
    <row r="135" spans="1:20">
      <c r="A135" s="3" t="s">
        <v>45</v>
      </c>
      <c r="B135">
        <v>27.2855073509626</v>
      </c>
      <c r="C135">
        <v>27.372845033437</v>
      </c>
      <c r="D135" s="15">
        <v>27.1425280330858</v>
      </c>
      <c r="E135"/>
      <c r="F135" s="3" t="s">
        <v>45</v>
      </c>
      <c r="G135">
        <v>26.4137583420119</v>
      </c>
      <c r="H135">
        <v>26.7676858873887</v>
      </c>
      <c r="I135">
        <v>27.051381517727</v>
      </c>
    </row>
    <row r="136" spans="1:20">
      <c r="A136" s="3" t="s">
        <v>46</v>
      </c>
      <c r="B136">
        <v>30.6419976343561</v>
      </c>
      <c r="C136">
        <v>31.0520927569802</v>
      </c>
      <c r="D136" s="16"/>
      <c r="E136"/>
      <c r="F136" s="3" t="s">
        <v>46</v>
      </c>
      <c r="G136">
        <v>28.9984247303967</v>
      </c>
      <c r="H136">
        <v>29.0440951951169</v>
      </c>
      <c r="I136">
        <v>29.0969954837974</v>
      </c>
    </row>
    <row r="137" spans="1:20">
      <c r="A137" s="3" t="s">
        <v>45</v>
      </c>
      <c r="B137">
        <v>27.8234592382068</v>
      </c>
      <c r="C137">
        <v>27.5985590930393</v>
      </c>
      <c r="D137">
        <v>27.6886171470036</v>
      </c>
      <c r="E137"/>
      <c r="F137" s="3" t="s">
        <v>45</v>
      </c>
      <c r="G137">
        <v>26.8540836768023</v>
      </c>
      <c r="H137">
        <v>26.8901570500112</v>
      </c>
      <c r="I137">
        <v>26.8194378603926</v>
      </c>
    </row>
    <row r="138" spans="1:20">
      <c r="A138" s="3" t="s">
        <v>47</v>
      </c>
      <c r="B138">
        <v>33.1661280342308</v>
      </c>
      <c r="C138" s="15">
        <v>32.8635142415431</v>
      </c>
      <c r="D138" s="16"/>
      <c r="E138"/>
      <c r="F138" s="3" t="s">
        <v>47</v>
      </c>
      <c r="G138">
        <v>31.6584959595319</v>
      </c>
      <c r="H138">
        <v>32.226106654115</v>
      </c>
      <c r="I138">
        <v>31.6215463093985</v>
      </c>
    </row>
    <row r="139" spans="1:20">
      <c r="A139" s="3" t="s">
        <v>48</v>
      </c>
      <c r="B139">
        <v>26.5476136763717</v>
      </c>
      <c r="C139" s="15">
        <v>26.8408212354896</v>
      </c>
      <c r="D139">
        <v>27.2303500054552</v>
      </c>
      <c r="E139"/>
      <c r="F139" s="3" t="s">
        <v>48</v>
      </c>
      <c r="G139">
        <v>26.145730767768</v>
      </c>
      <c r="H139">
        <v>25.8763975360996</v>
      </c>
      <c r="I139">
        <v>26.0386202797396</v>
      </c>
    </row>
    <row r="140" spans="1:20">
      <c r="A140" s="3" t="s">
        <v>49</v>
      </c>
      <c r="B140">
        <v>30.6393978265945</v>
      </c>
      <c r="C140">
        <v>30.3509205977048</v>
      </c>
      <c r="D140" s="15">
        <v>30.7867675759892</v>
      </c>
      <c r="E140"/>
      <c r="F140" s="3" t="s">
        <v>49</v>
      </c>
      <c r="G140">
        <v>25.7623676461892</v>
      </c>
      <c r="H140">
        <v>25.9741641393917</v>
      </c>
      <c r="I140">
        <v>25.8588948102119</v>
      </c>
    </row>
    <row r="141" spans="1:20">
      <c r="A141" s="3" t="s">
        <v>48</v>
      </c>
      <c r="B141" s="15">
        <v>26.4952020271505</v>
      </c>
      <c r="C141">
        <v>26.5271445744405</v>
      </c>
      <c r="D141">
        <v>26.4653081523468</v>
      </c>
      <c r="E141"/>
      <c r="F141" s="3" t="s">
        <v>48</v>
      </c>
      <c r="G141">
        <v>25.7685404546628</v>
      </c>
      <c r="H141">
        <v>25.6512948691642</v>
      </c>
      <c r="I141">
        <v>26.0854592349905</v>
      </c>
    </row>
    <row r="142" spans="1:20">
      <c r="A142" s="3" t="s">
        <v>50</v>
      </c>
      <c r="B142">
        <v>30.9071554887787</v>
      </c>
      <c r="C142">
        <v>31.4768191721272</v>
      </c>
      <c r="D142" s="15">
        <v>31.4977887253441</v>
      </c>
      <c r="E142"/>
      <c r="F142" s="3" t="s">
        <v>50</v>
      </c>
      <c r="G142">
        <v>27.1465932483283</v>
      </c>
      <c r="H142">
        <v>27.010231848792</v>
      </c>
      <c r="I142">
        <v>27.0218634568257</v>
      </c>
    </row>
    <row r="143" spans="1:20">
      <c r="E143"/>
      <c r="F143" s="13"/>
      <c r="G143" s="13"/>
      <c r="H143" s="13"/>
      <c r="I143" s="13"/>
    </row>
    <row r="144" spans="1:20">
      <c r="A144" s="3" t="s">
        <v>2</v>
      </c>
      <c r="B144" s="4" t="s">
        <v>3</v>
      </c>
      <c r="C144" s="4" t="s">
        <v>4</v>
      </c>
      <c r="D144" s="4" t="s">
        <v>5</v>
      </c>
      <c r="E144"/>
      <c r="F144" s="13" t="s">
        <v>2</v>
      </c>
      <c r="G144" s="14" t="s">
        <v>3</v>
      </c>
      <c r="H144" s="14" t="s">
        <v>4</v>
      </c>
      <c r="I144" s="14" t="s">
        <v>5</v>
      </c>
    </row>
    <row r="145" spans="1:9">
      <c r="A145" s="3" t="s">
        <v>45</v>
      </c>
      <c r="B145">
        <v>31.1647506495315</v>
      </c>
      <c r="C145">
        <v>31.7428288876834</v>
      </c>
      <c r="D145" s="16"/>
      <c r="E145"/>
      <c r="F145" s="3" t="s">
        <v>45</v>
      </c>
      <c r="G145">
        <v>23.9328132605037</v>
      </c>
      <c r="H145">
        <v>23.4313231880916</v>
      </c>
      <c r="I145" s="13"/>
    </row>
    <row r="146" spans="1:9">
      <c r="A146" s="3" t="s">
        <v>46</v>
      </c>
      <c r="B146">
        <v>30.4381176972797</v>
      </c>
      <c r="C146">
        <v>31.4702298405035</v>
      </c>
      <c r="D146" s="16"/>
      <c r="E146"/>
      <c r="F146" s="3" t="s">
        <v>46</v>
      </c>
      <c r="G146">
        <v>28.4227913579935</v>
      </c>
      <c r="H146">
        <v>27.4233390914452</v>
      </c>
      <c r="I146" s="13"/>
    </row>
    <row r="147" spans="1:9">
      <c r="A147" s="3" t="s">
        <v>45</v>
      </c>
      <c r="B147">
        <v>28.8050583547205</v>
      </c>
      <c r="C147">
        <v>28.5168100559958</v>
      </c>
      <c r="D147">
        <v>28.702596595317</v>
      </c>
      <c r="E147"/>
      <c r="F147" s="3" t="s">
        <v>45</v>
      </c>
      <c r="G147" s="15">
        <v>25.7854087623629</v>
      </c>
      <c r="H147">
        <v>24.8745337213515</v>
      </c>
      <c r="I147" s="13"/>
    </row>
    <row r="148" spans="1:9">
      <c r="A148" s="3" t="s">
        <v>47</v>
      </c>
      <c r="B148">
        <v>30.4166172640588</v>
      </c>
      <c r="C148">
        <v>30.3147113833314</v>
      </c>
      <c r="D148" s="16"/>
      <c r="E148"/>
      <c r="F148" s="3" t="s">
        <v>47</v>
      </c>
      <c r="G148" s="15">
        <v>32.5552056526175</v>
      </c>
      <c r="H148">
        <v>31.3730256053444</v>
      </c>
      <c r="I148" s="13"/>
    </row>
    <row r="149" spans="1:9">
      <c r="A149" s="3" t="s">
        <v>48</v>
      </c>
      <c r="B149">
        <v>29.9261153707738</v>
      </c>
      <c r="C149">
        <v>29.5561713738192</v>
      </c>
      <c r="D149">
        <v>29.9767353104369</v>
      </c>
      <c r="E149"/>
      <c r="F149" s="3" t="s">
        <v>48</v>
      </c>
      <c r="G149">
        <v>24.2305788821151</v>
      </c>
      <c r="H149">
        <v>24.1822765837961</v>
      </c>
      <c r="I149" s="13"/>
    </row>
    <row r="150" spans="1:9">
      <c r="A150" s="3" t="s">
        <v>49</v>
      </c>
      <c r="B150" s="15">
        <v>31.1308131807014</v>
      </c>
      <c r="C150">
        <v>31.6820903424725</v>
      </c>
      <c r="D150">
        <v>31.6418422413138</v>
      </c>
      <c r="E150"/>
      <c r="F150" s="3" t="s">
        <v>49</v>
      </c>
      <c r="G150">
        <v>27.6790443159126</v>
      </c>
      <c r="H150">
        <v>27.8410532638938</v>
      </c>
      <c r="I150" s="13"/>
    </row>
    <row r="151" spans="1:9">
      <c r="A151" s="3" t="s">
        <v>48</v>
      </c>
      <c r="B151">
        <v>31.0000979157815</v>
      </c>
      <c r="C151">
        <v>30.7540935133593</v>
      </c>
      <c r="D151" s="16"/>
      <c r="E151"/>
      <c r="F151" s="3" t="s">
        <v>48</v>
      </c>
      <c r="G151">
        <v>25.1569918356793</v>
      </c>
      <c r="H151">
        <v>24.4949655263683</v>
      </c>
      <c r="I151" s="13"/>
    </row>
    <row r="152" spans="1:9">
      <c r="A152" s="3" t="s">
        <v>50</v>
      </c>
      <c r="B152">
        <v>32.4441571605204</v>
      </c>
      <c r="C152">
        <v>33.2931772096577</v>
      </c>
      <c r="D152" s="16"/>
      <c r="E152"/>
      <c r="F152" s="3" t="s">
        <v>50</v>
      </c>
      <c r="G152">
        <v>31.0154442936296</v>
      </c>
      <c r="H152">
        <v>29.4612966102963</v>
      </c>
      <c r="I152" s="13"/>
    </row>
    <row r="153" spans="1:9">
      <c r="E153"/>
      <c r="F153" s="13"/>
      <c r="G153" s="13"/>
      <c r="H153" s="13"/>
      <c r="I153" s="13"/>
    </row>
    <row r="154" spans="1:9">
      <c r="A154" s="3" t="s">
        <v>2</v>
      </c>
      <c r="B154" s="4" t="s">
        <v>3</v>
      </c>
      <c r="C154" s="4" t="s">
        <v>4</v>
      </c>
      <c r="D154" s="4" t="s">
        <v>5</v>
      </c>
      <c r="E154"/>
      <c r="F154" s="13" t="s">
        <v>2</v>
      </c>
      <c r="G154" s="14" t="s">
        <v>3</v>
      </c>
      <c r="H154" s="14" t="s">
        <v>4</v>
      </c>
      <c r="I154" s="14" t="s">
        <v>5</v>
      </c>
    </row>
    <row r="155" spans="1:9">
      <c r="A155" s="3" t="s">
        <v>45</v>
      </c>
      <c r="B155">
        <v>30.4808946574388</v>
      </c>
      <c r="C155">
        <v>30.6409764810085</v>
      </c>
      <c r="D155">
        <v>30.6351702561222</v>
      </c>
      <c r="E155"/>
      <c r="F155" s="3" t="s">
        <v>45</v>
      </c>
      <c r="G155">
        <v>27.3761024954316</v>
      </c>
      <c r="H155">
        <v>27.0969777621475</v>
      </c>
      <c r="I155">
        <v>27.0946128366677</v>
      </c>
    </row>
    <row r="156" spans="1:9">
      <c r="A156" s="3" t="s">
        <v>46</v>
      </c>
      <c r="B156" s="15">
        <v>31.0603360895442</v>
      </c>
      <c r="C156">
        <v>31.2840780420369</v>
      </c>
      <c r="D156">
        <v>31.6492952952365</v>
      </c>
      <c r="E156"/>
      <c r="F156" s="3" t="s">
        <v>46</v>
      </c>
      <c r="G156">
        <v>29.0030114684075</v>
      </c>
      <c r="H156">
        <v>29.2592317516316</v>
      </c>
      <c r="I156" s="13"/>
    </row>
    <row r="157" spans="1:9">
      <c r="A157" s="3" t="s">
        <v>45</v>
      </c>
      <c r="B157">
        <v>31.084170726243</v>
      </c>
      <c r="C157">
        <v>30.1930299465969</v>
      </c>
      <c r="D157">
        <v>30.8032678560038</v>
      </c>
      <c r="E157"/>
      <c r="F157" s="3" t="s">
        <v>45</v>
      </c>
      <c r="G157">
        <v>27.0079356626799</v>
      </c>
      <c r="H157">
        <v>27.042608387011</v>
      </c>
      <c r="I157">
        <v>26.8538970037174</v>
      </c>
    </row>
    <row r="158" spans="1:9">
      <c r="A158" s="3" t="s">
        <v>47</v>
      </c>
      <c r="B158" s="15">
        <v>33.3830688765656</v>
      </c>
      <c r="C158">
        <v>33.2218880033901</v>
      </c>
      <c r="D158" s="16"/>
      <c r="E158"/>
      <c r="F158" s="3" t="s">
        <v>47</v>
      </c>
      <c r="G158">
        <v>31.1384585461152</v>
      </c>
      <c r="H158">
        <v>31.2776545182988</v>
      </c>
      <c r="I158" s="13"/>
    </row>
    <row r="159" spans="1:9">
      <c r="A159" s="3" t="s">
        <v>48</v>
      </c>
      <c r="B159">
        <v>29.1376855360659</v>
      </c>
      <c r="C159">
        <v>28.8673609119835</v>
      </c>
      <c r="D159">
        <v>29.2843371835237</v>
      </c>
      <c r="E159"/>
      <c r="F159" s="3" t="s">
        <v>48</v>
      </c>
      <c r="G159">
        <v>26.2717987813723</v>
      </c>
      <c r="H159">
        <v>26.184958421385</v>
      </c>
      <c r="I159">
        <v>26.1576689940839</v>
      </c>
    </row>
    <row r="160" spans="1:9">
      <c r="A160" s="3" t="s">
        <v>49</v>
      </c>
      <c r="B160" s="15">
        <v>32.36423729942</v>
      </c>
      <c r="C160">
        <v>33.0584975521693</v>
      </c>
      <c r="D160" s="16"/>
      <c r="E160"/>
      <c r="F160" s="3" t="s">
        <v>49</v>
      </c>
      <c r="G160" s="15">
        <v>25.7991178616193</v>
      </c>
      <c r="H160">
        <v>26.0967410683122</v>
      </c>
      <c r="I160">
        <v>26.0100227795206</v>
      </c>
    </row>
    <row r="161" spans="1:20">
      <c r="A161" s="3" t="s">
        <v>48</v>
      </c>
      <c r="B161">
        <v>27.5941253204602</v>
      </c>
      <c r="C161">
        <v>27.1444234909974</v>
      </c>
      <c r="D161" s="16"/>
      <c r="E161"/>
      <c r="F161" s="3" t="s">
        <v>48</v>
      </c>
      <c r="G161">
        <v>25.5607545586732</v>
      </c>
      <c r="H161">
        <v>25.5041727005037</v>
      </c>
      <c r="I161">
        <v>25.602226750615</v>
      </c>
    </row>
    <row r="162" spans="1:20">
      <c r="A162" s="3" t="s">
        <v>50</v>
      </c>
      <c r="B162">
        <v>31.2931539924989</v>
      </c>
      <c r="C162" s="15">
        <v>32.133362223113</v>
      </c>
      <c r="D162" s="16"/>
      <c r="E162"/>
      <c r="F162" s="3" t="s">
        <v>50</v>
      </c>
      <c r="G162">
        <v>27.2151006732016</v>
      </c>
      <c r="H162">
        <v>26.9373758137731</v>
      </c>
      <c r="I162">
        <v>27.1387182377916</v>
      </c>
    </row>
    <row r="163" spans="1:20">
      <c r="A163" s="3" t="s">
        <v>51</v>
      </c>
    </row>
    <row r="164" spans="1:20">
      <c r="A164" s="2" t="s">
        <v>52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0">
      <c r="A165" s="3" t="s">
        <v>2</v>
      </c>
      <c r="B165" s="4" t="s">
        <v>3</v>
      </c>
      <c r="C165" s="4" t="s">
        <v>4</v>
      </c>
      <c r="D165" s="4" t="s">
        <v>5</v>
      </c>
      <c r="E165" s="5" t="s">
        <v>6</v>
      </c>
      <c r="F165" s="5" t="s">
        <v>7</v>
      </c>
      <c r="G165" s="5" t="s">
        <v>8</v>
      </c>
      <c r="H165" s="3" t="s">
        <v>9</v>
      </c>
      <c r="I165" s="3" t="s">
        <v>10</v>
      </c>
      <c r="J165" s="3" t="s">
        <v>11</v>
      </c>
      <c r="K165" s="3" t="s">
        <v>12</v>
      </c>
      <c r="L165" s="3" t="s">
        <v>13</v>
      </c>
      <c r="M165" s="3" t="s">
        <v>14</v>
      </c>
      <c r="N165" s="3" t="s">
        <v>15</v>
      </c>
      <c r="O165" s="6" t="s">
        <v>16</v>
      </c>
      <c r="P165" s="6" t="s">
        <v>17</v>
      </c>
      <c r="Q165" s="6" t="s">
        <v>18</v>
      </c>
      <c r="R165" s="7" t="s">
        <v>12</v>
      </c>
      <c r="S165" s="3" t="s">
        <v>19</v>
      </c>
      <c r="T165" s="7" t="s">
        <v>20</v>
      </c>
    </row>
    <row r="166" spans="1:20">
      <c r="A166" s="8" t="s">
        <v>53</v>
      </c>
      <c r="B166" s="8">
        <v>18.3859892223461</v>
      </c>
      <c r="C166" s="8">
        <v>18.3251313367432</v>
      </c>
      <c r="D166" s="8">
        <v>18.3382648450519</v>
      </c>
      <c r="E166" s="8">
        <v>16.8883053303319</v>
      </c>
      <c r="F166" s="8">
        <v>16.809243373454</v>
      </c>
      <c r="G166" s="8">
        <v>16.8904031601472</v>
      </c>
      <c r="H166" s="3">
        <f t="shared" ref="H166:H172" si="191">B166-E166</f>
        <v>1.4976838920142</v>
      </c>
      <c r="I166" s="3">
        <f t="shared" ref="I166:I172" si="192">C166-F166</f>
        <v>1.5158879632892</v>
      </c>
      <c r="J166" s="3">
        <f t="shared" ref="J166:J172" si="193">D166-G166</f>
        <v>1.4478616849047</v>
      </c>
      <c r="K166" s="3">
        <f>AVERAGE(H166:J166)</f>
        <v>1.4871445134027</v>
      </c>
      <c r="L166" s="3">
        <f t="shared" ref="L166:N166" si="194">H166-$K166</f>
        <v>0.0105393786115009</v>
      </c>
      <c r="M166" s="3">
        <f t="shared" si="194"/>
        <v>0.0287434498865018</v>
      </c>
      <c r="N166" s="3">
        <f t="shared" si="194"/>
        <v>-0.0392828284980027</v>
      </c>
      <c r="O166" s="6">
        <f t="shared" ref="O166:Q166" si="195">2^-L166</f>
        <v>0.992721278570931</v>
      </c>
      <c r="P166" s="6">
        <f t="shared" si="195"/>
        <v>0.980273718966173</v>
      </c>
      <c r="Q166" s="6">
        <f t="shared" si="195"/>
        <v>1.02760287272581</v>
      </c>
      <c r="R166" s="9">
        <f t="shared" ref="R166:R172" si="196">AVERAGE(O166:Q166)</f>
        <v>1.00019929008764</v>
      </c>
      <c r="S166" s="9">
        <f t="shared" ref="S166:S172" si="197">STDEV(O166:Q166)</f>
        <v>0.0245347241900893</v>
      </c>
      <c r="T166" s="9">
        <f t="shared" ref="T166:T172" si="198">S166/1.732</f>
        <v>0.0141655451443934</v>
      </c>
    </row>
    <row r="167" spans="1:20">
      <c r="A167" s="8" t="s">
        <v>54</v>
      </c>
      <c r="B167" s="8">
        <v>18.138560636674</v>
      </c>
      <c r="C167" s="8">
        <v>18.2865035563873</v>
      </c>
      <c r="D167" s="8">
        <v>18.1299828026006</v>
      </c>
      <c r="E167" s="8">
        <v>16.0245319629062</v>
      </c>
      <c r="F167" s="10">
        <v>16.0029659457829</v>
      </c>
      <c r="G167" s="8">
        <v>16.0266081851062</v>
      </c>
      <c r="H167" s="3">
        <f t="shared" si="191"/>
        <v>2.1140286737678</v>
      </c>
      <c r="I167" s="3">
        <f t="shared" si="192"/>
        <v>2.2835376106044</v>
      </c>
      <c r="J167" s="3">
        <f t="shared" si="193"/>
        <v>2.1033746174944</v>
      </c>
      <c r="L167" s="3">
        <f t="shared" ref="L167:N167" si="199">H167-$K166</f>
        <v>0.626884160365101</v>
      </c>
      <c r="M167" s="3">
        <f t="shared" si="199"/>
        <v>0.796393097201697</v>
      </c>
      <c r="N167" s="3">
        <f t="shared" si="199"/>
        <v>0.616230104091702</v>
      </c>
      <c r="O167" s="6">
        <f t="shared" ref="O167:Q167" si="200">2^-L167</f>
        <v>0.647573493551686</v>
      </c>
      <c r="P167" s="6">
        <f t="shared" si="200"/>
        <v>0.57578691271067</v>
      </c>
      <c r="Q167" s="6">
        <f t="shared" si="200"/>
        <v>0.652373414594483</v>
      </c>
      <c r="R167" s="9">
        <f t="shared" si="196"/>
        <v>0.62524460695228</v>
      </c>
      <c r="S167" s="9">
        <f t="shared" si="197"/>
        <v>0.0428988047651293</v>
      </c>
      <c r="T167" s="9">
        <f t="shared" si="198"/>
        <v>0.0247683630283657</v>
      </c>
    </row>
    <row r="168" spans="1:20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1:20">
      <c r="A169" s="2" t="s">
        <v>55</v>
      </c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>
      <c r="A170" s="3" t="s">
        <v>2</v>
      </c>
      <c r="B170" s="4" t="s">
        <v>3</v>
      </c>
      <c r="C170" s="4" t="s">
        <v>4</v>
      </c>
      <c r="D170" s="4" t="s">
        <v>5</v>
      </c>
      <c r="E170" s="5" t="s">
        <v>6</v>
      </c>
      <c r="F170" s="5" t="s">
        <v>7</v>
      </c>
      <c r="G170" s="5" t="s">
        <v>8</v>
      </c>
      <c r="H170" s="3" t="s">
        <v>9</v>
      </c>
      <c r="I170" s="3" t="s">
        <v>10</v>
      </c>
      <c r="J170" s="3" t="s">
        <v>11</v>
      </c>
      <c r="K170" s="3" t="s">
        <v>12</v>
      </c>
      <c r="L170" s="3" t="s">
        <v>13</v>
      </c>
      <c r="M170" s="3" t="s">
        <v>14</v>
      </c>
      <c r="N170" s="3" t="s">
        <v>15</v>
      </c>
      <c r="O170" s="6" t="s">
        <v>16</v>
      </c>
      <c r="P170" s="6" t="s">
        <v>17</v>
      </c>
      <c r="Q170" s="6" t="s">
        <v>18</v>
      </c>
      <c r="R170" s="7" t="s">
        <v>12</v>
      </c>
      <c r="S170" s="3" t="s">
        <v>19</v>
      </c>
      <c r="T170" s="7" t="s">
        <v>20</v>
      </c>
    </row>
    <row r="171" spans="1:20">
      <c r="A171" s="8" t="s">
        <v>53</v>
      </c>
      <c r="B171" s="8">
        <v>17.9054117278727</v>
      </c>
      <c r="C171" s="8">
        <v>17.7536561268364</v>
      </c>
      <c r="D171" s="8">
        <v>17.7542922479552</v>
      </c>
      <c r="E171" s="8">
        <v>16.8883053303319</v>
      </c>
      <c r="F171" s="8">
        <v>16.809243373454</v>
      </c>
      <c r="G171" s="8">
        <v>16.8904031601472</v>
      </c>
      <c r="H171" s="3">
        <f t="shared" si="191"/>
        <v>1.0171063975408</v>
      </c>
      <c r="I171" s="3">
        <f t="shared" si="192"/>
        <v>0.944412753382402</v>
      </c>
      <c r="J171" s="3">
        <f t="shared" si="193"/>
        <v>0.863889087807998</v>
      </c>
      <c r="K171" s="3">
        <f>AVERAGE(H171:J171)</f>
        <v>0.941802746243733</v>
      </c>
      <c r="L171" s="3">
        <f t="shared" ref="L171:N171" si="201">H171-$K171</f>
        <v>0.0753036512970672</v>
      </c>
      <c r="M171" s="3">
        <f t="shared" si="201"/>
        <v>0.00261000713866844</v>
      </c>
      <c r="N171" s="3">
        <f t="shared" si="201"/>
        <v>-0.0779136584357355</v>
      </c>
      <c r="O171" s="6">
        <f t="shared" ref="O171:Q171" si="202">2^-L171</f>
        <v>0.949142329155556</v>
      </c>
      <c r="P171" s="6">
        <f t="shared" si="202"/>
        <v>0.998192516380129</v>
      </c>
      <c r="Q171" s="6">
        <f t="shared" si="202"/>
        <v>1.05549054737022</v>
      </c>
      <c r="R171" s="9">
        <f t="shared" si="196"/>
        <v>1.0009417976353</v>
      </c>
      <c r="S171" s="9">
        <f t="shared" si="197"/>
        <v>0.0532273875925123</v>
      </c>
      <c r="T171" s="9">
        <f t="shared" si="198"/>
        <v>0.0307317480326283</v>
      </c>
    </row>
    <row r="172" spans="1:20">
      <c r="A172" s="8" t="s">
        <v>54</v>
      </c>
      <c r="B172" s="8">
        <v>17.2647741032001</v>
      </c>
      <c r="C172" s="8">
        <v>17.1745570377571</v>
      </c>
      <c r="D172" s="8">
        <v>17.0914569289508</v>
      </c>
      <c r="E172" s="8">
        <v>16.0245319629062</v>
      </c>
      <c r="F172" s="8">
        <v>16.0029659457829</v>
      </c>
      <c r="G172" s="8">
        <v>16.0266081851062</v>
      </c>
      <c r="H172" s="3">
        <f t="shared" si="191"/>
        <v>1.2402421402939</v>
      </c>
      <c r="I172" s="3">
        <f t="shared" si="192"/>
        <v>1.1715910919742</v>
      </c>
      <c r="J172" s="3">
        <f t="shared" si="193"/>
        <v>1.0648487438446</v>
      </c>
      <c r="L172" s="3">
        <f t="shared" ref="L172:N172" si="203">H172-$K171</f>
        <v>0.298439394050168</v>
      </c>
      <c r="M172" s="3">
        <f t="shared" si="203"/>
        <v>0.229788345730467</v>
      </c>
      <c r="N172" s="3">
        <f t="shared" si="203"/>
        <v>0.12304599760087</v>
      </c>
      <c r="O172" s="6">
        <f t="shared" ref="O172:Q172" si="204">2^-L172</f>
        <v>0.813131509222978</v>
      </c>
      <c r="P172" s="6">
        <f t="shared" si="204"/>
        <v>0.852759988928778</v>
      </c>
      <c r="Q172" s="6">
        <f t="shared" si="204"/>
        <v>0.918246885270183</v>
      </c>
      <c r="R172" s="9">
        <f t="shared" si="196"/>
        <v>0.861379461140646</v>
      </c>
      <c r="S172" s="9">
        <f t="shared" si="197"/>
        <v>0.0530851395994652</v>
      </c>
      <c r="T172" s="9">
        <f t="shared" si="198"/>
        <v>0.0306496187063887</v>
      </c>
    </row>
    <row r="173" spans="1:20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1:20">
      <c r="A174" s="2" t="s">
        <v>56</v>
      </c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1:20">
      <c r="A175" s="3" t="s">
        <v>2</v>
      </c>
      <c r="B175" s="4" t="s">
        <v>3</v>
      </c>
      <c r="C175" s="4" t="s">
        <v>4</v>
      </c>
      <c r="D175" s="4" t="s">
        <v>5</v>
      </c>
      <c r="E175" s="5" t="s">
        <v>6</v>
      </c>
      <c r="F175" s="5" t="s">
        <v>7</v>
      </c>
      <c r="G175" s="5" t="s">
        <v>8</v>
      </c>
      <c r="H175" s="3" t="s">
        <v>9</v>
      </c>
      <c r="I175" s="3" t="s">
        <v>10</v>
      </c>
      <c r="J175" s="3" t="s">
        <v>11</v>
      </c>
      <c r="K175" s="3" t="s">
        <v>12</v>
      </c>
      <c r="L175" s="3" t="s">
        <v>13</v>
      </c>
      <c r="M175" s="3" t="s">
        <v>14</v>
      </c>
      <c r="N175" s="3" t="s">
        <v>15</v>
      </c>
      <c r="O175" s="6" t="s">
        <v>16</v>
      </c>
      <c r="P175" s="6" t="s">
        <v>17</v>
      </c>
      <c r="Q175" s="6" t="s">
        <v>18</v>
      </c>
      <c r="R175" s="7" t="s">
        <v>12</v>
      </c>
      <c r="S175" s="3" t="s">
        <v>19</v>
      </c>
      <c r="T175" s="7" t="s">
        <v>20</v>
      </c>
    </row>
    <row r="176" spans="1:20">
      <c r="A176" s="8" t="s">
        <v>53</v>
      </c>
      <c r="B176" s="8">
        <v>16.9953996849955</v>
      </c>
      <c r="C176" s="8">
        <v>17.0411653010474</v>
      </c>
      <c r="D176" s="8">
        <v>16.879010118524</v>
      </c>
      <c r="E176" s="8">
        <v>16.8883053303319</v>
      </c>
      <c r="F176" s="8">
        <v>16.809243373454</v>
      </c>
      <c r="G176" s="8">
        <v>16.8904031601472</v>
      </c>
      <c r="H176" s="3">
        <f t="shared" ref="H176:H182" si="205">B176-E176</f>
        <v>0.107094354663602</v>
      </c>
      <c r="I176" s="3">
        <f t="shared" ref="I176:I182" si="206">C176-F176</f>
        <v>0.231921927593401</v>
      </c>
      <c r="J176" s="3">
        <f t="shared" ref="J176:J182" si="207">D176-G176</f>
        <v>-0.0113930416232009</v>
      </c>
      <c r="K176" s="3">
        <f>AVERAGE(H176:J176)</f>
        <v>0.109207746877934</v>
      </c>
      <c r="L176" s="3">
        <f t="shared" ref="L176:N176" si="208">H176-$K176</f>
        <v>-0.00211339221433231</v>
      </c>
      <c r="M176" s="3">
        <f t="shared" si="208"/>
        <v>0.122714180715467</v>
      </c>
      <c r="N176" s="3">
        <f t="shared" si="208"/>
        <v>-0.120600788501135</v>
      </c>
      <c r="O176" s="6">
        <f t="shared" ref="O176:Q176" si="209">2^-L176</f>
        <v>1.00146596533297</v>
      </c>
      <c r="P176" s="6">
        <f t="shared" si="209"/>
        <v>0.918458104449959</v>
      </c>
      <c r="Q176" s="6">
        <f t="shared" si="209"/>
        <v>1.08718751104446</v>
      </c>
      <c r="R176" s="9">
        <f t="shared" ref="R176:R182" si="210">AVERAGE(O176:Q176)</f>
        <v>1.00237052694246</v>
      </c>
      <c r="S176" s="9">
        <f t="shared" ref="S176:S182" si="211">STDEV(O176:Q176)</f>
        <v>0.0843683402480581</v>
      </c>
      <c r="T176" s="9">
        <f t="shared" ref="T176:T182" si="212">S176/1.732</f>
        <v>0.0487115128452992</v>
      </c>
    </row>
    <row r="177" spans="1:20">
      <c r="A177" s="8" t="s">
        <v>54</v>
      </c>
      <c r="B177" s="8">
        <v>16.5362874817949</v>
      </c>
      <c r="C177" s="8">
        <v>16.2418643179454</v>
      </c>
      <c r="D177" s="8">
        <v>16.4303010644567</v>
      </c>
      <c r="E177" s="8">
        <v>16.0245319629062</v>
      </c>
      <c r="F177" s="8">
        <v>16.0029659457829</v>
      </c>
      <c r="G177" s="8">
        <v>16.0266081851062</v>
      </c>
      <c r="H177" s="3">
        <f t="shared" si="205"/>
        <v>0.511755518888702</v>
      </c>
      <c r="I177" s="3">
        <f t="shared" si="206"/>
        <v>0.238898372162499</v>
      </c>
      <c r="J177" s="3">
        <f t="shared" si="207"/>
        <v>0.403692879350501</v>
      </c>
      <c r="L177" s="3">
        <f t="shared" ref="L177:N177" si="213">H177-$K176</f>
        <v>0.402547772010768</v>
      </c>
      <c r="M177" s="3">
        <f t="shared" si="213"/>
        <v>0.129690625284565</v>
      </c>
      <c r="N177" s="3">
        <f t="shared" si="213"/>
        <v>0.294485132472567</v>
      </c>
      <c r="O177" s="6">
        <f t="shared" ref="O177:Q177" si="214">2^-L177</f>
        <v>0.756521101003645</v>
      </c>
      <c r="P177" s="6">
        <f t="shared" si="214"/>
        <v>0.914027435279728</v>
      </c>
      <c r="Q177" s="6">
        <f t="shared" si="214"/>
        <v>0.815363266492208</v>
      </c>
      <c r="R177" s="9">
        <f t="shared" si="210"/>
        <v>0.82863726759186</v>
      </c>
      <c r="S177" s="9">
        <f t="shared" si="211"/>
        <v>0.0795877544799923</v>
      </c>
      <c r="T177" s="9">
        <f t="shared" si="212"/>
        <v>0.0459513593995337</v>
      </c>
    </row>
    <row r="178" spans="1:2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>
      <c r="A179" s="2" t="s">
        <v>52</v>
      </c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1:20">
      <c r="A180" s="3" t="s">
        <v>2</v>
      </c>
      <c r="B180" s="4" t="s">
        <v>3</v>
      </c>
      <c r="C180" s="4" t="s">
        <v>4</v>
      </c>
      <c r="D180" s="4" t="s">
        <v>5</v>
      </c>
      <c r="E180" s="5" t="s">
        <v>6</v>
      </c>
      <c r="F180" s="5" t="s">
        <v>7</v>
      </c>
      <c r="G180" s="5" t="s">
        <v>8</v>
      </c>
      <c r="H180" s="3" t="s">
        <v>9</v>
      </c>
      <c r="I180" s="3" t="s">
        <v>10</v>
      </c>
      <c r="J180" s="3" t="s">
        <v>11</v>
      </c>
      <c r="K180" s="3" t="s">
        <v>12</v>
      </c>
      <c r="L180" s="3" t="s">
        <v>13</v>
      </c>
      <c r="M180" s="3" t="s">
        <v>14</v>
      </c>
      <c r="N180" s="3" t="s">
        <v>15</v>
      </c>
      <c r="O180" s="6" t="s">
        <v>16</v>
      </c>
      <c r="P180" s="6" t="s">
        <v>17</v>
      </c>
      <c r="Q180" s="6" t="s">
        <v>18</v>
      </c>
      <c r="R180" s="7" t="s">
        <v>12</v>
      </c>
      <c r="S180" s="3" t="s">
        <v>19</v>
      </c>
      <c r="T180" s="7" t="s">
        <v>20</v>
      </c>
    </row>
    <row r="181" spans="1:20">
      <c r="A181" s="8" t="s">
        <v>57</v>
      </c>
      <c r="B181" s="8">
        <v>19.18</v>
      </c>
      <c r="C181" s="8">
        <v>19.15</v>
      </c>
      <c r="D181" s="8">
        <v>19.15</v>
      </c>
      <c r="E181" s="8">
        <v>18.22</v>
      </c>
      <c r="F181" s="8">
        <v>18.08</v>
      </c>
      <c r="G181" s="8">
        <v>18.26</v>
      </c>
      <c r="H181" s="3">
        <f t="shared" si="205"/>
        <v>0.960000000000001</v>
      </c>
      <c r="I181" s="3">
        <f t="shared" si="206"/>
        <v>1.07</v>
      </c>
      <c r="J181" s="3">
        <f t="shared" si="207"/>
        <v>0.889999999999997</v>
      </c>
      <c r="K181" s="3">
        <f>AVERAGE(H181:J181)</f>
        <v>0.973333333333333</v>
      </c>
      <c r="L181" s="3">
        <f t="shared" ref="L181:N181" si="215">H181-$K181</f>
        <v>-0.0133333333333319</v>
      </c>
      <c r="M181" s="3">
        <f t="shared" si="215"/>
        <v>0.0966666666666676</v>
      </c>
      <c r="N181" s="3">
        <f t="shared" si="215"/>
        <v>-0.0833333333333357</v>
      </c>
      <c r="O181" s="6">
        <f t="shared" ref="O181:Q181" si="216">2^-L181</f>
        <v>1.00928480121187</v>
      </c>
      <c r="P181" s="6">
        <f t="shared" si="216"/>
        <v>0.935191247850318</v>
      </c>
      <c r="Q181" s="6">
        <f t="shared" si="216"/>
        <v>1.0594630943593</v>
      </c>
      <c r="R181" s="9">
        <f t="shared" si="210"/>
        <v>1.00131304780716</v>
      </c>
      <c r="S181" s="9">
        <f t="shared" si="211"/>
        <v>0.0625182741120301</v>
      </c>
      <c r="T181" s="9">
        <f t="shared" si="212"/>
        <v>0.0360960012194169</v>
      </c>
    </row>
    <row r="182" spans="1:20">
      <c r="A182" s="8" t="s">
        <v>58</v>
      </c>
      <c r="B182" s="8">
        <v>18.9</v>
      </c>
      <c r="C182" s="8">
        <v>18.87</v>
      </c>
      <c r="D182" s="8">
        <v>18.89</v>
      </c>
      <c r="E182" s="8">
        <v>17.79</v>
      </c>
      <c r="F182" s="8">
        <v>18.01</v>
      </c>
      <c r="G182" s="8">
        <v>17.92</v>
      </c>
      <c r="H182" s="3">
        <f t="shared" si="205"/>
        <v>1.11</v>
      </c>
      <c r="I182" s="3">
        <f t="shared" si="206"/>
        <v>0.859999999999999</v>
      </c>
      <c r="J182" s="3">
        <f t="shared" si="207"/>
        <v>0.969999999999999</v>
      </c>
      <c r="L182" s="3">
        <f t="shared" ref="L182:N182" si="217">H182-$K181</f>
        <v>0.136666666666667</v>
      </c>
      <c r="M182" s="3">
        <f t="shared" si="217"/>
        <v>-0.113333333333333</v>
      </c>
      <c r="N182" s="3">
        <f t="shared" si="217"/>
        <v>-0.00333333333333385</v>
      </c>
      <c r="O182" s="6">
        <f t="shared" ref="O182:Q182" si="218">2^-L182</f>
        <v>0.909618393998281</v>
      </c>
      <c r="P182" s="6">
        <f t="shared" si="218"/>
        <v>1.0817246660801</v>
      </c>
      <c r="Q182" s="6">
        <f t="shared" si="218"/>
        <v>1.00231316184217</v>
      </c>
      <c r="R182" s="9">
        <f t="shared" si="210"/>
        <v>0.997885407306853</v>
      </c>
      <c r="S182" s="9">
        <f t="shared" si="211"/>
        <v>0.0861385278498794</v>
      </c>
      <c r="T182" s="9">
        <f t="shared" si="212"/>
        <v>0.0497335611142491</v>
      </c>
    </row>
    <row r="183" spans="1:20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1:20">
      <c r="A184" s="2" t="s">
        <v>55</v>
      </c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1:20">
      <c r="A185" s="3" t="s">
        <v>2</v>
      </c>
      <c r="B185" s="4" t="s">
        <v>3</v>
      </c>
      <c r="C185" s="4" t="s">
        <v>4</v>
      </c>
      <c r="D185" s="4" t="s">
        <v>5</v>
      </c>
      <c r="E185" s="5" t="s">
        <v>6</v>
      </c>
      <c r="F185" s="5" t="s">
        <v>7</v>
      </c>
      <c r="G185" s="5" t="s">
        <v>8</v>
      </c>
      <c r="H185" s="3" t="s">
        <v>9</v>
      </c>
      <c r="I185" s="3" t="s">
        <v>10</v>
      </c>
      <c r="J185" s="3" t="s">
        <v>11</v>
      </c>
      <c r="K185" s="3" t="s">
        <v>12</v>
      </c>
      <c r="L185" s="3" t="s">
        <v>13</v>
      </c>
      <c r="M185" s="3" t="s">
        <v>14</v>
      </c>
      <c r="N185" s="3" t="s">
        <v>15</v>
      </c>
      <c r="O185" s="6" t="s">
        <v>16</v>
      </c>
      <c r="P185" s="6" t="s">
        <v>17</v>
      </c>
      <c r="Q185" s="6" t="s">
        <v>18</v>
      </c>
      <c r="R185" s="7" t="s">
        <v>12</v>
      </c>
      <c r="S185" s="3" t="s">
        <v>19</v>
      </c>
      <c r="T185" s="7" t="s">
        <v>20</v>
      </c>
    </row>
    <row r="186" spans="1:20">
      <c r="A186" s="8" t="s">
        <v>57</v>
      </c>
      <c r="B186" s="8">
        <v>17.4985362937579</v>
      </c>
      <c r="C186" s="8">
        <v>17.7048582175994</v>
      </c>
      <c r="D186" s="8">
        <v>17.4685071394945</v>
      </c>
      <c r="E186" s="8">
        <v>19.2945291320342</v>
      </c>
      <c r="F186" s="8">
        <v>19.151203070634</v>
      </c>
      <c r="G186" s="8">
        <v>19.1383098720751</v>
      </c>
      <c r="H186" s="3">
        <f t="shared" ref="H186:H192" si="219">B186-E186</f>
        <v>-1.7959928382763</v>
      </c>
      <c r="I186" s="3">
        <f t="shared" ref="I186:I192" si="220">C186-F186</f>
        <v>-1.4463448530346</v>
      </c>
      <c r="J186" s="3">
        <f t="shared" ref="J186:J192" si="221">D186-G186</f>
        <v>-1.6698027325806</v>
      </c>
      <c r="K186" s="3">
        <f>AVERAGE(H186:J186)</f>
        <v>-1.63738014129717</v>
      </c>
      <c r="L186" s="3">
        <f t="shared" ref="L186:N186" si="222">H186-$K186</f>
        <v>-0.158612696979131</v>
      </c>
      <c r="M186" s="3">
        <f t="shared" si="222"/>
        <v>0.191035288262568</v>
      </c>
      <c r="N186" s="3">
        <f t="shared" si="222"/>
        <v>-0.0324225912834362</v>
      </c>
      <c r="O186" s="6">
        <f t="shared" ref="O186:Q186" si="223">2^-L186</f>
        <v>1.11621326537902</v>
      </c>
      <c r="P186" s="6">
        <f t="shared" si="223"/>
        <v>0.875976888445685</v>
      </c>
      <c r="Q186" s="6">
        <f t="shared" si="223"/>
        <v>1.02272806215286</v>
      </c>
      <c r="R186" s="9">
        <f t="shared" ref="R186:R192" si="224">AVERAGE(O186:Q186)</f>
        <v>1.00497273865919</v>
      </c>
      <c r="S186" s="9">
        <f t="shared" ref="S186:S192" si="225">STDEV(O186:Q186)</f>
        <v>0.121098380809933</v>
      </c>
      <c r="T186" s="9">
        <f t="shared" ref="T186:T192" si="226">S186/1.732</f>
        <v>0.0699182337239796</v>
      </c>
    </row>
    <row r="187" spans="1:20">
      <c r="A187" s="8" t="s">
        <v>58</v>
      </c>
      <c r="B187" s="8">
        <v>16.7594121597605</v>
      </c>
      <c r="C187" s="8">
        <v>16.6983210336701</v>
      </c>
      <c r="D187" s="8">
        <v>16.7647864408403</v>
      </c>
      <c r="E187" s="10">
        <v>18.6021316342268</v>
      </c>
      <c r="F187" s="42" t="s">
        <v>59</v>
      </c>
      <c r="G187" s="42" t="s">
        <v>60</v>
      </c>
      <c r="H187" s="3">
        <f t="shared" si="219"/>
        <v>-1.8427194744663</v>
      </c>
      <c r="I187" s="3">
        <f t="shared" si="220"/>
        <v>-1.9115723993086</v>
      </c>
      <c r="J187" s="3">
        <f t="shared" si="221"/>
        <v>-1.9889064916012</v>
      </c>
      <c r="L187" s="3">
        <f t="shared" ref="L187:N187" si="227">H187-$K186</f>
        <v>-0.205339333169133</v>
      </c>
      <c r="M187" s="3">
        <f t="shared" si="227"/>
        <v>-0.274192258011433</v>
      </c>
      <c r="N187" s="3">
        <f t="shared" si="227"/>
        <v>-0.351526350304032</v>
      </c>
      <c r="O187" s="6">
        <f t="shared" ref="O187:Q187" si="228">2^-L187</f>
        <v>1.15295749953991</v>
      </c>
      <c r="P187" s="6">
        <f t="shared" si="228"/>
        <v>1.20931682240258</v>
      </c>
      <c r="Q187" s="6">
        <f t="shared" si="228"/>
        <v>1.27590980744745</v>
      </c>
      <c r="R187" s="9">
        <f t="shared" si="224"/>
        <v>1.21272804312998</v>
      </c>
      <c r="S187" s="9">
        <f t="shared" si="225"/>
        <v>0.0615470943675325</v>
      </c>
      <c r="T187" s="9">
        <f t="shared" si="226"/>
        <v>0.0355352738842566</v>
      </c>
    </row>
    <row r="188" spans="1:20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1:20">
      <c r="A189" s="2" t="s">
        <v>56</v>
      </c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1:20">
      <c r="A190" s="3" t="s">
        <v>2</v>
      </c>
      <c r="B190" s="4" t="s">
        <v>3</v>
      </c>
      <c r="C190" s="4" t="s">
        <v>4</v>
      </c>
      <c r="D190" s="4" t="s">
        <v>5</v>
      </c>
      <c r="E190" s="5" t="s">
        <v>6</v>
      </c>
      <c r="F190" s="5" t="s">
        <v>7</v>
      </c>
      <c r="G190" s="5" t="s">
        <v>8</v>
      </c>
      <c r="H190" s="3" t="s">
        <v>9</v>
      </c>
      <c r="I190" s="3" t="s">
        <v>10</v>
      </c>
      <c r="J190" s="3" t="s">
        <v>11</v>
      </c>
      <c r="K190" s="3" t="s">
        <v>12</v>
      </c>
      <c r="L190" s="3" t="s">
        <v>13</v>
      </c>
      <c r="M190" s="3" t="s">
        <v>14</v>
      </c>
      <c r="N190" s="3" t="s">
        <v>15</v>
      </c>
      <c r="O190" s="6" t="s">
        <v>16</v>
      </c>
      <c r="P190" s="6" t="s">
        <v>17</v>
      </c>
      <c r="Q190" s="6" t="s">
        <v>18</v>
      </c>
      <c r="R190" s="7" t="s">
        <v>12</v>
      </c>
      <c r="S190" s="3" t="s">
        <v>19</v>
      </c>
      <c r="T190" s="7" t="s">
        <v>20</v>
      </c>
    </row>
    <row r="191" spans="1:20">
      <c r="A191" s="8" t="s">
        <v>57</v>
      </c>
      <c r="B191" s="8">
        <v>17.27</v>
      </c>
      <c r="C191" s="8">
        <v>17.34</v>
      </c>
      <c r="D191" s="8">
        <v>17.47</v>
      </c>
      <c r="E191" s="8">
        <v>18.41</v>
      </c>
      <c r="F191" s="8">
        <v>18.51</v>
      </c>
      <c r="G191" s="8">
        <v>18.7</v>
      </c>
      <c r="H191" s="3">
        <f t="shared" si="219"/>
        <v>-1.14</v>
      </c>
      <c r="I191" s="3">
        <f t="shared" si="220"/>
        <v>-1.17</v>
      </c>
      <c r="J191" s="3">
        <f t="shared" si="221"/>
        <v>-1.23</v>
      </c>
      <c r="K191" s="3">
        <f>AVERAGE(H191:J191)</f>
        <v>-1.18</v>
      </c>
      <c r="L191" s="3">
        <f t="shared" ref="L191:N191" si="229">H191-$K191</f>
        <v>0.0400000000000003</v>
      </c>
      <c r="M191" s="3">
        <f t="shared" si="229"/>
        <v>0.00999999999999912</v>
      </c>
      <c r="N191" s="3">
        <f t="shared" si="229"/>
        <v>-0.0499999999999996</v>
      </c>
      <c r="O191" s="6">
        <f t="shared" ref="O191:Q191" si="230">2^-L191</f>
        <v>0.972654947412285</v>
      </c>
      <c r="P191" s="6">
        <f t="shared" si="230"/>
        <v>0.993092495437036</v>
      </c>
      <c r="Q191" s="6">
        <f t="shared" si="230"/>
        <v>1.03526492384138</v>
      </c>
      <c r="R191" s="9">
        <f t="shared" si="224"/>
        <v>1.00033745556357</v>
      </c>
      <c r="S191" s="9">
        <f t="shared" si="225"/>
        <v>0.0319275644630015</v>
      </c>
      <c r="T191" s="9">
        <f t="shared" si="226"/>
        <v>0.0184339286737884</v>
      </c>
    </row>
    <row r="192" spans="1:20">
      <c r="A192" s="8" t="s">
        <v>58</v>
      </c>
      <c r="B192" s="8">
        <v>17.32</v>
      </c>
      <c r="C192" s="8">
        <v>17.2</v>
      </c>
      <c r="D192" s="8">
        <v>17.46</v>
      </c>
      <c r="E192" s="8">
        <v>18.36</v>
      </c>
      <c r="F192" s="8">
        <v>18.64</v>
      </c>
      <c r="G192" s="8">
        <v>18.41</v>
      </c>
      <c r="H192" s="3">
        <f t="shared" si="219"/>
        <v>-1.04</v>
      </c>
      <c r="I192" s="3">
        <f t="shared" si="220"/>
        <v>-1.44</v>
      </c>
      <c r="J192" s="3">
        <f t="shared" si="221"/>
        <v>-0.949999999999999</v>
      </c>
      <c r="L192" s="3">
        <f t="shared" ref="L192:N192" si="231">H192-$K191</f>
        <v>0.140000000000002</v>
      </c>
      <c r="M192" s="3">
        <f t="shared" si="231"/>
        <v>-0.26</v>
      </c>
      <c r="N192" s="3">
        <f t="shared" si="231"/>
        <v>0.230000000000002</v>
      </c>
      <c r="O192" s="6">
        <f t="shared" ref="O192:Q192" si="232">2^-L192</f>
        <v>0.90751915531716</v>
      </c>
      <c r="P192" s="6">
        <f t="shared" si="232"/>
        <v>1.19747870461893</v>
      </c>
      <c r="Q192" s="6">
        <f t="shared" si="232"/>
        <v>0.852634891767956</v>
      </c>
      <c r="R192" s="9">
        <f t="shared" si="224"/>
        <v>0.985877583901348</v>
      </c>
      <c r="S192" s="9">
        <f t="shared" si="225"/>
        <v>0.185295294902587</v>
      </c>
      <c r="T192" s="9">
        <f t="shared" si="226"/>
        <v>0.106983426618122</v>
      </c>
    </row>
  </sheetData>
  <mergeCells count="6">
    <mergeCell ref="AA2:AG2"/>
    <mergeCell ref="AI2:AP2"/>
    <mergeCell ref="A102:T102"/>
    <mergeCell ref="A117:T117"/>
    <mergeCell ref="A133:D133"/>
    <mergeCell ref="F133:I133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50"/>
  <sheetViews>
    <sheetView topLeftCell="A3" workbookViewId="0">
      <selection activeCell="A1" sqref="A1:T48"/>
    </sheetView>
  </sheetViews>
  <sheetFormatPr defaultColWidth="8.88888888888889" defaultRowHeight="13.8"/>
  <cols>
    <col min="1" max="6" width="8.88888888888889" style="13"/>
    <col min="7" max="7" width="9.22222222222222" style="13" customWidth="1"/>
    <col min="8" max="14" width="8.88888888888889" style="13"/>
    <col min="15" max="17" width="12.7777777777778" style="28" customWidth="1"/>
    <col min="18" max="16384" width="8.88888888888889" style="13"/>
  </cols>
  <sheetData>
    <row r="1" spans="1:50">
      <c r="A1" s="29" t="s">
        <v>1</v>
      </c>
      <c r="B1" s="30"/>
      <c r="U1" s="29" t="str">
        <f>A1</f>
        <v>IL1B</v>
      </c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50">
      <c r="A2" s="13" t="s">
        <v>2</v>
      </c>
      <c r="B2" s="14" t="s">
        <v>3</v>
      </c>
      <c r="C2" s="14" t="s">
        <v>4</v>
      </c>
      <c r="D2" s="14" t="s">
        <v>5</v>
      </c>
      <c r="E2" s="31" t="s">
        <v>6</v>
      </c>
      <c r="F2" s="31" t="s">
        <v>7</v>
      </c>
      <c r="G2" s="31" t="s">
        <v>8</v>
      </c>
      <c r="H2" s="13" t="s">
        <v>9</v>
      </c>
      <c r="I2" s="13" t="s">
        <v>10</v>
      </c>
      <c r="J2" s="13" t="s">
        <v>11</v>
      </c>
      <c r="K2" s="13" t="s">
        <v>12</v>
      </c>
      <c r="L2" s="13" t="s">
        <v>13</v>
      </c>
      <c r="M2" s="13" t="s">
        <v>14</v>
      </c>
      <c r="N2" s="13" t="s">
        <v>15</v>
      </c>
      <c r="O2" s="28" t="s">
        <v>16</v>
      </c>
      <c r="P2" s="28" t="s">
        <v>17</v>
      </c>
      <c r="Q2" s="28" t="s">
        <v>18</v>
      </c>
      <c r="R2" s="32" t="s">
        <v>12</v>
      </c>
      <c r="S2" s="13" t="s">
        <v>19</v>
      </c>
      <c r="T2" s="32" t="s">
        <v>20</v>
      </c>
      <c r="V2" s="13" t="s">
        <v>21</v>
      </c>
      <c r="W2" s="13" t="s">
        <v>22</v>
      </c>
      <c r="X2" s="13" t="s">
        <v>23</v>
      </c>
      <c r="Y2" s="13" t="s">
        <v>24</v>
      </c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</row>
    <row r="3" spans="1:50">
      <c r="A3" s="13" t="s">
        <v>21</v>
      </c>
      <c r="B3" s="33">
        <v>19.6153869628906</v>
      </c>
      <c r="C3" s="13">
        <v>19.5419578552246</v>
      </c>
      <c r="D3" s="13">
        <v>19.5744075775146</v>
      </c>
      <c r="E3" s="13">
        <v>15.5265951156616</v>
      </c>
      <c r="F3" s="13">
        <v>15.5267162322998</v>
      </c>
      <c r="G3" s="13">
        <v>15.5427761077881</v>
      </c>
      <c r="H3" s="13">
        <f t="shared" ref="H3:J6" si="0">B3-E3</f>
        <v>4.088791847229</v>
      </c>
      <c r="I3" s="13">
        <f t="shared" si="0"/>
        <v>4.0152416229248</v>
      </c>
      <c r="J3" s="13">
        <f t="shared" si="0"/>
        <v>4.03163146972656</v>
      </c>
      <c r="K3" s="13">
        <f>AVERAGE(H3:J3)</f>
        <v>4.04522164662679</v>
      </c>
      <c r="L3" s="13">
        <f>H3-$K3</f>
        <v>0.0435702006022138</v>
      </c>
      <c r="M3" s="13">
        <f t="shared" ref="M3:N3" si="1">I3-$K3</f>
        <v>-0.0299800237019854</v>
      </c>
      <c r="N3" s="13">
        <f t="shared" si="1"/>
        <v>-0.0135901769002276</v>
      </c>
      <c r="O3" s="28">
        <f t="shared" ref="O3:Q6" si="2">2^-L3</f>
        <v>0.97025091885558</v>
      </c>
      <c r="P3" s="28">
        <f t="shared" si="2"/>
        <v>1.02099798834572</v>
      </c>
      <c r="Q3" s="28">
        <f t="shared" si="2"/>
        <v>1.00946450057843</v>
      </c>
      <c r="R3" s="28">
        <f>AVERAGE(O3:Q3)</f>
        <v>1.00023780259324</v>
      </c>
      <c r="S3" s="28">
        <f>STDEV(O3:Q3)</f>
        <v>0.0266019779761132</v>
      </c>
      <c r="T3" s="28">
        <f>S3/1.732</f>
        <v>0.0153591096859776</v>
      </c>
      <c r="V3" s="13">
        <f>O3</f>
        <v>0.97025091885558</v>
      </c>
      <c r="W3" s="13">
        <f>O4</f>
        <v>0.353110861902972</v>
      </c>
      <c r="X3" s="13">
        <f>O5</f>
        <v>0.0581118413832006</v>
      </c>
      <c r="Y3" s="13">
        <f>O6</f>
        <v>0.042575022353993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50">
      <c r="A4" s="13" t="s">
        <v>22</v>
      </c>
      <c r="B4" s="13">
        <v>20.9566707611084</v>
      </c>
      <c r="C4" s="13">
        <v>20.9765739440918</v>
      </c>
      <c r="D4" s="13">
        <v>20.9306831359863</v>
      </c>
      <c r="E4" s="13">
        <v>15.4096422195435</v>
      </c>
      <c r="F4" s="13">
        <v>15.3579225540161</v>
      </c>
      <c r="G4" s="13">
        <v>15.3608798980713</v>
      </c>
      <c r="H4" s="13">
        <f t="shared" si="0"/>
        <v>5.54702854156494</v>
      </c>
      <c r="I4" s="13">
        <f t="shared" si="0"/>
        <v>5.61865139007568</v>
      </c>
      <c r="J4" s="13">
        <f t="shared" si="0"/>
        <v>5.56980323791504</v>
      </c>
      <c r="L4" s="13">
        <f>H4-$K3</f>
        <v>1.50180689493815</v>
      </c>
      <c r="M4" s="13">
        <f t="shared" ref="M4:N4" si="3">I4-$K3</f>
        <v>1.57342974344889</v>
      </c>
      <c r="N4" s="13">
        <f t="shared" si="3"/>
        <v>1.52458159128825</v>
      </c>
      <c r="O4" s="28">
        <f t="shared" si="2"/>
        <v>0.353110861902972</v>
      </c>
      <c r="P4" s="28">
        <f t="shared" si="2"/>
        <v>0.336008644900036</v>
      </c>
      <c r="Q4" s="28">
        <f t="shared" si="2"/>
        <v>0.347580345185521</v>
      </c>
      <c r="R4" s="28">
        <f>AVERAGE(O4:Q4)</f>
        <v>0.34556661732951</v>
      </c>
      <c r="S4" s="28">
        <f>STDEV(O4:Q4)</f>
        <v>0.00872712905327019</v>
      </c>
      <c r="T4" s="28">
        <f>S4/1.732</f>
        <v>0.00503875811389734</v>
      </c>
      <c r="V4" s="13">
        <f>P3</f>
        <v>1.02099798834572</v>
      </c>
      <c r="W4" s="13">
        <f>P4</f>
        <v>0.336008644900036</v>
      </c>
      <c r="X4" s="13">
        <f>P5</f>
        <v>0.0535486874442033</v>
      </c>
      <c r="Y4" s="13">
        <f>P6</f>
        <v>0.0378867228376293</v>
      </c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</row>
    <row r="5" spans="1:50">
      <c r="A5" s="13" t="s">
        <v>23</v>
      </c>
      <c r="B5" s="13">
        <v>22.8669662475586</v>
      </c>
      <c r="C5" s="13">
        <v>22.9189510345459</v>
      </c>
      <c r="D5" s="13">
        <v>22.9162635803223</v>
      </c>
      <c r="E5" s="13">
        <v>14.7167205810547</v>
      </c>
      <c r="F5" s="13">
        <v>14.6507244110107</v>
      </c>
      <c r="G5" s="13">
        <v>14.6551742553711</v>
      </c>
      <c r="H5" s="13">
        <f t="shared" si="0"/>
        <v>8.15024566650391</v>
      </c>
      <c r="I5" s="13">
        <f t="shared" si="0"/>
        <v>8.26822662353516</v>
      </c>
      <c r="J5" s="13">
        <f t="shared" si="0"/>
        <v>8.26108932495117</v>
      </c>
      <c r="L5" s="13">
        <f>H5-$K3</f>
        <v>4.10502401987712</v>
      </c>
      <c r="M5" s="13">
        <f t="shared" ref="M5:N5" si="4">I5-$K3</f>
        <v>4.22300497690837</v>
      </c>
      <c r="N5" s="13">
        <f t="shared" si="4"/>
        <v>4.21586767832438</v>
      </c>
      <c r="O5" s="28">
        <f t="shared" si="2"/>
        <v>0.0581118413832006</v>
      </c>
      <c r="P5" s="28">
        <f t="shared" si="2"/>
        <v>0.0535486874442033</v>
      </c>
      <c r="Q5" s="28">
        <f t="shared" si="2"/>
        <v>0.0538142598024501</v>
      </c>
      <c r="R5" s="28">
        <f>AVERAGE(O5:Q5)</f>
        <v>0.055158262876618</v>
      </c>
      <c r="S5" s="28">
        <f>STDEV(O5:Q5)</f>
        <v>0.00256131834516449</v>
      </c>
      <c r="T5" s="28">
        <f>S5/1.732</f>
        <v>0.00147882121545294</v>
      </c>
      <c r="V5" s="13">
        <f>Q3</f>
        <v>1.00946450057843</v>
      </c>
      <c r="W5" s="13">
        <f>Q4</f>
        <v>0.347580345185521</v>
      </c>
      <c r="X5" s="13">
        <f>Q5</f>
        <v>0.0538142598024501</v>
      </c>
      <c r="Y5" s="13">
        <f>Q6</f>
        <v>0.0408481043460221</v>
      </c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50">
      <c r="A6" s="13" t="s">
        <v>24</v>
      </c>
      <c r="B6" s="13">
        <v>23.4802761077881</v>
      </c>
      <c r="C6" s="13">
        <v>23.5310516357422</v>
      </c>
      <c r="D6" s="13">
        <v>23.4371910095215</v>
      </c>
      <c r="E6" s="13">
        <v>14.8812055587769</v>
      </c>
      <c r="F6" s="13">
        <v>14.7636661529541</v>
      </c>
      <c r="G6" s="13">
        <v>14.7783823013306</v>
      </c>
      <c r="H6" s="13">
        <f t="shared" si="0"/>
        <v>8.59907054901123</v>
      </c>
      <c r="I6" s="13">
        <f t="shared" si="0"/>
        <v>8.76738548278809</v>
      </c>
      <c r="J6" s="13">
        <f t="shared" si="0"/>
        <v>8.65880870819092</v>
      </c>
      <c r="L6" s="13">
        <f>H6-$K3</f>
        <v>4.55384890238444</v>
      </c>
      <c r="M6" s="13">
        <f t="shared" ref="M6:N6" si="5">I6-$K3</f>
        <v>4.7221638361613</v>
      </c>
      <c r="N6" s="13">
        <f t="shared" si="5"/>
        <v>4.61358706156413</v>
      </c>
      <c r="O6" s="28">
        <f t="shared" si="2"/>
        <v>0.042575022353993</v>
      </c>
      <c r="P6" s="28">
        <f t="shared" si="2"/>
        <v>0.0378867228376293</v>
      </c>
      <c r="Q6" s="28">
        <f t="shared" si="2"/>
        <v>0.0408481043460221</v>
      </c>
      <c r="R6" s="28">
        <f>AVERAGE(O6:Q6)</f>
        <v>0.0404366165125481</v>
      </c>
      <c r="S6" s="28">
        <f>STDEV(O6:Q6)</f>
        <v>0.00237108198226183</v>
      </c>
      <c r="T6" s="28">
        <f>S6/1.732</f>
        <v>0.00136898497821122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50">
      <c r="R7" s="28"/>
      <c r="S7" s="28"/>
      <c r="T7" s="28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8" spans="1:50">
      <c r="A8" s="13" t="s">
        <v>25</v>
      </c>
      <c r="R8" s="28"/>
      <c r="S8" s="28"/>
      <c r="T8" s="28"/>
      <c r="U8" s="13" t="str">
        <f>A8</f>
        <v>IL1A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50">
      <c r="A9" s="13" t="s">
        <v>2</v>
      </c>
      <c r="B9" s="14" t="s">
        <v>3</v>
      </c>
      <c r="C9" s="14" t="s">
        <v>4</v>
      </c>
      <c r="D9" s="14" t="s">
        <v>5</v>
      </c>
      <c r="E9" s="31" t="s">
        <v>6</v>
      </c>
      <c r="F9" s="31" t="s">
        <v>7</v>
      </c>
      <c r="G9" s="31" t="s">
        <v>8</v>
      </c>
      <c r="H9" s="13" t="s">
        <v>9</v>
      </c>
      <c r="I9" s="13" t="s">
        <v>10</v>
      </c>
      <c r="J9" s="13" t="s">
        <v>11</v>
      </c>
      <c r="K9" s="13" t="s">
        <v>12</v>
      </c>
      <c r="L9" s="13" t="s">
        <v>13</v>
      </c>
      <c r="M9" s="13" t="s">
        <v>14</v>
      </c>
      <c r="N9" s="13" t="s">
        <v>15</v>
      </c>
      <c r="O9" s="28" t="s">
        <v>16</v>
      </c>
      <c r="P9" s="28" t="s">
        <v>17</v>
      </c>
      <c r="Q9" s="28" t="s">
        <v>18</v>
      </c>
      <c r="R9" s="28" t="s">
        <v>12</v>
      </c>
      <c r="S9" s="28" t="s">
        <v>19</v>
      </c>
      <c r="T9" s="28" t="s">
        <v>20</v>
      </c>
      <c r="V9" s="34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</row>
    <row r="10" spans="1:50">
      <c r="A10" s="13" t="s">
        <v>21</v>
      </c>
      <c r="B10" s="13">
        <v>19.7779731750488</v>
      </c>
      <c r="C10" s="13">
        <v>19.8049430847168</v>
      </c>
      <c r="D10" s="13">
        <v>19.697286605835</v>
      </c>
      <c r="E10" s="35">
        <v>15.5265951156616</v>
      </c>
      <c r="F10" s="35">
        <v>15.5267162322998</v>
      </c>
      <c r="G10" s="35">
        <v>15.5427761077881</v>
      </c>
      <c r="H10" s="13">
        <f t="shared" ref="H10:J13" si="6">B10-E10</f>
        <v>4.25137805938721</v>
      </c>
      <c r="I10" s="13">
        <f t="shared" si="6"/>
        <v>4.27822685241699</v>
      </c>
      <c r="J10" s="13">
        <f t="shared" si="6"/>
        <v>4.15451049804687</v>
      </c>
      <c r="K10" s="13">
        <f>AVERAGE(H10:J10)</f>
        <v>4.22803846995036</v>
      </c>
      <c r="L10" s="13">
        <f>H10-$K10</f>
        <v>0.0233395894368487</v>
      </c>
      <c r="M10" s="13">
        <f t="shared" ref="M10:N10" si="7">I10-$K10</f>
        <v>0.0501883824666338</v>
      </c>
      <c r="N10" s="13">
        <f t="shared" si="7"/>
        <v>-0.0735279719034834</v>
      </c>
      <c r="O10" s="28">
        <f t="shared" ref="O10:Q13" si="8">2^-L10</f>
        <v>0.983952386687227</v>
      </c>
      <c r="P10" s="28">
        <f t="shared" si="8"/>
        <v>0.965810208307957</v>
      </c>
      <c r="Q10" s="28">
        <f t="shared" si="8"/>
        <v>1.05228680597971</v>
      </c>
      <c r="R10" s="28">
        <f>AVERAGE(O10:Q10)</f>
        <v>1.0006831336583</v>
      </c>
      <c r="S10" s="28">
        <f>STDEV(O10:Q10)</f>
        <v>0.0456014134307024</v>
      </c>
      <c r="T10" s="28">
        <f>S10/1.732</f>
        <v>0.0263287606412832</v>
      </c>
      <c r="V10" s="13">
        <f>O10</f>
        <v>0.983952386687227</v>
      </c>
      <c r="W10" s="13">
        <f>O11</f>
        <v>0.213826694857955</v>
      </c>
      <c r="X10" s="13">
        <f>O12</f>
        <v>0.0177480834895184</v>
      </c>
      <c r="Y10" s="13">
        <f>O13</f>
        <v>0.0108039418787503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</row>
    <row r="11" spans="1:50">
      <c r="A11" s="13" t="s">
        <v>22</v>
      </c>
      <c r="B11" s="13">
        <v>21.863166809082</v>
      </c>
      <c r="C11" s="13">
        <v>21.936544418335</v>
      </c>
      <c r="D11" s="13">
        <v>21.9519996643066</v>
      </c>
      <c r="E11" s="35">
        <v>15.4096422195435</v>
      </c>
      <c r="F11" s="35">
        <v>15.3579225540161</v>
      </c>
      <c r="G11" s="35">
        <v>15.3608798980713</v>
      </c>
      <c r="H11" s="13">
        <f t="shared" si="6"/>
        <v>6.45352458953857</v>
      </c>
      <c r="I11" s="13">
        <f t="shared" si="6"/>
        <v>6.57862186431885</v>
      </c>
      <c r="J11" s="13">
        <f t="shared" si="6"/>
        <v>6.59111976623535</v>
      </c>
      <c r="L11" s="13">
        <f>H11-$K10</f>
        <v>2.22548611958822</v>
      </c>
      <c r="M11" s="13">
        <f t="shared" ref="M11:N11" si="9">I11-$K10</f>
        <v>2.35058339436849</v>
      </c>
      <c r="N11" s="13">
        <f t="shared" si="9"/>
        <v>2.36308129628499</v>
      </c>
      <c r="O11" s="28">
        <f t="shared" si="8"/>
        <v>0.213826694857955</v>
      </c>
      <c r="P11" s="28">
        <f t="shared" si="8"/>
        <v>0.196066723340295</v>
      </c>
      <c r="Q11" s="28">
        <f t="shared" si="8"/>
        <v>0.194375555542962</v>
      </c>
      <c r="R11" s="28">
        <f>AVERAGE(O11:Q11)</f>
        <v>0.201422991247071</v>
      </c>
      <c r="S11" s="28">
        <f>STDEV(O11:Q11)</f>
        <v>0.0107751524156129</v>
      </c>
      <c r="T11" s="28">
        <f>S11/1.732</f>
        <v>0.00622121963949936</v>
      </c>
      <c r="V11" s="13">
        <f>P10</f>
        <v>0.965810208307957</v>
      </c>
      <c r="W11" s="13">
        <f>P11</f>
        <v>0.196066723340295</v>
      </c>
      <c r="X11" s="13">
        <f>P12</f>
        <v>0.0158844353446507</v>
      </c>
      <c r="Y11" s="13">
        <f>P13</f>
        <v>0.00951810978630984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</row>
    <row r="12" spans="1:50">
      <c r="A12" s="13" t="s">
        <v>23</v>
      </c>
      <c r="B12" s="13">
        <v>24.7609519958496</v>
      </c>
      <c r="C12" s="13">
        <v>24.8550052642822</v>
      </c>
      <c r="D12" s="13">
        <v>24.8294658660889</v>
      </c>
      <c r="E12" s="35">
        <v>14.7167205810547</v>
      </c>
      <c r="F12" s="35">
        <v>14.6507244110107</v>
      </c>
      <c r="G12" s="35">
        <v>14.6551742553711</v>
      </c>
      <c r="H12" s="13">
        <f t="shared" si="6"/>
        <v>10.0442314147949</v>
      </c>
      <c r="I12" s="13">
        <f t="shared" si="6"/>
        <v>10.2042808532715</v>
      </c>
      <c r="J12" s="13">
        <f t="shared" si="6"/>
        <v>10.1742916107178</v>
      </c>
      <c r="L12" s="13">
        <f>H12-$K10</f>
        <v>5.81619294484456</v>
      </c>
      <c r="M12" s="13">
        <f t="shared" ref="M12:N12" si="10">I12-$K10</f>
        <v>5.97624238332113</v>
      </c>
      <c r="N12" s="13">
        <f t="shared" si="10"/>
        <v>5.94625314076742</v>
      </c>
      <c r="O12" s="28">
        <f t="shared" si="8"/>
        <v>0.0177480834895184</v>
      </c>
      <c r="P12" s="28">
        <f t="shared" si="8"/>
        <v>0.0158844353446507</v>
      </c>
      <c r="Q12" s="28">
        <f t="shared" si="8"/>
        <v>0.016218080166439</v>
      </c>
      <c r="R12" s="28">
        <f>AVERAGE(O12:Q12)</f>
        <v>0.016616866333536</v>
      </c>
      <c r="S12" s="28">
        <f>STDEV(O12:Q12)</f>
        <v>0.000993765016122094</v>
      </c>
      <c r="T12" s="28">
        <f>S12/1.732</f>
        <v>0.000573767330324535</v>
      </c>
      <c r="V12" s="13">
        <f>Q10</f>
        <v>1.05228680597971</v>
      </c>
      <c r="W12" s="13">
        <f>Q11</f>
        <v>0.194375555542962</v>
      </c>
      <c r="X12" s="13">
        <f>Q12</f>
        <v>0.016218080166439</v>
      </c>
      <c r="Y12" s="13">
        <f>Q13</f>
        <v>0.0099220440892527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</row>
    <row r="13" spans="1:50">
      <c r="A13" s="13" t="s">
        <v>24</v>
      </c>
      <c r="B13" s="13">
        <v>25.6415424346924</v>
      </c>
      <c r="C13" s="13">
        <v>25.7068138122559</v>
      </c>
      <c r="D13" s="13">
        <v>25.6615676879883</v>
      </c>
      <c r="E13" s="35">
        <v>14.8812055587769</v>
      </c>
      <c r="F13" s="35">
        <v>14.7636661529541</v>
      </c>
      <c r="G13" s="35">
        <v>14.7783823013306</v>
      </c>
      <c r="H13" s="13">
        <f t="shared" si="6"/>
        <v>10.7603368759155</v>
      </c>
      <c r="I13" s="13">
        <f t="shared" si="6"/>
        <v>10.9431476593018</v>
      </c>
      <c r="J13" s="13">
        <f t="shared" si="6"/>
        <v>10.8831853866577</v>
      </c>
      <c r="L13" s="13">
        <f>H13-$K10</f>
        <v>6.53229840596517</v>
      </c>
      <c r="M13" s="13">
        <f t="shared" ref="M13:N13" si="11">I13-$K10</f>
        <v>6.7151091893514</v>
      </c>
      <c r="N13" s="13">
        <f t="shared" si="11"/>
        <v>6.65514691670736</v>
      </c>
      <c r="O13" s="28">
        <f t="shared" si="8"/>
        <v>0.0108039418787503</v>
      </c>
      <c r="P13" s="28">
        <f t="shared" si="8"/>
        <v>0.00951810978630984</v>
      </c>
      <c r="Q13" s="28">
        <f t="shared" si="8"/>
        <v>0.0099220440892527</v>
      </c>
      <c r="R13" s="28">
        <f>AVERAGE(O13:Q13)</f>
        <v>0.0100813652514376</v>
      </c>
      <c r="S13" s="28">
        <f>STDEV(O13:Q13)</f>
        <v>0.00065755491559827</v>
      </c>
      <c r="T13" s="28">
        <f>S13/1.732</f>
        <v>0.000379650644109856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</row>
    <row r="14" spans="1:50">
      <c r="E14" s="35"/>
      <c r="F14" s="35"/>
      <c r="G14" s="35"/>
      <c r="R14" s="28"/>
      <c r="S14" s="28"/>
      <c r="T14" s="28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</row>
    <row r="15" spans="1:50">
      <c r="A15" s="13" t="s">
        <v>26</v>
      </c>
      <c r="R15" s="28"/>
      <c r="S15" s="28"/>
      <c r="T15" s="28"/>
      <c r="U15" s="13" t="str">
        <f>A15</f>
        <v>CXCL1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 s="36"/>
    </row>
    <row r="16" spans="1:50">
      <c r="A16" s="13" t="s">
        <v>2</v>
      </c>
      <c r="B16" s="14" t="s">
        <v>3</v>
      </c>
      <c r="C16" s="14" t="s">
        <v>4</v>
      </c>
      <c r="D16" s="14" t="s">
        <v>5</v>
      </c>
      <c r="E16" s="31" t="s">
        <v>6</v>
      </c>
      <c r="F16" s="31" t="s">
        <v>7</v>
      </c>
      <c r="G16" s="31" t="s">
        <v>8</v>
      </c>
      <c r="H16" s="13" t="s">
        <v>9</v>
      </c>
      <c r="I16" s="13" t="s">
        <v>10</v>
      </c>
      <c r="J16" s="13" t="s">
        <v>11</v>
      </c>
      <c r="K16" s="13" t="s">
        <v>12</v>
      </c>
      <c r="L16" s="13" t="s">
        <v>13</v>
      </c>
      <c r="M16" s="13" t="s">
        <v>14</v>
      </c>
      <c r="N16" s="13" t="s">
        <v>15</v>
      </c>
      <c r="O16" s="28" t="s">
        <v>16</v>
      </c>
      <c r="P16" s="28" t="s">
        <v>17</v>
      </c>
      <c r="Q16" s="28" t="s">
        <v>18</v>
      </c>
      <c r="R16" s="28" t="s">
        <v>12</v>
      </c>
      <c r="S16" s="28" t="s">
        <v>19</v>
      </c>
      <c r="T16" s="28" t="s">
        <v>20</v>
      </c>
      <c r="V16" s="34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 s="36"/>
    </row>
    <row r="17" spans="1:50">
      <c r="A17" s="13" t="s">
        <v>21</v>
      </c>
      <c r="B17" s="13">
        <v>19.6125354766846</v>
      </c>
      <c r="C17" s="13">
        <v>19.585994720459</v>
      </c>
      <c r="D17" s="13">
        <v>19.5862998962402</v>
      </c>
      <c r="E17" s="13">
        <v>15.6349000930786</v>
      </c>
      <c r="F17" s="13">
        <v>15.8106651306152</v>
      </c>
      <c r="G17" s="13">
        <v>15.7602005004883</v>
      </c>
      <c r="H17" s="13">
        <f t="shared" ref="H17:J20" si="12">B17-E17</f>
        <v>3.97763538360596</v>
      </c>
      <c r="I17" s="13">
        <f t="shared" si="12"/>
        <v>3.77532958984375</v>
      </c>
      <c r="J17" s="13">
        <f t="shared" si="12"/>
        <v>3.82609939575195</v>
      </c>
      <c r="K17" s="13">
        <f>AVERAGE(H17:J17)</f>
        <v>3.85968812306722</v>
      </c>
      <c r="L17" s="13">
        <f>H17-$K17</f>
        <v>0.117947260538737</v>
      </c>
      <c r="M17" s="13">
        <f t="shared" ref="M17:N17" si="13">I17-$K17</f>
        <v>-0.0843585332234702</v>
      </c>
      <c r="N17" s="13">
        <f t="shared" si="13"/>
        <v>-0.0335887273152671</v>
      </c>
      <c r="O17" s="28">
        <f t="shared" ref="O17:Q20" si="14">2^-L17</f>
        <v>0.921497872051679</v>
      </c>
      <c r="P17" s="28">
        <f t="shared" si="14"/>
        <v>1.06021623166799</v>
      </c>
      <c r="Q17" s="28">
        <f t="shared" si="14"/>
        <v>1.0235550714292</v>
      </c>
      <c r="R17" s="28">
        <f>AVERAGE(O17:Q17)</f>
        <v>1.00175639171629</v>
      </c>
      <c r="S17" s="28">
        <f>STDEV(O17:Q17)</f>
        <v>0.0718824224103469</v>
      </c>
      <c r="T17" s="28">
        <f>S17/1.732</f>
        <v>0.0415025533547038</v>
      </c>
      <c r="V17" s="13">
        <f>O17</f>
        <v>0.921497872051679</v>
      </c>
      <c r="W17" s="13">
        <f>O18</f>
        <v>0.358044479672794</v>
      </c>
      <c r="X17" s="13">
        <f>O19</f>
        <v>0.0969848268646884</v>
      </c>
      <c r="Y17" s="13">
        <f>O20</f>
        <v>0.113469966559881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 s="36"/>
    </row>
    <row r="18" spans="1:50">
      <c r="A18" s="13" t="s">
        <v>22</v>
      </c>
      <c r="B18" s="13">
        <v>20.9321594238281</v>
      </c>
      <c r="C18" s="13">
        <v>20.9359455108643</v>
      </c>
      <c r="D18" s="13">
        <v>20.9079284667969</v>
      </c>
      <c r="E18" s="13">
        <v>15.5906820297241</v>
      </c>
      <c r="F18" s="13">
        <v>15.642297744751</v>
      </c>
      <c r="G18" s="13">
        <v>15.6777048110962</v>
      </c>
      <c r="H18" s="13">
        <f t="shared" si="12"/>
        <v>5.341477394104</v>
      </c>
      <c r="I18" s="13">
        <f t="shared" si="12"/>
        <v>5.29364776611328</v>
      </c>
      <c r="J18" s="13">
        <f t="shared" si="12"/>
        <v>5.23022365570068</v>
      </c>
      <c r="L18" s="13">
        <f>H18-$K17</f>
        <v>1.48178927103678</v>
      </c>
      <c r="M18" s="13">
        <f t="shared" ref="M18:N18" si="15">I18-$K17</f>
        <v>1.43395964304606</v>
      </c>
      <c r="N18" s="13">
        <f t="shared" si="15"/>
        <v>1.37053553263346</v>
      </c>
      <c r="O18" s="28">
        <f t="shared" si="14"/>
        <v>0.358044479672794</v>
      </c>
      <c r="P18" s="28">
        <f t="shared" si="14"/>
        <v>0.370113677659416</v>
      </c>
      <c r="Q18" s="28">
        <f t="shared" si="14"/>
        <v>0.386747659870565</v>
      </c>
      <c r="R18" s="28">
        <f>AVERAGE(O18:Q18)</f>
        <v>0.371635272400925</v>
      </c>
      <c r="S18" s="28">
        <f>STDEV(O18:Q18)</f>
        <v>0.0144119594880253</v>
      </c>
      <c r="T18" s="28">
        <f>S18/1.732</f>
        <v>0.00832099277599611</v>
      </c>
      <c r="V18" s="13">
        <f>P17</f>
        <v>1.06021623166799</v>
      </c>
      <c r="W18" s="13">
        <f>P18</f>
        <v>0.370113677659416</v>
      </c>
      <c r="X18" s="13">
        <f>P19</f>
        <v>0.107013444577375</v>
      </c>
      <c r="Y18" s="13">
        <f>P20</f>
        <v>0.113739188429173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 s="36"/>
    </row>
    <row r="19" spans="1:50">
      <c r="A19" s="13" t="s">
        <v>23</v>
      </c>
      <c r="B19" s="13">
        <v>21.9315643310547</v>
      </c>
      <c r="C19" s="13">
        <v>21.8809700012207</v>
      </c>
      <c r="D19" s="13">
        <v>21.8484477996826</v>
      </c>
      <c r="E19" s="13">
        <v>14.7057790756226</v>
      </c>
      <c r="F19" s="13">
        <v>14.7971458435059</v>
      </c>
      <c r="G19" s="13">
        <v>14.8194398880005</v>
      </c>
      <c r="H19" s="13">
        <f t="shared" si="12"/>
        <v>7.22578525543213</v>
      </c>
      <c r="I19" s="13">
        <f t="shared" si="12"/>
        <v>7.08382415771484</v>
      </c>
      <c r="J19" s="13">
        <f t="shared" si="12"/>
        <v>7.02900791168213</v>
      </c>
      <c r="L19" s="13">
        <f>H19-$K17</f>
        <v>3.36609713236491</v>
      </c>
      <c r="M19" s="13">
        <f t="shared" ref="M19:N19" si="16">I19-$K17</f>
        <v>3.22413603464762</v>
      </c>
      <c r="N19" s="13">
        <f t="shared" si="16"/>
        <v>3.16931978861491</v>
      </c>
      <c r="O19" s="28">
        <f t="shared" si="14"/>
        <v>0.0969848268646884</v>
      </c>
      <c r="P19" s="28">
        <f t="shared" si="14"/>
        <v>0.107013444577375</v>
      </c>
      <c r="Q19" s="28">
        <f t="shared" si="14"/>
        <v>0.111157732174227</v>
      </c>
      <c r="R19" s="28">
        <f>AVERAGE(O19:Q19)</f>
        <v>0.10505200120543</v>
      </c>
      <c r="S19" s="28">
        <f>STDEV(O19:Q19)</f>
        <v>0.00728719811067979</v>
      </c>
      <c r="T19" s="28">
        <f>S19/1.732</f>
        <v>0.00420738920939942</v>
      </c>
      <c r="V19" s="13">
        <f>Q17</f>
        <v>1.0235550714292</v>
      </c>
      <c r="W19" s="13">
        <f>Q18</f>
        <v>0.386747659870565</v>
      </c>
      <c r="X19" s="13">
        <f>Q19</f>
        <v>0.111157732174227</v>
      </c>
      <c r="Y19" s="13">
        <f>Q20</f>
        <v>0.117174069859175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 s="36"/>
    </row>
    <row r="20" spans="1:50">
      <c r="A20" s="13" t="s">
        <v>24</v>
      </c>
      <c r="B20" s="13">
        <v>21.8990497589111</v>
      </c>
      <c r="C20" s="13">
        <v>21.8386268615723</v>
      </c>
      <c r="D20" s="13">
        <v>21.8685359954834</v>
      </c>
      <c r="E20" s="13">
        <v>14.8997440338135</v>
      </c>
      <c r="F20" s="13">
        <v>14.8427400588989</v>
      </c>
      <c r="G20" s="13">
        <v>14.9155731201172</v>
      </c>
      <c r="H20" s="13">
        <f t="shared" si="12"/>
        <v>6.99930572509766</v>
      </c>
      <c r="I20" s="13">
        <f t="shared" si="12"/>
        <v>6.99588680267334</v>
      </c>
      <c r="J20" s="13">
        <f t="shared" si="12"/>
        <v>6.95296287536621</v>
      </c>
      <c r="L20" s="13">
        <f>H20-$K17</f>
        <v>3.13961760203044</v>
      </c>
      <c r="M20" s="13">
        <f t="shared" ref="M20:N20" si="17">I20-$K17</f>
        <v>3.13619867960612</v>
      </c>
      <c r="N20" s="13">
        <f t="shared" si="17"/>
        <v>3.09327475229899</v>
      </c>
      <c r="O20" s="28">
        <f t="shared" si="14"/>
        <v>0.113469966559881</v>
      </c>
      <c r="P20" s="28">
        <f t="shared" si="14"/>
        <v>0.113739188429173</v>
      </c>
      <c r="Q20" s="28">
        <f t="shared" si="14"/>
        <v>0.117174069859175</v>
      </c>
      <c r="R20" s="28">
        <f>AVERAGE(O20:Q20)</f>
        <v>0.114794408282743</v>
      </c>
      <c r="S20" s="28">
        <f>STDEV(O20:Q20)</f>
        <v>0.00206523897345669</v>
      </c>
      <c r="T20" s="28">
        <f>S20/1.732</f>
        <v>0.00119240125488261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 s="36"/>
    </row>
    <row r="21" spans="1:50"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 s="36"/>
    </row>
    <row r="22" spans="1:50">
      <c r="A22" s="29" t="s">
        <v>27</v>
      </c>
      <c r="B22" s="30"/>
      <c r="U22" s="29" t="str">
        <f>A22</f>
        <v>IL6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 s="36"/>
    </row>
    <row r="23" spans="1:50">
      <c r="A23" s="13" t="s">
        <v>2</v>
      </c>
      <c r="B23" s="14" t="s">
        <v>3</v>
      </c>
      <c r="C23" s="14" t="s">
        <v>4</v>
      </c>
      <c r="D23" s="14" t="s">
        <v>5</v>
      </c>
      <c r="E23" s="31" t="s">
        <v>6</v>
      </c>
      <c r="F23" s="31" t="s">
        <v>7</v>
      </c>
      <c r="G23" s="31" t="s">
        <v>8</v>
      </c>
      <c r="H23" s="13" t="s">
        <v>9</v>
      </c>
      <c r="I23" s="13" t="s">
        <v>10</v>
      </c>
      <c r="J23" s="13" t="s">
        <v>11</v>
      </c>
      <c r="K23" s="13" t="s">
        <v>12</v>
      </c>
      <c r="L23" s="13" t="s">
        <v>13</v>
      </c>
      <c r="M23" s="13" t="s">
        <v>14</v>
      </c>
      <c r="N23" s="13" t="s">
        <v>15</v>
      </c>
      <c r="O23" s="28" t="s">
        <v>16</v>
      </c>
      <c r="P23" s="28" t="s">
        <v>17</v>
      </c>
      <c r="Q23" s="28" t="s">
        <v>18</v>
      </c>
      <c r="R23" s="32" t="s">
        <v>12</v>
      </c>
      <c r="S23" s="13" t="s">
        <v>19</v>
      </c>
      <c r="T23" s="32" t="s">
        <v>20</v>
      </c>
      <c r="V23" s="3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 s="36"/>
    </row>
    <row r="24" spans="1:50">
      <c r="A24" s="13" t="s">
        <v>21</v>
      </c>
      <c r="B24" s="13">
        <v>23.9288921356201</v>
      </c>
      <c r="C24" s="13">
        <v>23.9123115539551</v>
      </c>
      <c r="D24" s="13">
        <v>23.9044036865234</v>
      </c>
      <c r="E24" s="13">
        <v>15.6349000930786</v>
      </c>
      <c r="F24" s="13">
        <v>15.8106651306152</v>
      </c>
      <c r="G24" s="13">
        <v>15.7602005004883</v>
      </c>
      <c r="H24" s="13">
        <f t="shared" ref="H24:J27" si="18">B24-E24</f>
        <v>8.2939920425415</v>
      </c>
      <c r="I24" s="13">
        <f t="shared" si="18"/>
        <v>8.10164642333984</v>
      </c>
      <c r="J24" s="13">
        <f t="shared" si="18"/>
        <v>8.14420318603516</v>
      </c>
      <c r="K24" s="13">
        <f>AVERAGE(H24:J24)</f>
        <v>8.1799472173055</v>
      </c>
      <c r="L24" s="13">
        <f>H24-$K24</f>
        <v>0.114044825236002</v>
      </c>
      <c r="M24" s="13">
        <f t="shared" ref="M24:N24" si="19">I24-$K24</f>
        <v>-0.0783007939656581</v>
      </c>
      <c r="N24" s="13">
        <f t="shared" si="19"/>
        <v>-0.0357440312703456</v>
      </c>
      <c r="O24" s="28">
        <f t="shared" ref="O24:Q27" si="20">2^-L24</f>
        <v>0.923993863062476</v>
      </c>
      <c r="P24" s="28">
        <f t="shared" si="20"/>
        <v>1.0557738177152</v>
      </c>
      <c r="Q24" s="28">
        <f t="shared" si="20"/>
        <v>1.02508534700721</v>
      </c>
      <c r="R24" s="28">
        <f>AVERAGE(O24:Q24)</f>
        <v>1.0016176759283</v>
      </c>
      <c r="S24" s="28">
        <f>STDEV(O24:Q24)</f>
        <v>0.0689531565736464</v>
      </c>
      <c r="T24" s="28">
        <f>S24/1.732</f>
        <v>0.0398112913242762</v>
      </c>
      <c r="V24" s="13">
        <f>O24</f>
        <v>0.923993863062476</v>
      </c>
      <c r="W24" s="13">
        <f>O25</f>
        <v>3.29953931442655</v>
      </c>
      <c r="X24" s="13">
        <f>O26</f>
        <v>3.63652283731524</v>
      </c>
      <c r="Y24" s="13">
        <f>O27</f>
        <v>3.0803227577987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 s="36"/>
    </row>
    <row r="25" spans="1:50">
      <c r="A25" s="13" t="s">
        <v>22</v>
      </c>
      <c r="B25" s="13">
        <v>22.0483646392822</v>
      </c>
      <c r="C25" s="13">
        <v>20.8440361022949</v>
      </c>
      <c r="D25" s="13">
        <v>22.1005687713623</v>
      </c>
      <c r="E25" s="13">
        <v>15.5906820297241</v>
      </c>
      <c r="F25" s="13">
        <v>15.642297744751</v>
      </c>
      <c r="G25" s="13">
        <v>15.6777048110962</v>
      </c>
      <c r="H25" s="13">
        <f t="shared" si="18"/>
        <v>6.45768260955811</v>
      </c>
      <c r="I25" s="13">
        <f t="shared" si="18"/>
        <v>5.20173835754395</v>
      </c>
      <c r="J25" s="13">
        <f t="shared" si="18"/>
        <v>6.42286396026611</v>
      </c>
      <c r="L25" s="13">
        <f>H25-$K24</f>
        <v>-1.7222646077474</v>
      </c>
      <c r="M25" s="13">
        <f t="shared" ref="M25:N25" si="21">I25-$K24</f>
        <v>-2.97820885976156</v>
      </c>
      <c r="N25" s="13">
        <f t="shared" si="21"/>
        <v>-1.75708325703939</v>
      </c>
      <c r="O25" s="28">
        <f t="shared" si="20"/>
        <v>3.29953931442655</v>
      </c>
      <c r="P25" s="28">
        <f t="shared" si="20"/>
        <v>7.88007226302491</v>
      </c>
      <c r="Q25" s="28">
        <f t="shared" si="20"/>
        <v>3.38014059784696</v>
      </c>
      <c r="R25" s="28">
        <f>AVERAGE(O25,Q25)</f>
        <v>3.33983995613675</v>
      </c>
      <c r="S25" s="28">
        <f>STDEV(O25,Q25)</f>
        <v>0.0569937140789088</v>
      </c>
      <c r="T25" s="28">
        <f>S25/1.732</f>
        <v>0.0329063014312407</v>
      </c>
      <c r="V25" s="13">
        <f>P24</f>
        <v>1.0557738177152</v>
      </c>
      <c r="X25" s="13">
        <f>P26</f>
        <v>3.84775710049623</v>
      </c>
      <c r="Y25" s="13">
        <f>P27</f>
        <v>3.43179734367098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 s="36"/>
    </row>
    <row r="26" spans="1:50">
      <c r="A26" s="13" t="s">
        <v>23</v>
      </c>
      <c r="B26" s="13">
        <v>21.0231666564941</v>
      </c>
      <c r="C26" s="13">
        <v>21.0330753326416</v>
      </c>
      <c r="D26" s="13">
        <v>21.0409030914307</v>
      </c>
      <c r="E26" s="13">
        <v>14.7057790756226</v>
      </c>
      <c r="F26" s="13">
        <v>14.7971458435059</v>
      </c>
      <c r="G26" s="13">
        <v>14.8194398880005</v>
      </c>
      <c r="H26" s="13">
        <f t="shared" si="18"/>
        <v>6.31738758087158</v>
      </c>
      <c r="I26" s="13">
        <f t="shared" si="18"/>
        <v>6.23592948913574</v>
      </c>
      <c r="J26" s="13">
        <f t="shared" si="18"/>
        <v>6.22146320343018</v>
      </c>
      <c r="L26" s="13">
        <f>H26-$K24</f>
        <v>-1.86255963643392</v>
      </c>
      <c r="M26" s="13">
        <f t="shared" ref="M26:N26" si="22">I26-$K24</f>
        <v>-1.94401772816976</v>
      </c>
      <c r="N26" s="13">
        <f t="shared" si="22"/>
        <v>-1.95848401387533</v>
      </c>
      <c r="O26" s="28">
        <f t="shared" si="20"/>
        <v>3.63652283731524</v>
      </c>
      <c r="P26" s="28">
        <f t="shared" si="20"/>
        <v>3.84775710049623</v>
      </c>
      <c r="Q26" s="28">
        <f t="shared" si="20"/>
        <v>3.88653366773431</v>
      </c>
      <c r="R26" s="28">
        <f>AVERAGE(O26:Q26)</f>
        <v>3.79027120184859</v>
      </c>
      <c r="S26" s="28">
        <f>STDEV(O26:Q26)</f>
        <v>0.134554172135998</v>
      </c>
      <c r="T26" s="28">
        <f>S26/1.732</f>
        <v>0.0776871663602762</v>
      </c>
      <c r="V26" s="13">
        <f>Q24</f>
        <v>1.02508534700721</v>
      </c>
      <c r="W26" s="13">
        <f>Q25</f>
        <v>3.38014059784696</v>
      </c>
      <c r="X26" s="13">
        <f>Q26</f>
        <v>3.88653366773431</v>
      </c>
      <c r="Y26" s="13">
        <f>Q27</f>
        <v>3.55904427646973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 s="36"/>
    </row>
    <row r="27" spans="1:50">
      <c r="A27" s="13" t="s">
        <v>24</v>
      </c>
      <c r="B27" s="13">
        <v>21.4566097259521</v>
      </c>
      <c r="C27" s="13">
        <v>21.2437229156494</v>
      </c>
      <c r="D27" s="13">
        <v>21.264030456543</v>
      </c>
      <c r="E27" s="13">
        <v>14.8997440338135</v>
      </c>
      <c r="F27" s="13">
        <v>14.8427400588989</v>
      </c>
      <c r="G27" s="13">
        <v>14.9155731201172</v>
      </c>
      <c r="H27" s="13">
        <f t="shared" si="18"/>
        <v>6.55686569213867</v>
      </c>
      <c r="I27" s="13">
        <f t="shared" si="18"/>
        <v>6.40098285675049</v>
      </c>
      <c r="J27" s="13">
        <f t="shared" si="18"/>
        <v>6.34845733642578</v>
      </c>
      <c r="L27" s="13">
        <f>H27-$K24</f>
        <v>-1.62308152516683</v>
      </c>
      <c r="M27" s="13">
        <f t="shared" ref="M27:N27" si="23">I27-$K24</f>
        <v>-1.77896436055501</v>
      </c>
      <c r="N27" s="13">
        <f t="shared" si="23"/>
        <v>-1.83148988087972</v>
      </c>
      <c r="O27" s="28">
        <f t="shared" si="20"/>
        <v>3.0803227577987</v>
      </c>
      <c r="P27" s="28">
        <f t="shared" si="20"/>
        <v>3.43179734367098</v>
      </c>
      <c r="Q27" s="28">
        <f t="shared" si="20"/>
        <v>3.55904427646973</v>
      </c>
      <c r="R27" s="28">
        <f>AVERAGE(O27:Q27)</f>
        <v>3.35705479264647</v>
      </c>
      <c r="S27" s="28">
        <f>STDEV(O27:Q27)</f>
        <v>0.247958484045033</v>
      </c>
      <c r="T27" s="28">
        <f>S27/1.732</f>
        <v>0.143163097023691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 s="36"/>
    </row>
    <row r="28" ht="14.4" customHeight="1" spans="1:50">
      <c r="R28" s="28"/>
      <c r="S28" s="28"/>
      <c r="T28" s="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 s="36"/>
    </row>
    <row r="29" spans="1:50">
      <c r="A29" s="13" t="s">
        <v>28</v>
      </c>
      <c r="R29" s="28"/>
      <c r="S29" s="28"/>
      <c r="T29" s="28"/>
      <c r="U29" s="13" t="str">
        <f>A29</f>
        <v>IL8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 s="36"/>
    </row>
    <row r="30" spans="1:50">
      <c r="A30" s="13" t="s">
        <v>2</v>
      </c>
      <c r="B30" s="14" t="s">
        <v>3</v>
      </c>
      <c r="C30" s="14" t="s">
        <v>4</v>
      </c>
      <c r="D30" s="14" t="s">
        <v>5</v>
      </c>
      <c r="E30" s="31" t="s">
        <v>6</v>
      </c>
      <c r="F30" s="31" t="s">
        <v>7</v>
      </c>
      <c r="G30" s="31" t="s">
        <v>8</v>
      </c>
      <c r="H30" s="13" t="s">
        <v>9</v>
      </c>
      <c r="I30" s="13" t="s">
        <v>10</v>
      </c>
      <c r="J30" s="13" t="s">
        <v>11</v>
      </c>
      <c r="K30" s="13" t="s">
        <v>12</v>
      </c>
      <c r="L30" s="13" t="s">
        <v>13</v>
      </c>
      <c r="M30" s="13" t="s">
        <v>14</v>
      </c>
      <c r="N30" s="13" t="s">
        <v>15</v>
      </c>
      <c r="O30" s="28" t="s">
        <v>16</v>
      </c>
      <c r="P30" s="28" t="s">
        <v>17</v>
      </c>
      <c r="Q30" s="28" t="s">
        <v>18</v>
      </c>
      <c r="R30" s="28" t="s">
        <v>12</v>
      </c>
      <c r="S30" s="28" t="s">
        <v>19</v>
      </c>
      <c r="T30" s="28" t="s">
        <v>20</v>
      </c>
      <c r="V30" s="34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 s="36"/>
    </row>
    <row r="31" ht="14.4" customHeight="1" spans="1:50">
      <c r="A31" s="13" t="s">
        <v>21</v>
      </c>
      <c r="B31" s="13">
        <v>17.9151744842529</v>
      </c>
      <c r="C31" s="13">
        <v>17.7883720397949</v>
      </c>
      <c r="D31" s="13">
        <v>17.813684463501</v>
      </c>
      <c r="E31" s="13">
        <v>15.6349000930786</v>
      </c>
      <c r="F31" s="13">
        <v>15.8106651306152</v>
      </c>
      <c r="G31" s="13">
        <v>15.7602005004883</v>
      </c>
      <c r="H31" s="13">
        <f t="shared" ref="H31:J34" si="24">B31-E31</f>
        <v>2.28027439117432</v>
      </c>
      <c r="I31" s="13">
        <f t="shared" si="24"/>
        <v>1.97770690917969</v>
      </c>
      <c r="J31" s="13">
        <f t="shared" si="24"/>
        <v>2.0534839630127</v>
      </c>
      <c r="K31" s="13">
        <f>AVERAGE(H31:J31)</f>
        <v>2.10382175445557</v>
      </c>
      <c r="L31" s="13">
        <f>H31-$K31</f>
        <v>0.17645263671875</v>
      </c>
      <c r="M31" s="13">
        <f t="shared" ref="M31:N31" si="25">I31-$K31</f>
        <v>-0.126114845275879</v>
      </c>
      <c r="N31" s="13">
        <f t="shared" si="25"/>
        <v>-0.0503377914428711</v>
      </c>
      <c r="O31" s="28">
        <f t="shared" ref="O31:Q34" si="26">2^-L31</f>
        <v>0.884876096576549</v>
      </c>
      <c r="P31" s="28">
        <f t="shared" si="26"/>
        <v>1.09135075022347</v>
      </c>
      <c r="Q31" s="28">
        <f t="shared" si="26"/>
        <v>1.03550734830762</v>
      </c>
      <c r="R31" s="28">
        <f>AVERAGE(O31:Q31)</f>
        <v>1.00391139836921</v>
      </c>
      <c r="S31" s="28">
        <f>STDEV(O31:Q31)</f>
        <v>0.106802030360087</v>
      </c>
      <c r="T31" s="28">
        <f>S31/1.732</f>
        <v>0.0616639898152928</v>
      </c>
      <c r="V31" s="13">
        <f>O31</f>
        <v>0.884876096576549</v>
      </c>
      <c r="W31" s="13">
        <f>O32</f>
        <v>0.428084810631122</v>
      </c>
      <c r="X31" s="13">
        <f>O33</f>
        <v>0.15686430830284</v>
      </c>
      <c r="Y31" s="13">
        <f>O34</f>
        <v>0.142792564236885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 s="36"/>
    </row>
    <row r="32" ht="14.4" customHeight="1" spans="1:50">
      <c r="A32" s="13" t="s">
        <v>22</v>
      </c>
      <c r="B32" s="13">
        <v>18.9185352325439</v>
      </c>
      <c r="C32" s="13">
        <v>18.9192218780518</v>
      </c>
      <c r="D32" s="13">
        <v>18.9267730712891</v>
      </c>
      <c r="E32" s="13">
        <v>15.5906820297241</v>
      </c>
      <c r="F32" s="13">
        <v>15.642297744751</v>
      </c>
      <c r="G32" s="13">
        <v>15.6777048110962</v>
      </c>
      <c r="H32" s="13">
        <f t="shared" si="24"/>
        <v>3.32785320281982</v>
      </c>
      <c r="I32" s="13">
        <f t="shared" si="24"/>
        <v>3.27692413330078</v>
      </c>
      <c r="J32" s="13">
        <f t="shared" si="24"/>
        <v>3.24906826019287</v>
      </c>
      <c r="L32" s="13">
        <f>H32-$K31</f>
        <v>1.22403144836426</v>
      </c>
      <c r="M32" s="13">
        <f t="shared" ref="M32:N32" si="27">I32-$K31</f>
        <v>1.17310237884521</v>
      </c>
      <c r="N32" s="13">
        <f t="shared" si="27"/>
        <v>1.1452465057373</v>
      </c>
      <c r="O32" s="28">
        <f t="shared" si="26"/>
        <v>0.428084810631122</v>
      </c>
      <c r="P32" s="28">
        <f t="shared" si="26"/>
        <v>0.443466681463732</v>
      </c>
      <c r="Q32" s="28">
        <f t="shared" si="26"/>
        <v>0.452112432099751</v>
      </c>
      <c r="R32" s="28">
        <f>AVERAGE(O32:Q32)</f>
        <v>0.441221308064868</v>
      </c>
      <c r="S32" s="28">
        <f>STDEV(O32:Q32)</f>
        <v>0.012170165349541</v>
      </c>
      <c r="T32" s="28">
        <f>S32/1.732</f>
        <v>0.0070266543588574</v>
      </c>
      <c r="V32" s="13">
        <f>P31</f>
        <v>1.09135075022347</v>
      </c>
      <c r="W32" s="13">
        <f>P32</f>
        <v>0.443466681463732</v>
      </c>
      <c r="X32" s="13">
        <f>P33</f>
        <v>0.166365136764847</v>
      </c>
      <c r="Y32" s="13">
        <f>P34</f>
        <v>0.141596662052841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 s="36"/>
    </row>
    <row r="33" spans="1:50">
      <c r="A33" s="13" t="s">
        <v>23</v>
      </c>
      <c r="B33" s="13">
        <v>19.4820117950439</v>
      </c>
      <c r="C33" s="13">
        <v>19.4885425567627</v>
      </c>
      <c r="D33" s="13">
        <v>19.5283737182617</v>
      </c>
      <c r="E33" s="13">
        <v>14.7057790756226</v>
      </c>
      <c r="F33" s="13">
        <v>14.7971458435059</v>
      </c>
      <c r="G33" s="13">
        <v>14.8194398880005</v>
      </c>
      <c r="H33" s="13">
        <f t="shared" si="24"/>
        <v>4.77623271942139</v>
      </c>
      <c r="I33" s="13">
        <f t="shared" si="24"/>
        <v>4.69139671325684</v>
      </c>
      <c r="J33" s="13">
        <f t="shared" si="24"/>
        <v>4.70893383026123</v>
      </c>
      <c r="L33" s="13">
        <f>H33-$K31</f>
        <v>2.67241096496582</v>
      </c>
      <c r="M33" s="13">
        <f t="shared" ref="M33:N33" si="28">I33-$K31</f>
        <v>2.58757495880127</v>
      </c>
      <c r="N33" s="13">
        <f t="shared" si="28"/>
        <v>2.60511207580566</v>
      </c>
      <c r="O33" s="28">
        <f t="shared" si="26"/>
        <v>0.15686430830284</v>
      </c>
      <c r="P33" s="28">
        <f t="shared" si="26"/>
        <v>0.166365136764847</v>
      </c>
      <c r="Q33" s="28">
        <f t="shared" si="26"/>
        <v>0.164355076600839</v>
      </c>
      <c r="R33" s="28">
        <f>AVERAGE(O33:Q33)</f>
        <v>0.162528173889509</v>
      </c>
      <c r="S33" s="28">
        <f>STDEV(O33:Q33)</f>
        <v>0.00500695671077983</v>
      </c>
      <c r="T33" s="28">
        <f>S33/1.732</f>
        <v>0.00289085260437634</v>
      </c>
      <c r="V33" s="13">
        <f>Q31</f>
        <v>1.03550734830762</v>
      </c>
      <c r="W33" s="13">
        <f>Q32</f>
        <v>0.452112432099751</v>
      </c>
      <c r="X33" s="13">
        <f>Q33</f>
        <v>0.164355076600839</v>
      </c>
      <c r="Y33" s="13">
        <f>Q34</f>
        <v>0.142729902286099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 s="36"/>
    </row>
    <row r="34" spans="1:50">
      <c r="A34" s="13" t="s">
        <v>24</v>
      </c>
      <c r="B34" s="13">
        <v>19.8115730285645</v>
      </c>
      <c r="C34" s="13">
        <v>19.7667026519775</v>
      </c>
      <c r="D34" s="13">
        <v>19.8280353546143</v>
      </c>
      <c r="E34" s="13">
        <v>14.8997440338135</v>
      </c>
      <c r="F34" s="13">
        <v>14.8427400588989</v>
      </c>
      <c r="G34" s="13">
        <v>14.9155731201172</v>
      </c>
      <c r="H34" s="13">
        <f t="shared" si="24"/>
        <v>4.91182899475098</v>
      </c>
      <c r="I34" s="13">
        <f t="shared" si="24"/>
        <v>4.92396259307861</v>
      </c>
      <c r="J34" s="13">
        <f t="shared" si="24"/>
        <v>4.91246223449707</v>
      </c>
      <c r="L34" s="13">
        <f>H34-$K31</f>
        <v>2.80800724029541</v>
      </c>
      <c r="M34" s="13">
        <f t="shared" ref="M34:N34" si="29">I34-$K31</f>
        <v>2.82014083862305</v>
      </c>
      <c r="N34" s="13">
        <f t="shared" si="29"/>
        <v>2.8086404800415</v>
      </c>
      <c r="O34" s="28">
        <f t="shared" si="26"/>
        <v>0.142792564236885</v>
      </c>
      <c r="P34" s="28">
        <f t="shared" si="26"/>
        <v>0.141596662052841</v>
      </c>
      <c r="Q34" s="28">
        <f t="shared" si="26"/>
        <v>0.142729902286099</v>
      </c>
      <c r="R34" s="28">
        <f>AVERAGE(O34:Q34)</f>
        <v>0.142373042858608</v>
      </c>
      <c r="S34" s="28">
        <f>STDEV(O34:Q34)</f>
        <v>0.00067309508740758</v>
      </c>
      <c r="T34" s="28">
        <f>S34/1.732</f>
        <v>0.000388623029681051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 s="36"/>
    </row>
    <row r="35" spans="1:50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 s="36"/>
    </row>
    <row r="36" spans="1:50">
      <c r="A36" s="29" t="s">
        <v>29</v>
      </c>
      <c r="B36" s="30"/>
      <c r="U36" s="29" t="str">
        <f>A36</f>
        <v>CCL2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 s="36"/>
    </row>
    <row r="37" spans="1:50">
      <c r="A37" s="13" t="s">
        <v>2</v>
      </c>
      <c r="B37" s="14" t="s">
        <v>3</v>
      </c>
      <c r="C37" s="14" t="s">
        <v>4</v>
      </c>
      <c r="D37" s="14" t="s">
        <v>5</v>
      </c>
      <c r="E37" s="31" t="s">
        <v>6</v>
      </c>
      <c r="F37" s="31" t="s">
        <v>7</v>
      </c>
      <c r="G37" s="31" t="s">
        <v>8</v>
      </c>
      <c r="H37" s="13" t="s">
        <v>9</v>
      </c>
      <c r="I37" s="13" t="s">
        <v>10</v>
      </c>
      <c r="J37" s="13" t="s">
        <v>11</v>
      </c>
      <c r="K37" s="13" t="s">
        <v>12</v>
      </c>
      <c r="L37" s="13" t="s">
        <v>13</v>
      </c>
      <c r="M37" s="13" t="s">
        <v>14</v>
      </c>
      <c r="N37" s="13" t="s">
        <v>15</v>
      </c>
      <c r="O37" s="28" t="s">
        <v>16</v>
      </c>
      <c r="P37" s="28" t="s">
        <v>17</v>
      </c>
      <c r="Q37" s="28" t="s">
        <v>18</v>
      </c>
      <c r="R37" s="32" t="s">
        <v>12</v>
      </c>
      <c r="S37" s="13" t="s">
        <v>19</v>
      </c>
      <c r="T37" s="32" t="s">
        <v>20</v>
      </c>
      <c r="V37" s="34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 s="36"/>
    </row>
    <row r="38" spans="1:50">
      <c r="A38" s="13" t="s">
        <v>21</v>
      </c>
      <c r="B38" s="13">
        <v>23.9614849090576</v>
      </c>
      <c r="C38" s="13">
        <v>23.9222564697266</v>
      </c>
      <c r="D38" s="13">
        <v>23.9324779510498</v>
      </c>
      <c r="E38" s="13">
        <v>15.6349000930786</v>
      </c>
      <c r="F38" s="13">
        <v>15.8106651306152</v>
      </c>
      <c r="G38" s="13">
        <v>15.7602005004883</v>
      </c>
      <c r="H38" s="13">
        <f t="shared" ref="H38:J41" si="30">B38-E38</f>
        <v>8.326584815979</v>
      </c>
      <c r="I38" s="13">
        <f t="shared" si="30"/>
        <v>8.11159133911133</v>
      </c>
      <c r="J38" s="13">
        <f t="shared" si="30"/>
        <v>8.17227745056152</v>
      </c>
      <c r="K38" s="13">
        <f>AVERAGE(H38:J38)</f>
        <v>8.20348453521729</v>
      </c>
      <c r="L38" s="13">
        <f>H38-$K38</f>
        <v>0.123100280761719</v>
      </c>
      <c r="M38" s="13">
        <f t="shared" ref="M38:N38" si="31">I38-$K38</f>
        <v>-0.091893196105957</v>
      </c>
      <c r="N38" s="13">
        <f t="shared" si="31"/>
        <v>-0.0312070846557617</v>
      </c>
      <c r="O38" s="28">
        <f t="shared" ref="O38:Q41" si="32">2^-L38</f>
        <v>0.918212335760948</v>
      </c>
      <c r="P38" s="28">
        <f t="shared" si="32"/>
        <v>1.06576783348283</v>
      </c>
      <c r="Q38" s="28">
        <f t="shared" si="32"/>
        <v>1.02186675108956</v>
      </c>
      <c r="R38" s="28">
        <f>AVERAGE(O38:Q38)</f>
        <v>1.00194897344444</v>
      </c>
      <c r="S38" s="28">
        <f>STDEV(O38:Q38)</f>
        <v>0.0757673717818418</v>
      </c>
      <c r="T38" s="28">
        <f>S38/1.732</f>
        <v>0.0437455957169987</v>
      </c>
      <c r="V38" s="13">
        <f>O38</f>
        <v>0.918212335760948</v>
      </c>
      <c r="W38" s="13">
        <f>O39</f>
        <v>2.57682213116197</v>
      </c>
      <c r="X38" s="13">
        <f>O40</f>
        <v>2.75554098700877</v>
      </c>
      <c r="Y38" s="13">
        <f>O41</f>
        <v>2.75945820145467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 s="36"/>
    </row>
    <row r="39" spans="1:50">
      <c r="A39" s="13" t="s">
        <v>22</v>
      </c>
      <c r="B39" s="13">
        <v>22.4285736083984</v>
      </c>
      <c r="C39" s="13">
        <v>22.4202995300293</v>
      </c>
      <c r="D39" s="13">
        <v>22.4056968688965</v>
      </c>
      <c r="E39" s="13">
        <v>15.5906820297241</v>
      </c>
      <c r="F39" s="13">
        <v>15.642297744751</v>
      </c>
      <c r="G39" s="13">
        <v>15.6777048110962</v>
      </c>
      <c r="H39" s="13">
        <f t="shared" si="30"/>
        <v>6.83789157867432</v>
      </c>
      <c r="I39" s="13">
        <f t="shared" si="30"/>
        <v>6.77800178527832</v>
      </c>
      <c r="J39" s="13">
        <f t="shared" si="30"/>
        <v>6.72799205780029</v>
      </c>
      <c r="L39" s="13">
        <f>H39-$K38</f>
        <v>-1.36559295654297</v>
      </c>
      <c r="M39" s="13">
        <f t="shared" ref="M39:N39" si="33">I39-$K38</f>
        <v>-1.42548274993896</v>
      </c>
      <c r="N39" s="13">
        <f t="shared" si="33"/>
        <v>-1.47549247741699</v>
      </c>
      <c r="O39" s="28">
        <f t="shared" si="32"/>
        <v>2.57682213116197</v>
      </c>
      <c r="P39" s="28">
        <f t="shared" si="32"/>
        <v>2.68604365042246</v>
      </c>
      <c r="Q39" s="28">
        <f t="shared" si="32"/>
        <v>2.7807855247781</v>
      </c>
      <c r="R39" s="28">
        <f>AVERAGE(O39:Q39)</f>
        <v>2.68121710212084</v>
      </c>
      <c r="S39" s="28">
        <f>STDEV(O39:Q39)</f>
        <v>0.102067321705987</v>
      </c>
      <c r="T39" s="28">
        <f>S39/1.732</f>
        <v>0.0589303243106163</v>
      </c>
      <c r="V39" s="13">
        <f>P38</f>
        <v>1.06576783348283</v>
      </c>
      <c r="W39" s="13">
        <f>P39</f>
        <v>2.68604365042246</v>
      </c>
      <c r="X39" s="13">
        <f>P40</f>
        <v>3.05344199577388</v>
      </c>
      <c r="Y39" s="13">
        <f>P41</f>
        <v>2.96240450022636</v>
      </c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 s="36"/>
    </row>
    <row r="40" spans="1:50">
      <c r="A40" s="13" t="s">
        <v>23</v>
      </c>
      <c r="B40" s="13">
        <v>21.446928024292</v>
      </c>
      <c r="C40" s="13">
        <v>21.390193939209</v>
      </c>
      <c r="D40" s="13">
        <v>21.3703937530518</v>
      </c>
      <c r="E40" s="13">
        <v>14.7057790756226</v>
      </c>
      <c r="F40" s="13">
        <v>14.7971458435059</v>
      </c>
      <c r="G40" s="13">
        <v>14.8194398880005</v>
      </c>
      <c r="H40" s="13">
        <f t="shared" si="30"/>
        <v>6.74114894866943</v>
      </c>
      <c r="I40" s="13">
        <f t="shared" si="30"/>
        <v>6.59304809570312</v>
      </c>
      <c r="J40" s="13">
        <f t="shared" si="30"/>
        <v>6.55095386505127</v>
      </c>
      <c r="L40" s="13">
        <f>H40-$K38</f>
        <v>-1.46233558654785</v>
      </c>
      <c r="M40" s="13">
        <f t="shared" ref="M40:N40" si="34">I40-$K38</f>
        <v>-1.61043643951416</v>
      </c>
      <c r="N40" s="13">
        <f t="shared" si="34"/>
        <v>-1.65253067016602</v>
      </c>
      <c r="O40" s="28">
        <f t="shared" si="32"/>
        <v>2.75554098700877</v>
      </c>
      <c r="P40" s="28">
        <f t="shared" si="32"/>
        <v>3.05344199577388</v>
      </c>
      <c r="Q40" s="28">
        <f t="shared" si="32"/>
        <v>3.14384626293687</v>
      </c>
      <c r="R40" s="28">
        <f>AVERAGE(O40:Q40)</f>
        <v>2.98427641523984</v>
      </c>
      <c r="S40" s="28">
        <f>STDEV(O40:Q40)</f>
        <v>0.203182565630906</v>
      </c>
      <c r="T40" s="28">
        <f>S40/1.732</f>
        <v>0.117310950133317</v>
      </c>
      <c r="V40" s="13">
        <f>Q38</f>
        <v>1.02186675108956</v>
      </c>
      <c r="W40" s="13">
        <f>Q39</f>
        <v>2.7807855247781</v>
      </c>
      <c r="X40" s="13">
        <f>Q40</f>
        <v>3.14384626293687</v>
      </c>
      <c r="Y40" s="13">
        <f>Q41</f>
        <v>3.14917719815828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 s="36"/>
    </row>
    <row r="41" spans="1:50">
      <c r="A41" s="13" t="s">
        <v>24</v>
      </c>
      <c r="B41" s="13">
        <v>21.638843536377</v>
      </c>
      <c r="C41" s="13">
        <v>21.479455947876</v>
      </c>
      <c r="D41" s="13">
        <v>21.4640827178955</v>
      </c>
      <c r="E41" s="13">
        <v>14.8997440338135</v>
      </c>
      <c r="F41" s="13">
        <v>14.8427400588989</v>
      </c>
      <c r="G41" s="13">
        <v>14.9155731201172</v>
      </c>
      <c r="H41" s="13">
        <f t="shared" si="30"/>
        <v>6.73909950256348</v>
      </c>
      <c r="I41" s="13">
        <f t="shared" si="30"/>
        <v>6.63671588897705</v>
      </c>
      <c r="J41" s="13">
        <f t="shared" si="30"/>
        <v>6.54850959777832</v>
      </c>
      <c r="L41" s="13">
        <f>H41-$K38</f>
        <v>-1.46438503265381</v>
      </c>
      <c r="M41" s="13">
        <f t="shared" ref="M41:N41" si="35">I41-$K38</f>
        <v>-1.56676864624023</v>
      </c>
      <c r="N41" s="13">
        <f t="shared" si="35"/>
        <v>-1.65497493743896</v>
      </c>
      <c r="O41" s="28">
        <f t="shared" si="32"/>
        <v>2.75945820145467</v>
      </c>
      <c r="P41" s="28">
        <f t="shared" si="32"/>
        <v>2.96240450022636</v>
      </c>
      <c r="Q41" s="28">
        <f t="shared" si="32"/>
        <v>3.14917719815828</v>
      </c>
      <c r="R41" s="28">
        <f>AVERAGE(O41:Q41)</f>
        <v>2.95701329994644</v>
      </c>
      <c r="S41" s="28">
        <f>STDEV(O41:Q41)</f>
        <v>0.194915424936717</v>
      </c>
      <c r="T41" s="28">
        <f>S41/1.732</f>
        <v>0.112537774212885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50">
      <c r="R42" s="28"/>
      <c r="S42" s="28"/>
      <c r="T42" s="28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50">
      <c r="A43" s="29" t="s">
        <v>31</v>
      </c>
      <c r="B43" s="30"/>
      <c r="U43" s="29" t="str">
        <f>A43</f>
        <v>MMP3</v>
      </c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 s="36"/>
    </row>
    <row r="44" spans="1:50">
      <c r="A44" s="13" t="s">
        <v>2</v>
      </c>
      <c r="B44" s="14" t="s">
        <v>3</v>
      </c>
      <c r="C44" s="14" t="s">
        <v>4</v>
      </c>
      <c r="D44" s="14" t="s">
        <v>5</v>
      </c>
      <c r="E44" s="31" t="s">
        <v>6</v>
      </c>
      <c r="F44" s="31" t="s">
        <v>7</v>
      </c>
      <c r="G44" s="31" t="s">
        <v>8</v>
      </c>
      <c r="H44" s="13" t="s">
        <v>9</v>
      </c>
      <c r="I44" s="13" t="s">
        <v>10</v>
      </c>
      <c r="J44" s="13" t="s">
        <v>11</v>
      </c>
      <c r="K44" s="13" t="s">
        <v>12</v>
      </c>
      <c r="L44" s="13" t="s">
        <v>13</v>
      </c>
      <c r="M44" s="13" t="s">
        <v>14</v>
      </c>
      <c r="N44" s="13" t="s">
        <v>15</v>
      </c>
      <c r="O44" s="28" t="s">
        <v>16</v>
      </c>
      <c r="P44" s="28" t="s">
        <v>17</v>
      </c>
      <c r="Q44" s="28" t="s">
        <v>18</v>
      </c>
      <c r="R44" s="32" t="s">
        <v>12</v>
      </c>
      <c r="S44" s="13" t="s">
        <v>19</v>
      </c>
      <c r="T44" s="32" t="s">
        <v>20</v>
      </c>
      <c r="V44" s="3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 s="36"/>
    </row>
    <row r="45" spans="1:50">
      <c r="A45" s="13" t="s">
        <v>21</v>
      </c>
      <c r="B45" s="13">
        <v>29.4345569610596</v>
      </c>
      <c r="C45" s="13">
        <v>29.3490657806396</v>
      </c>
      <c r="D45" s="13">
        <v>29.213809967041</v>
      </c>
      <c r="E45" s="13">
        <v>15.6349000930786</v>
      </c>
      <c r="F45" s="13">
        <v>15.8106651306152</v>
      </c>
      <c r="G45" s="13">
        <v>15.7602005004883</v>
      </c>
      <c r="H45" s="13">
        <f t="shared" ref="H45:J48" si="36">B45-E45</f>
        <v>13.799656867981</v>
      </c>
      <c r="I45" s="13">
        <f t="shared" si="36"/>
        <v>13.5384006500244</v>
      </c>
      <c r="J45" s="13">
        <f t="shared" si="36"/>
        <v>13.4536094665527</v>
      </c>
      <c r="K45" s="13">
        <f>AVERAGE(H45:J45)</f>
        <v>13.597222328186</v>
      </c>
      <c r="L45" s="13">
        <f>H45-$K45</f>
        <v>0.202434539794922</v>
      </c>
      <c r="M45" s="13">
        <f t="shared" ref="M45:N45" si="37">I45-$K45</f>
        <v>-0.0588216781616211</v>
      </c>
      <c r="N45" s="13">
        <f t="shared" si="37"/>
        <v>-0.143612861633301</v>
      </c>
      <c r="O45" s="28">
        <f t="shared" ref="O45:Q48" si="38">2^-L45</f>
        <v>0.869082752909378</v>
      </c>
      <c r="P45" s="28">
        <f t="shared" si="38"/>
        <v>1.04161467406142</v>
      </c>
      <c r="Q45" s="28">
        <f t="shared" si="38"/>
        <v>1.10466801413658</v>
      </c>
      <c r="R45" s="28">
        <f>AVERAGE(O45:Q45)</f>
        <v>1.00512181370246</v>
      </c>
      <c r="S45" s="28">
        <f>STDEV(O45:Q45)</f>
        <v>0.121958601458677</v>
      </c>
      <c r="T45" s="28">
        <f>S45/1.732</f>
        <v>0.0704148969160954</v>
      </c>
      <c r="V45" s="13">
        <f>O45</f>
        <v>0.869082752909378</v>
      </c>
      <c r="W45" s="13">
        <f>O46</f>
        <v>0.17108775111965</v>
      </c>
      <c r="X45" s="13">
        <f>O47</f>
        <v>0.0404138769522477</v>
      </c>
      <c r="Y45" s="13">
        <f>O48</f>
        <v>0.115682132146549</v>
      </c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 s="36"/>
    </row>
    <row r="46" spans="1:50">
      <c r="A46" s="13" t="s">
        <v>22</v>
      </c>
      <c r="B46" s="13">
        <v>31.7350959777832</v>
      </c>
      <c r="C46" s="13">
        <v>31.6010627746582</v>
      </c>
      <c r="D46" s="13">
        <v>31.0632953643799</v>
      </c>
      <c r="E46" s="13">
        <v>15.5906820297241</v>
      </c>
      <c r="F46" s="13">
        <v>15.642297744751</v>
      </c>
      <c r="G46" s="13">
        <v>15.6777048110962</v>
      </c>
      <c r="H46" s="13">
        <f t="shared" si="36"/>
        <v>16.1444139480591</v>
      </c>
      <c r="I46" s="13">
        <f t="shared" si="36"/>
        <v>15.9587650299072</v>
      </c>
      <c r="J46" s="13">
        <f t="shared" si="36"/>
        <v>15.3855905532837</v>
      </c>
      <c r="L46" s="13">
        <f>H46-$K45</f>
        <v>2.54719161987305</v>
      </c>
      <c r="M46" s="13">
        <f t="shared" ref="M46:N46" si="39">I46-$K45</f>
        <v>2.36154270172119</v>
      </c>
      <c r="N46" s="13">
        <f t="shared" si="39"/>
        <v>1.78836822509766</v>
      </c>
      <c r="O46" s="28">
        <f t="shared" si="38"/>
        <v>0.17108775111965</v>
      </c>
      <c r="P46" s="28">
        <f t="shared" si="38"/>
        <v>0.194582962301638</v>
      </c>
      <c r="Q46" s="28">
        <f t="shared" si="38"/>
        <v>0.289499301998871</v>
      </c>
      <c r="R46" s="28">
        <f>AVERAGE(O46:Q46)</f>
        <v>0.218390005140053</v>
      </c>
      <c r="S46" s="28">
        <f>STDEV(O46:Q46)</f>
        <v>0.0626929446743265</v>
      </c>
      <c r="T46" s="28">
        <f>S46/1.732</f>
        <v>0.0361968502738606</v>
      </c>
      <c r="V46" s="13">
        <f>P45</f>
        <v>1.04161467406142</v>
      </c>
      <c r="W46" s="13">
        <f>P46</f>
        <v>0.194582962301638</v>
      </c>
      <c r="X46" s="13">
        <f>P47</f>
        <v>0.115770565401808</v>
      </c>
      <c r="Y46" s="13">
        <f>P48</f>
        <v>0.110070058938002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 s="36"/>
    </row>
    <row r="47" spans="1:50">
      <c r="A47" s="13" t="s">
        <v>23</v>
      </c>
      <c r="B47" s="13">
        <v>32.9320068359375</v>
      </c>
      <c r="C47" s="13">
        <v>31.5050277709961</v>
      </c>
      <c r="D47" s="13">
        <v>32.532356262207</v>
      </c>
      <c r="E47" s="13">
        <v>14.7057790756226</v>
      </c>
      <c r="F47" s="13">
        <v>14.7971458435059</v>
      </c>
      <c r="G47" s="13">
        <v>14.8194398880005</v>
      </c>
      <c r="H47" s="13">
        <f t="shared" si="36"/>
        <v>18.2262277603149</v>
      </c>
      <c r="I47" s="13">
        <f t="shared" si="36"/>
        <v>16.7078819274902</v>
      </c>
      <c r="J47" s="13">
        <f t="shared" si="36"/>
        <v>17.7129163742065</v>
      </c>
      <c r="L47" s="13">
        <f>H47-$K45</f>
        <v>4.62900543212891</v>
      </c>
      <c r="M47" s="13">
        <f t="shared" ref="M47:N47" si="40">I47-$K45</f>
        <v>3.1106595993042</v>
      </c>
      <c r="N47" s="13">
        <f t="shared" si="40"/>
        <v>4.11569404602051</v>
      </c>
      <c r="O47" s="28">
        <f t="shared" si="38"/>
        <v>0.0404138769522477</v>
      </c>
      <c r="P47" s="28">
        <f t="shared" si="38"/>
        <v>0.115770565401808</v>
      </c>
      <c r="Q47" s="28">
        <f t="shared" si="38"/>
        <v>0.0576836375284873</v>
      </c>
      <c r="R47" s="28">
        <f>AVERAGE(O47:Q47)</f>
        <v>0.0712893599608478</v>
      </c>
      <c r="S47" s="28">
        <f>STDEV(O47:Q47)</f>
        <v>0.0394777707792736</v>
      </c>
      <c r="T47" s="28">
        <f>S47/1.732</f>
        <v>0.0227931701958855</v>
      </c>
      <c r="V47" s="13">
        <f>Q45</f>
        <v>1.10466801413658</v>
      </c>
      <c r="W47" s="13">
        <f>Q46</f>
        <v>0.289499301998871</v>
      </c>
      <c r="X47" s="13">
        <f>Q47</f>
        <v>0.0576836375284873</v>
      </c>
      <c r="Y47" s="13">
        <f>Q48</f>
        <v>0.209123743861635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 s="36"/>
    </row>
    <row r="48" spans="1:50">
      <c r="A48" s="13" t="s">
        <v>24</v>
      </c>
      <c r="B48" s="13">
        <v>31.6087284088135</v>
      </c>
      <c r="C48" s="13">
        <v>31.6234683990479</v>
      </c>
      <c r="D48" s="13">
        <v>30.7703666687012</v>
      </c>
      <c r="E48" s="13">
        <v>14.8997440338135</v>
      </c>
      <c r="F48" s="13">
        <v>14.8427400588989</v>
      </c>
      <c r="G48" s="13">
        <v>14.9155731201172</v>
      </c>
      <c r="H48" s="13">
        <f t="shared" si="36"/>
        <v>16.708984375</v>
      </c>
      <c r="I48" s="13">
        <f t="shared" si="36"/>
        <v>16.7807283401489</v>
      </c>
      <c r="J48" s="13">
        <f t="shared" si="36"/>
        <v>15.854793548584</v>
      </c>
      <c r="L48" s="13">
        <f>H48-$K45</f>
        <v>3.11176204681396</v>
      </c>
      <c r="M48" s="13">
        <f t="shared" ref="M48:N48" si="41">I48-$K45</f>
        <v>3.18350601196289</v>
      </c>
      <c r="N48" s="13">
        <f t="shared" si="41"/>
        <v>2.25757122039795</v>
      </c>
      <c r="O48" s="28">
        <f t="shared" si="38"/>
        <v>0.115682132146549</v>
      </c>
      <c r="P48" s="28">
        <f t="shared" si="38"/>
        <v>0.110070058938002</v>
      </c>
      <c r="Q48" s="28">
        <f t="shared" si="38"/>
        <v>0.209123743861635</v>
      </c>
      <c r="R48" s="28">
        <f>AVERAGE(O48:Q48)</f>
        <v>0.144958644982062</v>
      </c>
      <c r="S48" s="28">
        <f>STDEV(O48:Q48)</f>
        <v>0.0556394084897886</v>
      </c>
      <c r="T48" s="28">
        <f>S48/1.732</f>
        <v>0.0321243697977994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 s="36"/>
    </row>
    <row r="49" spans="18:50">
      <c r="R49" s="28"/>
      <c r="S49" s="28"/>
      <c r="T49" s="28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 s="36"/>
    </row>
    <row r="50" spans="18:50">
      <c r="R50" s="28"/>
      <c r="S50" s="28"/>
      <c r="T50" s="28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 s="36"/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opLeftCell="A13" workbookViewId="0">
      <selection activeCell="A1" sqref="A1:T30"/>
    </sheetView>
  </sheetViews>
  <sheetFormatPr defaultColWidth="8.88888888888889" defaultRowHeight="13.8"/>
  <cols>
    <col min="1" max="1" width="21.8888888888889" customWidth="1"/>
    <col min="11" max="11" width="12.8888888888889"/>
    <col min="12" max="14" width="14.1111111111111"/>
    <col min="15" max="17" width="14.3333333333333"/>
    <col min="18" max="20" width="12.8888888888889"/>
  </cols>
  <sheetData>
    <row r="1" spans="1:20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>
      <c r="A2" s="20" t="s">
        <v>35</v>
      </c>
    </row>
    <row r="3" spans="1:20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6" t="s">
        <v>16</v>
      </c>
      <c r="P3" s="6" t="s">
        <v>17</v>
      </c>
      <c r="Q3" s="6" t="s">
        <v>18</v>
      </c>
      <c r="R3" s="7" t="s">
        <v>12</v>
      </c>
      <c r="S3" t="s">
        <v>19</v>
      </c>
      <c r="T3" t="s">
        <v>20</v>
      </c>
    </row>
    <row r="4" spans="1:20">
      <c r="A4" t="s">
        <v>36</v>
      </c>
      <c r="B4">
        <v>24.34</v>
      </c>
      <c r="C4">
        <v>24.37</v>
      </c>
      <c r="D4">
        <v>24.37</v>
      </c>
      <c r="E4">
        <v>14.34</v>
      </c>
      <c r="F4">
        <v>14.3</v>
      </c>
      <c r="G4">
        <v>14.33</v>
      </c>
      <c r="H4">
        <v>10</v>
      </c>
      <c r="I4">
        <v>10.07</v>
      </c>
      <c r="J4">
        <v>10.04</v>
      </c>
      <c r="K4">
        <v>10.03666667</v>
      </c>
      <c r="L4">
        <v>-0.036666667</v>
      </c>
      <c r="M4">
        <v>0.033333333</v>
      </c>
      <c r="N4">
        <v>0.003333333</v>
      </c>
      <c r="O4" s="2">
        <v>1.025741121</v>
      </c>
      <c r="P4" s="2">
        <v>0.977159968</v>
      </c>
      <c r="Q4" s="2">
        <v>0.997692177</v>
      </c>
      <c r="R4">
        <v>1.000197755</v>
      </c>
      <c r="S4">
        <v>0.024387303</v>
      </c>
      <c r="T4">
        <v>0.014080429</v>
      </c>
    </row>
    <row r="5" spans="1:20">
      <c r="A5" t="s">
        <v>37</v>
      </c>
      <c r="B5">
        <v>26.05</v>
      </c>
      <c r="C5">
        <v>26.04</v>
      </c>
      <c r="D5">
        <v>25.97</v>
      </c>
      <c r="E5">
        <v>15</v>
      </c>
      <c r="F5">
        <v>15.01</v>
      </c>
      <c r="G5">
        <v>15</v>
      </c>
      <c r="H5">
        <v>11.05</v>
      </c>
      <c r="I5">
        <v>11.03</v>
      </c>
      <c r="J5">
        <v>10.97</v>
      </c>
      <c r="L5">
        <v>1.013333333</v>
      </c>
      <c r="M5">
        <v>0.993333333</v>
      </c>
      <c r="N5">
        <v>0.933333333</v>
      </c>
      <c r="O5" s="2">
        <v>0.495400307</v>
      </c>
      <c r="P5" s="2">
        <v>0.502315837</v>
      </c>
      <c r="Q5" s="2">
        <v>0.523647061</v>
      </c>
      <c r="R5">
        <v>0.507121068</v>
      </c>
      <c r="S5">
        <v>0.014723704</v>
      </c>
      <c r="T5">
        <v>0.008500984</v>
      </c>
    </row>
    <row r="6" spans="1:20">
      <c r="O6" s="2"/>
      <c r="P6" s="2"/>
      <c r="Q6" s="2"/>
    </row>
    <row r="7" spans="1:20">
      <c r="A7" s="20" t="s">
        <v>27</v>
      </c>
      <c r="O7" s="2"/>
      <c r="P7" s="2"/>
      <c r="Q7" s="2"/>
    </row>
    <row r="8" spans="1:20">
      <c r="A8" s="3" t="s">
        <v>2</v>
      </c>
      <c r="B8" s="4" t="s">
        <v>3</v>
      </c>
      <c r="C8" s="4" t="s">
        <v>4</v>
      </c>
      <c r="D8" s="4" t="s">
        <v>5</v>
      </c>
      <c r="E8" s="5" t="s">
        <v>6</v>
      </c>
      <c r="F8" s="5" t="s">
        <v>7</v>
      </c>
      <c r="G8" s="5" t="s">
        <v>8</v>
      </c>
      <c r="H8" s="3" t="s">
        <v>9</v>
      </c>
      <c r="I8" s="3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3" t="s">
        <v>15</v>
      </c>
      <c r="O8" s="6" t="s">
        <v>16</v>
      </c>
      <c r="P8" s="6" t="s">
        <v>17</v>
      </c>
      <c r="Q8" s="6" t="s">
        <v>18</v>
      </c>
      <c r="R8" s="7" t="s">
        <v>12</v>
      </c>
      <c r="S8" t="s">
        <v>19</v>
      </c>
      <c r="T8" t="s">
        <v>20</v>
      </c>
    </row>
    <row r="9" spans="1:20">
      <c r="A9" t="s">
        <v>36</v>
      </c>
      <c r="B9">
        <v>22.22</v>
      </c>
      <c r="C9">
        <v>22</v>
      </c>
      <c r="D9">
        <v>22.12</v>
      </c>
      <c r="E9">
        <v>15.62</v>
      </c>
      <c r="F9">
        <v>15.5</v>
      </c>
      <c r="G9">
        <v>15.31</v>
      </c>
      <c r="H9">
        <v>6.6</v>
      </c>
      <c r="I9">
        <v>6.5</v>
      </c>
      <c r="J9">
        <v>6.81</v>
      </c>
      <c r="K9">
        <v>6.636666667</v>
      </c>
      <c r="L9">
        <v>-0.036666667</v>
      </c>
      <c r="M9">
        <v>-0.136666667</v>
      </c>
      <c r="N9">
        <v>0.173333333</v>
      </c>
      <c r="O9" s="2">
        <v>1.025741121</v>
      </c>
      <c r="P9" s="2">
        <v>1.099362113</v>
      </c>
      <c r="Q9" s="2">
        <v>0.886791389</v>
      </c>
      <c r="R9">
        <v>1.003964875</v>
      </c>
      <c r="S9">
        <v>0.107945504</v>
      </c>
      <c r="T9">
        <v>0.062324194</v>
      </c>
    </row>
    <row r="10" spans="1:20">
      <c r="A10" t="s">
        <v>37</v>
      </c>
      <c r="B10">
        <v>28.28</v>
      </c>
      <c r="C10">
        <v>28.2</v>
      </c>
      <c r="D10">
        <v>28.38</v>
      </c>
      <c r="E10">
        <v>17.14</v>
      </c>
      <c r="F10">
        <v>17</v>
      </c>
      <c r="G10">
        <v>17.02</v>
      </c>
      <c r="H10">
        <v>11.14</v>
      </c>
      <c r="I10">
        <v>11.2</v>
      </c>
      <c r="J10">
        <v>11.36</v>
      </c>
      <c r="L10">
        <v>4.503333333</v>
      </c>
      <c r="M10">
        <v>4.563333333</v>
      </c>
      <c r="N10">
        <v>4.723333333</v>
      </c>
      <c r="O10" s="2">
        <v>0.044092181</v>
      </c>
      <c r="P10" s="2">
        <v>0.042296048</v>
      </c>
      <c r="Q10" s="2">
        <v>0.037856023</v>
      </c>
      <c r="R10">
        <v>0.041414751</v>
      </c>
      <c r="S10">
        <v>0.003210129</v>
      </c>
      <c r="T10">
        <v>0.001853423</v>
      </c>
    </row>
    <row r="11" spans="1:20">
      <c r="O11" s="2"/>
      <c r="P11" s="2"/>
      <c r="Q11" s="2"/>
    </row>
    <row r="12" spans="1:20">
      <c r="A12" s="20" t="s">
        <v>38</v>
      </c>
      <c r="O12" s="2"/>
      <c r="P12" s="2"/>
      <c r="Q12" s="2"/>
    </row>
    <row r="13" spans="1:20">
      <c r="A13" s="3" t="s">
        <v>2</v>
      </c>
      <c r="B13" s="4" t="s">
        <v>3</v>
      </c>
      <c r="C13" s="4" t="s">
        <v>4</v>
      </c>
      <c r="D13" s="4" t="s">
        <v>5</v>
      </c>
      <c r="E13" s="5" t="s">
        <v>6</v>
      </c>
      <c r="F13" s="5" t="s">
        <v>7</v>
      </c>
      <c r="G13" s="5" t="s">
        <v>8</v>
      </c>
      <c r="H13" s="3" t="s">
        <v>9</v>
      </c>
      <c r="I13" s="3" t="s">
        <v>10</v>
      </c>
      <c r="J13" s="3" t="s">
        <v>11</v>
      </c>
      <c r="K13" s="3" t="s">
        <v>12</v>
      </c>
      <c r="L13" s="3" t="s">
        <v>13</v>
      </c>
      <c r="M13" s="3" t="s">
        <v>14</v>
      </c>
      <c r="N13" s="3" t="s">
        <v>15</v>
      </c>
      <c r="O13" s="6" t="s">
        <v>16</v>
      </c>
      <c r="P13" s="6" t="s">
        <v>17</v>
      </c>
      <c r="Q13" s="6" t="s">
        <v>18</v>
      </c>
      <c r="R13" s="7" t="s">
        <v>12</v>
      </c>
      <c r="S13" t="s">
        <v>19</v>
      </c>
      <c r="T13" t="s">
        <v>20</v>
      </c>
    </row>
    <row r="14" spans="1:20">
      <c r="A14" t="s">
        <v>36</v>
      </c>
      <c r="B14">
        <v>18.19</v>
      </c>
      <c r="C14">
        <v>18.32</v>
      </c>
      <c r="D14">
        <v>18.34</v>
      </c>
      <c r="E14">
        <v>15</v>
      </c>
      <c r="F14">
        <v>15.05</v>
      </c>
      <c r="G14">
        <v>15.4</v>
      </c>
      <c r="H14">
        <v>3.19</v>
      </c>
      <c r="I14">
        <v>3.27</v>
      </c>
      <c r="J14">
        <v>2.94</v>
      </c>
      <c r="K14">
        <v>3.133333333</v>
      </c>
      <c r="L14">
        <v>0.056666667</v>
      </c>
      <c r="M14">
        <v>0.136666667</v>
      </c>
      <c r="N14">
        <v>-0.193333333</v>
      </c>
      <c r="O14" s="2">
        <v>0.961483052</v>
      </c>
      <c r="P14" s="2">
        <v>0.909618394</v>
      </c>
      <c r="Q14" s="2">
        <v>1.143402487</v>
      </c>
      <c r="R14">
        <v>1.004834644</v>
      </c>
      <c r="S14">
        <v>0.12277325</v>
      </c>
      <c r="T14">
        <v>0.070885248</v>
      </c>
    </row>
    <row r="15" spans="1:20">
      <c r="A15" s="17" t="s">
        <v>37</v>
      </c>
      <c r="B15" s="17">
        <v>26.01</v>
      </c>
      <c r="C15" s="17">
        <v>26.02</v>
      </c>
      <c r="D15" s="17">
        <v>26.09</v>
      </c>
      <c r="E15" s="17">
        <v>16.87</v>
      </c>
      <c r="F15" s="17">
        <v>16.86</v>
      </c>
      <c r="G15" s="17">
        <v>16.86</v>
      </c>
      <c r="H15" s="17">
        <v>9.14</v>
      </c>
      <c r="I15" s="17">
        <v>9.16</v>
      </c>
      <c r="J15" s="17">
        <v>9.23</v>
      </c>
      <c r="K15" s="17"/>
      <c r="L15" s="17">
        <v>6.006666667</v>
      </c>
      <c r="M15" s="17">
        <v>6.026666667</v>
      </c>
      <c r="N15" s="17">
        <v>6.096666667</v>
      </c>
      <c r="O15" s="21">
        <v>0.015552964</v>
      </c>
      <c r="P15" s="21">
        <v>0.015338841</v>
      </c>
      <c r="Q15" s="21">
        <v>0.014612363</v>
      </c>
      <c r="R15" s="17">
        <v>0.015168056</v>
      </c>
      <c r="S15" s="17">
        <v>0.000493009</v>
      </c>
      <c r="T15" s="17">
        <v>0.000284647</v>
      </c>
    </row>
    <row r="16" spans="1:20">
      <c r="A16" s="22" t="s">
        <v>39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>
      <c r="A17" s="20" t="s">
        <v>35</v>
      </c>
      <c r="B17" s="2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6"/>
      <c r="P17" s="6"/>
      <c r="Q17" s="6"/>
      <c r="R17" s="3"/>
      <c r="S17" s="3"/>
      <c r="T17" s="3"/>
    </row>
    <row r="18" spans="1:20">
      <c r="A18" s="3" t="s">
        <v>2</v>
      </c>
      <c r="B18" s="4" t="s">
        <v>3</v>
      </c>
      <c r="C18" s="4" t="s">
        <v>4</v>
      </c>
      <c r="D18" s="4" t="s">
        <v>5</v>
      </c>
      <c r="E18" s="5" t="s">
        <v>6</v>
      </c>
      <c r="F18" s="5" t="s">
        <v>7</v>
      </c>
      <c r="G18" s="5" t="s">
        <v>8</v>
      </c>
      <c r="H18" s="3" t="s">
        <v>9</v>
      </c>
      <c r="I18" s="3" t="s">
        <v>10</v>
      </c>
      <c r="J18" s="3" t="s">
        <v>11</v>
      </c>
      <c r="K18" s="3" t="s">
        <v>12</v>
      </c>
      <c r="L18" s="3" t="s">
        <v>13</v>
      </c>
      <c r="M18" s="3" t="s">
        <v>14</v>
      </c>
      <c r="N18" s="3" t="s">
        <v>15</v>
      </c>
      <c r="O18" s="6" t="s">
        <v>16</v>
      </c>
      <c r="P18" s="6" t="s">
        <v>17</v>
      </c>
      <c r="Q18" s="6" t="s">
        <v>18</v>
      </c>
      <c r="R18" s="7" t="s">
        <v>12</v>
      </c>
      <c r="S18" s="3" t="s">
        <v>19</v>
      </c>
      <c r="T18" s="7" t="s">
        <v>20</v>
      </c>
    </row>
    <row r="19" spans="1:20">
      <c r="A19" s="8" t="s">
        <v>40</v>
      </c>
      <c r="B19" s="8">
        <v>24.15</v>
      </c>
      <c r="C19" s="8">
        <v>24.32</v>
      </c>
      <c r="D19" s="8">
        <v>24.08</v>
      </c>
      <c r="E19" s="8">
        <v>12.06</v>
      </c>
      <c r="F19" s="8">
        <v>12.09</v>
      </c>
      <c r="G19" s="8">
        <v>12.09</v>
      </c>
      <c r="H19" s="3">
        <f t="shared" ref="H19:H22" si="0">B19-E19</f>
        <v>12.09</v>
      </c>
      <c r="I19" s="3">
        <f t="shared" ref="I19:I22" si="1">C19-F19</f>
        <v>12.23</v>
      </c>
      <c r="J19" s="3">
        <f t="shared" ref="J19:J22" si="2">D19-G19</f>
        <v>11.99</v>
      </c>
      <c r="K19" s="3">
        <f>AVERAGE(H19:J19)</f>
        <v>12.1033333333333</v>
      </c>
      <c r="L19" s="3">
        <f t="shared" ref="L19:N19" si="3">H19-$K19</f>
        <v>-0.0133333333333354</v>
      </c>
      <c r="M19" s="3">
        <f t="shared" si="3"/>
        <v>0.126666666666667</v>
      </c>
      <c r="N19" s="3">
        <f t="shared" si="3"/>
        <v>-0.113333333333335</v>
      </c>
      <c r="O19" s="6">
        <f t="shared" ref="O19:Q19" si="4">2^-L19</f>
        <v>1.00928480121188</v>
      </c>
      <c r="P19" s="6">
        <f t="shared" si="4"/>
        <v>0.915945290270249</v>
      </c>
      <c r="Q19" s="6">
        <f t="shared" si="4"/>
        <v>1.08172466608011</v>
      </c>
      <c r="R19" s="9">
        <f t="shared" ref="R19:R22" si="5">AVERAGE(O19:Q19)</f>
        <v>1.00231825252074</v>
      </c>
      <c r="S19" s="9">
        <f t="shared" ref="S19:S22" si="6">STDEV(O19:Q19)</f>
        <v>0.0831089643869777</v>
      </c>
      <c r="T19" s="9">
        <f t="shared" ref="T19:T22" si="7">S19/1.732</f>
        <v>0.0479843905236592</v>
      </c>
    </row>
    <row r="20" spans="1:20">
      <c r="A20" s="8" t="s">
        <v>41</v>
      </c>
      <c r="B20" s="8">
        <v>26.05</v>
      </c>
      <c r="C20" s="8">
        <v>26.01</v>
      </c>
      <c r="D20" s="8">
        <v>26.01</v>
      </c>
      <c r="E20" s="8">
        <v>11.28</v>
      </c>
      <c r="F20" s="8">
        <v>11.05</v>
      </c>
      <c r="G20" s="8">
        <v>11.04</v>
      </c>
      <c r="H20" s="3">
        <f t="shared" si="0"/>
        <v>14.77</v>
      </c>
      <c r="I20" s="3">
        <f t="shared" si="1"/>
        <v>14.96</v>
      </c>
      <c r="J20" s="3">
        <f t="shared" si="2"/>
        <v>14.97</v>
      </c>
      <c r="K20" s="3"/>
      <c r="L20" s="3">
        <f t="shared" ref="L20:N20" si="8">H20-$K19</f>
        <v>2.66666666666667</v>
      </c>
      <c r="M20" s="3">
        <f t="shared" si="8"/>
        <v>2.85666666666667</v>
      </c>
      <c r="N20" s="3">
        <f t="shared" si="8"/>
        <v>2.86666666666667</v>
      </c>
      <c r="O20" s="6">
        <f t="shared" ref="O20:Q20" si="9">2^-L20</f>
        <v>0.157490131236859</v>
      </c>
      <c r="P20" s="6">
        <f t="shared" si="9"/>
        <v>0.138056750093044</v>
      </c>
      <c r="Q20" s="6">
        <f t="shared" si="9"/>
        <v>0.137103122461828</v>
      </c>
      <c r="R20" s="9">
        <f t="shared" si="5"/>
        <v>0.144216667930577</v>
      </c>
      <c r="S20" s="9">
        <f t="shared" si="6"/>
        <v>0.0115050411786384</v>
      </c>
      <c r="T20" s="9">
        <f t="shared" si="7"/>
        <v>0.00664263347496446</v>
      </c>
    </row>
    <row r="21" spans="1:20">
      <c r="A21" s="3"/>
      <c r="B21" s="16"/>
      <c r="C21" s="16"/>
      <c r="D21" s="16"/>
      <c r="E21" s="16"/>
      <c r="F21" s="16"/>
      <c r="G21" s="16"/>
      <c r="H21" s="3"/>
      <c r="I21" s="3"/>
      <c r="J21" s="3"/>
      <c r="K21" s="3"/>
      <c r="L21" s="3"/>
      <c r="M21" s="3"/>
      <c r="N21" s="3"/>
      <c r="O21" s="6"/>
      <c r="P21" s="6"/>
      <c r="Q21" s="6"/>
      <c r="R21" s="9"/>
      <c r="S21" s="9"/>
      <c r="T21" s="9"/>
    </row>
    <row r="22" spans="1:20">
      <c r="A22" s="20" t="s">
        <v>27</v>
      </c>
      <c r="B22" s="16"/>
      <c r="C22" s="16"/>
      <c r="D22" s="16"/>
      <c r="E22" s="16"/>
      <c r="F22" s="16"/>
      <c r="G22" s="16"/>
      <c r="H22" s="3"/>
      <c r="I22" s="3"/>
      <c r="J22" s="3"/>
      <c r="K22" s="3"/>
      <c r="L22" s="3"/>
      <c r="M22" s="3"/>
      <c r="N22" s="3"/>
      <c r="O22" s="6"/>
      <c r="P22" s="6"/>
      <c r="Q22" s="6"/>
      <c r="R22" s="9"/>
      <c r="S22" s="9"/>
      <c r="T22" s="9"/>
    </row>
    <row r="23" spans="1:20">
      <c r="A23" s="3" t="s">
        <v>2</v>
      </c>
      <c r="B23" s="4" t="s">
        <v>3</v>
      </c>
      <c r="C23" s="4" t="s">
        <v>4</v>
      </c>
      <c r="D23" s="4" t="s">
        <v>5</v>
      </c>
      <c r="E23" s="5" t="s">
        <v>6</v>
      </c>
      <c r="F23" s="5" t="s">
        <v>7</v>
      </c>
      <c r="G23" s="5" t="s">
        <v>8</v>
      </c>
      <c r="H23" s="3" t="s">
        <v>9</v>
      </c>
      <c r="I23" s="3" t="s">
        <v>10</v>
      </c>
      <c r="J23" s="3" t="s">
        <v>11</v>
      </c>
      <c r="K23" s="3" t="s">
        <v>12</v>
      </c>
      <c r="L23" s="3" t="s">
        <v>13</v>
      </c>
      <c r="M23" s="3" t="s">
        <v>14</v>
      </c>
      <c r="N23" s="3" t="s">
        <v>15</v>
      </c>
      <c r="O23" s="6" t="s">
        <v>16</v>
      </c>
      <c r="P23" s="6" t="s">
        <v>17</v>
      </c>
      <c r="Q23" s="6" t="s">
        <v>18</v>
      </c>
      <c r="R23" s="7" t="s">
        <v>12</v>
      </c>
      <c r="S23" s="3" t="s">
        <v>19</v>
      </c>
      <c r="T23" s="7" t="s">
        <v>20</v>
      </c>
    </row>
    <row r="24" spans="1:20">
      <c r="A24" s="8" t="s">
        <v>40</v>
      </c>
      <c r="B24" s="8">
        <v>24</v>
      </c>
      <c r="C24" s="8">
        <v>24.02</v>
      </c>
      <c r="D24" s="8">
        <v>24</v>
      </c>
      <c r="E24" s="8">
        <v>12.06</v>
      </c>
      <c r="F24" s="8">
        <v>12.09</v>
      </c>
      <c r="G24" s="8">
        <v>12.09</v>
      </c>
      <c r="H24" s="3">
        <f t="shared" ref="H24:H30" si="10">B24-E24</f>
        <v>11.94</v>
      </c>
      <c r="I24" s="3">
        <f t="shared" ref="I24:I30" si="11">C24-F24</f>
        <v>11.93</v>
      </c>
      <c r="J24" s="3">
        <f t="shared" ref="J24:J30" si="12">D24-G24</f>
        <v>11.91</v>
      </c>
      <c r="K24" s="3">
        <f>AVERAGE(H24:J24)</f>
        <v>11.9266666666667</v>
      </c>
      <c r="L24" s="3">
        <f t="shared" ref="L24:N24" si="13">H24-$K24</f>
        <v>0.0133333333333319</v>
      </c>
      <c r="M24" s="3">
        <f t="shared" si="13"/>
        <v>0.00333333333333208</v>
      </c>
      <c r="N24" s="3">
        <f t="shared" si="13"/>
        <v>-0.0166666666666675</v>
      </c>
      <c r="O24" s="6">
        <f>2^-L24</f>
        <v>0.99080061326523</v>
      </c>
      <c r="P24" s="6">
        <f t="shared" ref="O24:Q24" si="14">2^-M24</f>
        <v>0.997692176527024</v>
      </c>
      <c r="Q24" s="6">
        <f t="shared" si="14"/>
        <v>1.01161944030192</v>
      </c>
      <c r="R24" s="9">
        <f t="shared" ref="R24:R30" si="15">AVERAGE(O24:Q24)</f>
        <v>1.00003741003139</v>
      </c>
      <c r="S24" s="9">
        <f t="shared" ref="S24:S30" si="16">STDEV(O24:Q24)</f>
        <v>0.0106057050655975</v>
      </c>
      <c r="T24" s="9">
        <f t="shared" ref="T24:T30" si="17">S24/1.732</f>
        <v>0.00612338629653435</v>
      </c>
    </row>
    <row r="25" spans="1:20">
      <c r="A25" s="8" t="s">
        <v>41</v>
      </c>
      <c r="B25" s="8">
        <v>26.2</v>
      </c>
      <c r="C25" s="8">
        <v>26.06</v>
      </c>
      <c r="D25" s="8">
        <v>26.31</v>
      </c>
      <c r="E25" s="8">
        <v>11.28</v>
      </c>
      <c r="F25" s="8">
        <v>11.05</v>
      </c>
      <c r="G25" s="8">
        <v>11.04</v>
      </c>
      <c r="H25" s="3">
        <f t="shared" si="10"/>
        <v>14.92</v>
      </c>
      <c r="I25" s="3">
        <f t="shared" si="11"/>
        <v>15.01</v>
      </c>
      <c r="J25" s="3">
        <f t="shared" si="12"/>
        <v>15.27</v>
      </c>
      <c r="K25" s="3"/>
      <c r="L25" s="3">
        <f t="shared" ref="L25:N25" si="18">H25-$K24</f>
        <v>2.99333333333333</v>
      </c>
      <c r="M25" s="3">
        <f t="shared" si="18"/>
        <v>3.08333333333333</v>
      </c>
      <c r="N25" s="3">
        <f t="shared" si="18"/>
        <v>3.34333333333333</v>
      </c>
      <c r="O25" s="6">
        <f t="shared" ref="O25:Q25" si="19">2^-L25</f>
        <v>0.125578959300257</v>
      </c>
      <c r="P25" s="6">
        <f t="shared" si="19"/>
        <v>0.117984289085212</v>
      </c>
      <c r="Q25" s="6">
        <f t="shared" si="19"/>
        <v>0.0985272544974048</v>
      </c>
      <c r="R25" s="9">
        <f t="shared" si="15"/>
        <v>0.114030167627625</v>
      </c>
      <c r="S25" s="9">
        <f t="shared" si="16"/>
        <v>0.0139525979860805</v>
      </c>
      <c r="T25" s="9">
        <f t="shared" si="17"/>
        <v>0.00805577250928433</v>
      </c>
    </row>
    <row r="26" spans="1:20">
      <c r="O26" s="2"/>
      <c r="P26" s="2"/>
      <c r="Q26" s="2"/>
    </row>
    <row r="27" spans="1:20">
      <c r="A27" s="20" t="s">
        <v>38</v>
      </c>
      <c r="O27" s="2"/>
      <c r="P27" s="2"/>
      <c r="Q27" s="2"/>
    </row>
    <row r="28" spans="1:20">
      <c r="A28" s="3" t="s">
        <v>2</v>
      </c>
      <c r="B28" s="4" t="s">
        <v>3</v>
      </c>
      <c r="C28" s="4" t="s">
        <v>4</v>
      </c>
      <c r="D28" s="4" t="s">
        <v>5</v>
      </c>
      <c r="E28" s="5" t="s">
        <v>6</v>
      </c>
      <c r="F28" s="5" t="s">
        <v>7</v>
      </c>
      <c r="G28" s="5" t="s">
        <v>8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3" t="s">
        <v>15</v>
      </c>
      <c r="O28" s="6" t="s">
        <v>16</v>
      </c>
      <c r="P28" s="6" t="s">
        <v>17</v>
      </c>
      <c r="Q28" s="6" t="s">
        <v>18</v>
      </c>
      <c r="R28" s="7" t="s">
        <v>12</v>
      </c>
      <c r="S28" s="3" t="s">
        <v>19</v>
      </c>
      <c r="T28" s="7" t="s">
        <v>20</v>
      </c>
    </row>
    <row r="29" spans="1:20">
      <c r="A29" s="8" t="s">
        <v>40</v>
      </c>
      <c r="B29" s="8">
        <v>24.23</v>
      </c>
      <c r="C29" s="8">
        <v>24.14</v>
      </c>
      <c r="D29" s="8">
        <v>24</v>
      </c>
      <c r="E29" s="8">
        <v>12.06</v>
      </c>
      <c r="F29" s="8">
        <v>12.09</v>
      </c>
      <c r="G29" s="8">
        <v>12.09</v>
      </c>
      <c r="H29" s="3">
        <f t="shared" si="10"/>
        <v>12.17</v>
      </c>
      <c r="I29" s="3">
        <f t="shared" si="11"/>
        <v>12.05</v>
      </c>
      <c r="J29" s="3">
        <f t="shared" si="12"/>
        <v>11.91</v>
      </c>
      <c r="K29" s="3">
        <f>AVERAGE(H29:J29)</f>
        <v>12.0433333333333</v>
      </c>
      <c r="L29" s="3">
        <f t="shared" ref="L29:N29" si="20">H29-$K29</f>
        <v>0.126666666666669</v>
      </c>
      <c r="M29" s="3">
        <f t="shared" si="20"/>
        <v>0.00666666666666949</v>
      </c>
      <c r="N29" s="3">
        <f t="shared" si="20"/>
        <v>-0.133333333333331</v>
      </c>
      <c r="O29" s="6">
        <f t="shared" ref="O29:Q29" si="21">2^-L29</f>
        <v>0.915945290270247</v>
      </c>
      <c r="P29" s="6">
        <f t="shared" si="21"/>
        <v>0.995389679103227</v>
      </c>
      <c r="Q29" s="6">
        <f t="shared" si="21"/>
        <v>1.09682497969462</v>
      </c>
      <c r="R29" s="9">
        <f t="shared" si="15"/>
        <v>1.0027199830227</v>
      </c>
      <c r="S29" s="9">
        <f t="shared" si="16"/>
        <v>0.0906623710710714</v>
      </c>
      <c r="T29" s="9">
        <f t="shared" si="17"/>
        <v>0.0523454798331821</v>
      </c>
    </row>
    <row r="30" s="17" customFormat="1" spans="1:20">
      <c r="A30" s="24" t="s">
        <v>41</v>
      </c>
      <c r="B30" s="24">
        <v>25.16</v>
      </c>
      <c r="C30" s="24">
        <v>25.21</v>
      </c>
      <c r="D30" s="24">
        <v>25.24</v>
      </c>
      <c r="E30" s="24">
        <v>11.28</v>
      </c>
      <c r="F30" s="24">
        <v>11.05</v>
      </c>
      <c r="G30" s="24">
        <v>11.04</v>
      </c>
      <c r="H30" s="25">
        <f t="shared" si="10"/>
        <v>13.88</v>
      </c>
      <c r="I30" s="25">
        <f t="shared" si="11"/>
        <v>14.16</v>
      </c>
      <c r="J30" s="25">
        <f t="shared" si="12"/>
        <v>14.2</v>
      </c>
      <c r="K30" s="25"/>
      <c r="L30" s="25">
        <f t="shared" ref="L30:N30" si="22">H30-$K29</f>
        <v>1.83666666666667</v>
      </c>
      <c r="M30" s="25">
        <f t="shared" si="22"/>
        <v>2.11666666666667</v>
      </c>
      <c r="N30" s="25">
        <f t="shared" si="22"/>
        <v>2.15666666666667</v>
      </c>
      <c r="O30" s="26">
        <f t="shared" ref="O30:Q30" si="23">2^-L30</f>
        <v>0.279967901011689</v>
      </c>
      <c r="P30" s="26">
        <f t="shared" si="23"/>
        <v>0.230579048396484</v>
      </c>
      <c r="Q30" s="26">
        <f t="shared" si="23"/>
        <v>0.224273852192458</v>
      </c>
      <c r="R30" s="27">
        <f t="shared" si="15"/>
        <v>0.24494026720021</v>
      </c>
      <c r="S30" s="27">
        <f t="shared" si="16"/>
        <v>0.0304982003176599</v>
      </c>
      <c r="T30" s="27">
        <f t="shared" si="17"/>
        <v>0.0176086606914895</v>
      </c>
    </row>
    <row r="46" s="18" customFormat="1" spans="1:20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60" ht="22" customHeight="1"/>
  </sheetData>
  <mergeCells count="2">
    <mergeCell ref="A1:T1"/>
    <mergeCell ref="A16:T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19" workbookViewId="0">
      <selection activeCell="A1" sqref="A1:I30"/>
    </sheetView>
  </sheetViews>
  <sheetFormatPr defaultColWidth="8.88888888888889" defaultRowHeight="13.8"/>
  <cols>
    <col min="1" max="1" width="13.1111111111111" customWidth="1"/>
    <col min="2" max="4" width="12.8888888888889"/>
    <col min="6" max="6" width="13.1111111111111" customWidth="1"/>
    <col min="7" max="9" width="12.8888888888889"/>
  </cols>
  <sheetData>
    <row r="1" spans="1:9">
      <c r="A1" s="11" t="s">
        <v>43</v>
      </c>
      <c r="B1" s="11"/>
      <c r="C1" s="11"/>
      <c r="D1" s="11"/>
      <c r="F1" s="12" t="s">
        <v>44</v>
      </c>
      <c r="G1" s="12"/>
      <c r="H1" s="12"/>
      <c r="I1" s="12"/>
    </row>
    <row r="2" spans="1:9">
      <c r="A2" s="3" t="s">
        <v>2</v>
      </c>
      <c r="B2" s="4" t="s">
        <v>3</v>
      </c>
      <c r="C2" s="4" t="s">
        <v>4</v>
      </c>
      <c r="D2" s="4" t="s">
        <v>5</v>
      </c>
      <c r="F2" s="13" t="s">
        <v>2</v>
      </c>
      <c r="G2" s="14" t="s">
        <v>3</v>
      </c>
      <c r="H2" s="14" t="s">
        <v>4</v>
      </c>
      <c r="I2" s="14" t="s">
        <v>5</v>
      </c>
    </row>
    <row r="3" spans="1:9">
      <c r="A3" s="3" t="s">
        <v>45</v>
      </c>
      <c r="B3">
        <v>27.2855073509626</v>
      </c>
      <c r="C3">
        <v>27.372845033437</v>
      </c>
      <c r="D3" s="15">
        <v>27.1425280330858</v>
      </c>
      <c r="F3" s="3" t="s">
        <v>45</v>
      </c>
      <c r="G3">
        <v>26.4137583420119</v>
      </c>
      <c r="H3">
        <v>26.7676858873887</v>
      </c>
      <c r="I3">
        <v>27.051381517727</v>
      </c>
    </row>
    <row r="4" spans="1:9">
      <c r="A4" s="3" t="s">
        <v>46</v>
      </c>
      <c r="B4">
        <v>30.6419976343561</v>
      </c>
      <c r="C4">
        <v>31.0520927569802</v>
      </c>
      <c r="D4" s="16"/>
      <c r="F4" s="3" t="s">
        <v>46</v>
      </c>
      <c r="G4">
        <v>28.9984247303967</v>
      </c>
      <c r="H4">
        <v>29.0440951951169</v>
      </c>
      <c r="I4">
        <v>29.0969954837974</v>
      </c>
    </row>
    <row r="5" spans="1:9">
      <c r="A5" s="3" t="s">
        <v>45</v>
      </c>
      <c r="B5">
        <v>27.8234592382068</v>
      </c>
      <c r="C5">
        <v>27.5985590930393</v>
      </c>
      <c r="D5">
        <v>27.6886171470036</v>
      </c>
      <c r="F5" s="3" t="s">
        <v>45</v>
      </c>
      <c r="G5">
        <v>26.8540836768023</v>
      </c>
      <c r="H5">
        <v>26.8901570500112</v>
      </c>
      <c r="I5">
        <v>26.8194378603926</v>
      </c>
    </row>
    <row r="6" spans="1:9">
      <c r="A6" s="3" t="s">
        <v>47</v>
      </c>
      <c r="B6">
        <v>33.1661280342308</v>
      </c>
      <c r="C6" s="15">
        <v>32.8635142415431</v>
      </c>
      <c r="D6" s="16"/>
      <c r="F6" s="3" t="s">
        <v>47</v>
      </c>
      <c r="G6">
        <v>31.6584959595319</v>
      </c>
      <c r="H6">
        <v>32.226106654115</v>
      </c>
      <c r="I6">
        <v>31.6215463093985</v>
      </c>
    </row>
    <row r="7" spans="1:9">
      <c r="A7" s="3" t="s">
        <v>48</v>
      </c>
      <c r="B7">
        <v>26.5476136763717</v>
      </c>
      <c r="C7" s="15">
        <v>26.8408212354896</v>
      </c>
      <c r="D7">
        <v>27.2303500054552</v>
      </c>
      <c r="F7" s="3" t="s">
        <v>48</v>
      </c>
      <c r="G7">
        <v>26.145730767768</v>
      </c>
      <c r="H7">
        <v>25.8763975360996</v>
      </c>
      <c r="I7">
        <v>26.0386202797396</v>
      </c>
    </row>
    <row r="8" spans="1:9">
      <c r="A8" s="3" t="s">
        <v>49</v>
      </c>
      <c r="B8">
        <v>30.6393978265945</v>
      </c>
      <c r="C8">
        <v>30.3509205977048</v>
      </c>
      <c r="D8" s="15">
        <v>30.7867675759892</v>
      </c>
      <c r="F8" s="3" t="s">
        <v>49</v>
      </c>
      <c r="G8">
        <v>25.7623676461892</v>
      </c>
      <c r="H8">
        <v>25.9741641393917</v>
      </c>
      <c r="I8">
        <v>25.8588948102119</v>
      </c>
    </row>
    <row r="9" spans="1:9">
      <c r="A9" s="3" t="s">
        <v>48</v>
      </c>
      <c r="B9" s="15">
        <v>26.4952020271505</v>
      </c>
      <c r="C9">
        <v>26.5271445744405</v>
      </c>
      <c r="D9">
        <v>26.4653081523468</v>
      </c>
      <c r="F9" s="3" t="s">
        <v>48</v>
      </c>
      <c r="G9">
        <v>25.7685404546628</v>
      </c>
      <c r="H9">
        <v>25.6512948691642</v>
      </c>
      <c r="I9">
        <v>26.0854592349905</v>
      </c>
    </row>
    <row r="10" spans="1:9">
      <c r="A10" s="3" t="s">
        <v>50</v>
      </c>
      <c r="B10">
        <v>30.9071554887787</v>
      </c>
      <c r="C10">
        <v>31.4768191721272</v>
      </c>
      <c r="D10" s="15">
        <v>31.4977887253441</v>
      </c>
      <c r="F10" s="3" t="s">
        <v>50</v>
      </c>
      <c r="G10">
        <v>27.1465932483283</v>
      </c>
      <c r="H10">
        <v>27.010231848792</v>
      </c>
      <c r="I10">
        <v>27.0218634568257</v>
      </c>
    </row>
    <row r="11" spans="1:9">
      <c r="A11" s="3"/>
      <c r="B11" s="3"/>
      <c r="C11" s="3"/>
      <c r="D11" s="3"/>
      <c r="F11" s="13"/>
      <c r="G11" s="13"/>
      <c r="H11" s="13"/>
      <c r="I11" s="13"/>
    </row>
    <row r="12" spans="1:9">
      <c r="A12" s="3" t="s">
        <v>2</v>
      </c>
      <c r="B12" s="4" t="s">
        <v>3</v>
      </c>
      <c r="C12" s="4" t="s">
        <v>4</v>
      </c>
      <c r="D12" s="4" t="s">
        <v>5</v>
      </c>
      <c r="F12" s="13" t="s">
        <v>2</v>
      </c>
      <c r="G12" s="14" t="s">
        <v>3</v>
      </c>
      <c r="H12" s="14" t="s">
        <v>4</v>
      </c>
      <c r="I12" s="14" t="s">
        <v>5</v>
      </c>
    </row>
    <row r="13" spans="1:9">
      <c r="A13" s="3" t="s">
        <v>45</v>
      </c>
      <c r="B13">
        <v>31.1647506495315</v>
      </c>
      <c r="C13">
        <v>31.7428288876834</v>
      </c>
      <c r="D13" s="16"/>
      <c r="F13" s="3" t="s">
        <v>45</v>
      </c>
      <c r="G13">
        <v>23.9328132605037</v>
      </c>
      <c r="H13">
        <v>23.4313231880916</v>
      </c>
      <c r="I13" s="13"/>
    </row>
    <row r="14" spans="1:9">
      <c r="A14" s="3" t="s">
        <v>46</v>
      </c>
      <c r="B14">
        <v>30.4381176972797</v>
      </c>
      <c r="C14">
        <v>31.4702298405035</v>
      </c>
      <c r="D14" s="16"/>
      <c r="F14" s="3" t="s">
        <v>46</v>
      </c>
      <c r="G14">
        <v>28.4227913579935</v>
      </c>
      <c r="H14">
        <v>27.4233390914452</v>
      </c>
      <c r="I14" s="13"/>
    </row>
    <row r="15" spans="1:9">
      <c r="A15" s="3" t="s">
        <v>45</v>
      </c>
      <c r="B15">
        <v>28.8050583547205</v>
      </c>
      <c r="C15">
        <v>28.5168100559958</v>
      </c>
      <c r="D15">
        <v>28.702596595317</v>
      </c>
      <c r="F15" s="3" t="s">
        <v>45</v>
      </c>
      <c r="G15" s="15">
        <v>25.7854087623629</v>
      </c>
      <c r="H15">
        <v>24.8745337213515</v>
      </c>
      <c r="I15" s="13"/>
    </row>
    <row r="16" spans="1:9">
      <c r="A16" s="3" t="s">
        <v>47</v>
      </c>
      <c r="B16">
        <v>30.4166172640588</v>
      </c>
      <c r="C16">
        <v>30.3147113833314</v>
      </c>
      <c r="D16" s="16"/>
      <c r="F16" s="3" t="s">
        <v>47</v>
      </c>
      <c r="G16" s="15">
        <v>32.5552056526175</v>
      </c>
      <c r="H16">
        <v>31.3730256053444</v>
      </c>
      <c r="I16" s="13"/>
    </row>
    <row r="17" spans="1:9">
      <c r="A17" s="3" t="s">
        <v>48</v>
      </c>
      <c r="B17">
        <v>29.9261153707738</v>
      </c>
      <c r="C17">
        <v>29.5561713738192</v>
      </c>
      <c r="D17">
        <v>29.9767353104369</v>
      </c>
      <c r="F17" s="3" t="s">
        <v>48</v>
      </c>
      <c r="G17">
        <v>24.2305788821151</v>
      </c>
      <c r="H17">
        <v>24.1822765837961</v>
      </c>
      <c r="I17" s="13"/>
    </row>
    <row r="18" spans="1:9">
      <c r="A18" s="3" t="s">
        <v>49</v>
      </c>
      <c r="B18" s="15">
        <v>31.1308131807014</v>
      </c>
      <c r="C18">
        <v>31.6820903424725</v>
      </c>
      <c r="D18">
        <v>31.6418422413138</v>
      </c>
      <c r="F18" s="3" t="s">
        <v>49</v>
      </c>
      <c r="G18">
        <v>27.6790443159126</v>
      </c>
      <c r="H18">
        <v>27.8410532638938</v>
      </c>
      <c r="I18" s="13"/>
    </row>
    <row r="19" spans="1:9">
      <c r="A19" s="3" t="s">
        <v>48</v>
      </c>
      <c r="B19">
        <v>31.0000979157815</v>
      </c>
      <c r="C19">
        <v>30.7540935133593</v>
      </c>
      <c r="D19" s="16"/>
      <c r="F19" s="3" t="s">
        <v>48</v>
      </c>
      <c r="G19">
        <v>25.1569918356793</v>
      </c>
      <c r="H19">
        <v>24.4949655263683</v>
      </c>
      <c r="I19" s="13"/>
    </row>
    <row r="20" spans="1:9">
      <c r="A20" s="3" t="s">
        <v>50</v>
      </c>
      <c r="B20">
        <v>32.4441571605204</v>
      </c>
      <c r="C20">
        <v>33.2931772096577</v>
      </c>
      <c r="D20" s="16"/>
      <c r="F20" s="3" t="s">
        <v>50</v>
      </c>
      <c r="G20">
        <v>31.0154442936296</v>
      </c>
      <c r="H20">
        <v>29.4612966102963</v>
      </c>
      <c r="I20" s="13"/>
    </row>
    <row r="21" spans="1:9">
      <c r="A21" s="3"/>
      <c r="B21" s="3"/>
      <c r="C21" s="3"/>
      <c r="D21" s="3"/>
      <c r="F21" s="13"/>
      <c r="G21" s="13"/>
      <c r="H21" s="13"/>
      <c r="I21" s="13"/>
    </row>
    <row r="22" spans="1:9">
      <c r="A22" s="3" t="s">
        <v>2</v>
      </c>
      <c r="B22" s="4" t="s">
        <v>3</v>
      </c>
      <c r="C22" s="4" t="s">
        <v>4</v>
      </c>
      <c r="D22" s="4" t="s">
        <v>5</v>
      </c>
      <c r="F22" s="13" t="s">
        <v>2</v>
      </c>
      <c r="G22" s="14" t="s">
        <v>3</v>
      </c>
      <c r="H22" s="14" t="s">
        <v>4</v>
      </c>
      <c r="I22" s="14" t="s">
        <v>5</v>
      </c>
    </row>
    <row r="23" spans="1:9">
      <c r="A23" s="3" t="s">
        <v>45</v>
      </c>
      <c r="B23">
        <v>30.4808946574388</v>
      </c>
      <c r="C23">
        <v>30.6409764810085</v>
      </c>
      <c r="D23">
        <v>30.6351702561222</v>
      </c>
      <c r="F23" s="3" t="s">
        <v>45</v>
      </c>
      <c r="G23">
        <v>27.3761024954316</v>
      </c>
      <c r="H23">
        <v>27.0969777621475</v>
      </c>
      <c r="I23">
        <v>27.0946128366677</v>
      </c>
    </row>
    <row r="24" spans="1:9">
      <c r="A24" s="3" t="s">
        <v>46</v>
      </c>
      <c r="B24" s="15">
        <v>31.0603360895442</v>
      </c>
      <c r="C24">
        <v>31.2840780420369</v>
      </c>
      <c r="D24">
        <v>31.6492952952365</v>
      </c>
      <c r="F24" s="3" t="s">
        <v>46</v>
      </c>
      <c r="G24">
        <v>29.0030114684075</v>
      </c>
      <c r="H24">
        <v>29.2592317516316</v>
      </c>
      <c r="I24" s="13"/>
    </row>
    <row r="25" spans="1:9">
      <c r="A25" s="3" t="s">
        <v>45</v>
      </c>
      <c r="B25">
        <v>31.084170726243</v>
      </c>
      <c r="C25">
        <v>30.1930299465969</v>
      </c>
      <c r="D25">
        <v>30.8032678560038</v>
      </c>
      <c r="F25" s="3" t="s">
        <v>45</v>
      </c>
      <c r="G25">
        <v>27.0079356626799</v>
      </c>
      <c r="H25">
        <v>27.042608387011</v>
      </c>
      <c r="I25">
        <v>26.8538970037174</v>
      </c>
    </row>
    <row r="26" spans="1:9">
      <c r="A26" s="3" t="s">
        <v>47</v>
      </c>
      <c r="B26" s="15">
        <v>33.3830688765656</v>
      </c>
      <c r="C26">
        <v>33.2218880033901</v>
      </c>
      <c r="D26" s="16"/>
      <c r="F26" s="3" t="s">
        <v>47</v>
      </c>
      <c r="G26">
        <v>31.1384585461152</v>
      </c>
      <c r="H26">
        <v>31.2776545182988</v>
      </c>
      <c r="I26" s="13"/>
    </row>
    <row r="27" spans="1:9">
      <c r="A27" s="3" t="s">
        <v>48</v>
      </c>
      <c r="B27">
        <v>29.1376855360659</v>
      </c>
      <c r="C27">
        <v>28.8673609119835</v>
      </c>
      <c r="D27">
        <v>29.2843371835237</v>
      </c>
      <c r="F27" s="3" t="s">
        <v>48</v>
      </c>
      <c r="G27">
        <v>26.2717987813723</v>
      </c>
      <c r="H27">
        <v>26.184958421385</v>
      </c>
      <c r="I27">
        <v>26.1576689940839</v>
      </c>
    </row>
    <row r="28" spans="1:9">
      <c r="A28" s="3" t="s">
        <v>49</v>
      </c>
      <c r="B28" s="15">
        <v>32.36423729942</v>
      </c>
      <c r="C28">
        <v>33.0584975521693</v>
      </c>
      <c r="D28" s="16"/>
      <c r="F28" s="3" t="s">
        <v>49</v>
      </c>
      <c r="G28" s="15">
        <v>25.7991178616193</v>
      </c>
      <c r="H28">
        <v>26.0967410683122</v>
      </c>
      <c r="I28">
        <v>26.0100227795206</v>
      </c>
    </row>
    <row r="29" spans="1:9">
      <c r="A29" s="3" t="s">
        <v>48</v>
      </c>
      <c r="B29">
        <v>27.5941253204602</v>
      </c>
      <c r="C29">
        <v>27.1444234909974</v>
      </c>
      <c r="D29" s="16"/>
      <c r="F29" s="3" t="s">
        <v>48</v>
      </c>
      <c r="G29">
        <v>25.5607545586732</v>
      </c>
      <c r="H29">
        <v>25.5041727005037</v>
      </c>
      <c r="I29">
        <v>25.602226750615</v>
      </c>
    </row>
    <row r="30" spans="1:9">
      <c r="A30" s="3" t="s">
        <v>50</v>
      </c>
      <c r="B30">
        <v>31.2931539924989</v>
      </c>
      <c r="C30" s="15">
        <v>32.133362223113</v>
      </c>
      <c r="D30" s="16"/>
      <c r="F30" s="3" t="s">
        <v>50</v>
      </c>
      <c r="G30">
        <v>27.2151006732016</v>
      </c>
      <c r="H30">
        <v>26.9373758137731</v>
      </c>
      <c r="I30">
        <v>27.1387182377916</v>
      </c>
    </row>
  </sheetData>
  <mergeCells count="2">
    <mergeCell ref="A1:D1"/>
    <mergeCell ref="F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opLeftCell="B1" workbookViewId="0">
      <selection activeCell="A1" sqref="A1:T29"/>
    </sheetView>
  </sheetViews>
  <sheetFormatPr defaultColWidth="8.88888888888889" defaultRowHeight="13.8"/>
  <cols>
    <col min="1" max="1" width="21.8888888888889" customWidth="1"/>
    <col min="5" max="6" width="12.8888888888889"/>
  </cols>
  <sheetData>
    <row r="1" spans="1:20">
      <c r="A1" s="2" t="s">
        <v>52</v>
      </c>
    </row>
    <row r="2" spans="1:20">
      <c r="A2" s="3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6" t="s">
        <v>16</v>
      </c>
      <c r="P2" s="6" t="s">
        <v>17</v>
      </c>
      <c r="Q2" s="6" t="s">
        <v>18</v>
      </c>
      <c r="R2" s="7" t="s">
        <v>12</v>
      </c>
      <c r="S2" s="3" t="s">
        <v>19</v>
      </c>
      <c r="T2" s="7" t="s">
        <v>20</v>
      </c>
    </row>
    <row r="3" spans="1:20">
      <c r="A3" s="8" t="s">
        <v>53</v>
      </c>
      <c r="B3" s="8">
        <v>18.3859892223461</v>
      </c>
      <c r="C3" s="8">
        <v>18.3251313367432</v>
      </c>
      <c r="D3" s="8">
        <v>18.3382648450519</v>
      </c>
      <c r="E3" s="8">
        <v>16.8883053303319</v>
      </c>
      <c r="F3" s="8">
        <v>16.809243373454</v>
      </c>
      <c r="G3" s="8">
        <v>16.8904031601472</v>
      </c>
      <c r="H3" s="3">
        <f t="shared" ref="H3:H9" si="0">B3-E3</f>
        <v>1.4976838920142</v>
      </c>
      <c r="I3" s="3">
        <f t="shared" ref="I3:I9" si="1">C3-F3</f>
        <v>1.5158879632892</v>
      </c>
      <c r="J3" s="3">
        <f t="shared" ref="J3:J9" si="2">D3-G3</f>
        <v>1.4478616849047</v>
      </c>
      <c r="K3" s="3">
        <f>AVERAGE(H3:J3)</f>
        <v>1.4871445134027</v>
      </c>
      <c r="L3" s="3">
        <f t="shared" ref="L3:N3" si="3">H3-$K3</f>
        <v>0.0105393786115009</v>
      </c>
      <c r="M3" s="3">
        <f t="shared" si="3"/>
        <v>0.0287434498865018</v>
      </c>
      <c r="N3" s="3">
        <f t="shared" si="3"/>
        <v>-0.0392828284980027</v>
      </c>
      <c r="O3" s="6">
        <f t="shared" ref="O3:Q3" si="4">2^-L3</f>
        <v>0.992721278570931</v>
      </c>
      <c r="P3" s="6">
        <f t="shared" si="4"/>
        <v>0.980273718966173</v>
      </c>
      <c r="Q3" s="6">
        <f t="shared" si="4"/>
        <v>1.02760287272581</v>
      </c>
      <c r="R3" s="9">
        <f t="shared" ref="R3:R9" si="5">AVERAGE(O3:Q3)</f>
        <v>1.00019929008764</v>
      </c>
      <c r="S3" s="9">
        <f t="shared" ref="S3:S9" si="6">STDEV(O3:Q3)</f>
        <v>0.0245347241900893</v>
      </c>
      <c r="T3" s="9">
        <f t="shared" ref="T3:T9" si="7">S3/1.732</f>
        <v>0.0141655451443934</v>
      </c>
    </row>
    <row r="4" spans="1:20">
      <c r="A4" s="8" t="s">
        <v>54</v>
      </c>
      <c r="B4" s="8">
        <v>18.138560636674</v>
      </c>
      <c r="C4" s="8">
        <v>18.2865035563873</v>
      </c>
      <c r="D4" s="8">
        <v>18.1299828026006</v>
      </c>
      <c r="E4" s="8">
        <v>16.0245319629062</v>
      </c>
      <c r="F4" s="10">
        <v>16.0029659457829</v>
      </c>
      <c r="G4" s="8">
        <v>16.0266081851062</v>
      </c>
      <c r="H4" s="3">
        <f t="shared" si="0"/>
        <v>2.1140286737678</v>
      </c>
      <c r="I4" s="3">
        <f t="shared" si="1"/>
        <v>2.2835376106044</v>
      </c>
      <c r="J4" s="3">
        <f t="shared" si="2"/>
        <v>2.1033746174944</v>
      </c>
      <c r="K4" s="3"/>
      <c r="L4" s="3">
        <f t="shared" ref="L4:N4" si="8">H4-$K3</f>
        <v>0.626884160365101</v>
      </c>
      <c r="M4" s="3">
        <f t="shared" si="8"/>
        <v>0.796393097201697</v>
      </c>
      <c r="N4" s="3">
        <f t="shared" si="8"/>
        <v>0.616230104091702</v>
      </c>
      <c r="O4" s="6">
        <f t="shared" ref="O4:Q4" si="9">2^-L4</f>
        <v>0.647573493551686</v>
      </c>
      <c r="P4" s="6">
        <f t="shared" si="9"/>
        <v>0.57578691271067</v>
      </c>
      <c r="Q4" s="6">
        <f t="shared" si="9"/>
        <v>0.652373414594483</v>
      </c>
      <c r="R4" s="9">
        <f t="shared" si="5"/>
        <v>0.62524460695228</v>
      </c>
      <c r="S4" s="9">
        <f t="shared" si="6"/>
        <v>0.0428988047651293</v>
      </c>
      <c r="T4" s="9">
        <f t="shared" si="7"/>
        <v>0.0247683630283657</v>
      </c>
    </row>
    <row r="6" spans="1:20">
      <c r="A6" s="2" t="s">
        <v>55</v>
      </c>
    </row>
    <row r="7" spans="1:20">
      <c r="A7" s="3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5" t="s">
        <v>7</v>
      </c>
      <c r="G7" s="5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6" t="s">
        <v>16</v>
      </c>
      <c r="P7" s="6" t="s">
        <v>17</v>
      </c>
      <c r="Q7" s="6" t="s">
        <v>18</v>
      </c>
      <c r="R7" s="7" t="s">
        <v>12</v>
      </c>
      <c r="S7" s="3" t="s">
        <v>19</v>
      </c>
      <c r="T7" s="7" t="s">
        <v>20</v>
      </c>
    </row>
    <row r="8" spans="1:20">
      <c r="A8" s="8" t="s">
        <v>53</v>
      </c>
      <c r="B8" s="8">
        <v>17.9054117278727</v>
      </c>
      <c r="C8" s="8">
        <v>17.7536561268364</v>
      </c>
      <c r="D8" s="8">
        <v>17.7542922479552</v>
      </c>
      <c r="E8" s="8">
        <v>16.8883053303319</v>
      </c>
      <c r="F8" s="8">
        <v>16.809243373454</v>
      </c>
      <c r="G8" s="8">
        <v>16.8904031601472</v>
      </c>
      <c r="H8" s="3">
        <f t="shared" si="0"/>
        <v>1.0171063975408</v>
      </c>
      <c r="I8" s="3">
        <f t="shared" si="1"/>
        <v>0.944412753382402</v>
      </c>
      <c r="J8" s="3">
        <f t="shared" si="2"/>
        <v>0.863889087807998</v>
      </c>
      <c r="K8" s="3">
        <f>AVERAGE(H8:J8)</f>
        <v>0.941802746243733</v>
      </c>
      <c r="L8" s="3">
        <f t="shared" ref="L8:N8" si="10">H8-$K8</f>
        <v>0.0753036512970672</v>
      </c>
      <c r="M8" s="3">
        <f t="shared" si="10"/>
        <v>0.00261000713866844</v>
      </c>
      <c r="N8" s="3">
        <f t="shared" si="10"/>
        <v>-0.0779136584357355</v>
      </c>
      <c r="O8" s="6">
        <f t="shared" ref="O8:Q8" si="11">2^-L8</f>
        <v>0.949142329155556</v>
      </c>
      <c r="P8" s="6">
        <f t="shared" si="11"/>
        <v>0.998192516380129</v>
      </c>
      <c r="Q8" s="6">
        <f t="shared" si="11"/>
        <v>1.05549054737022</v>
      </c>
      <c r="R8" s="9">
        <f t="shared" si="5"/>
        <v>1.0009417976353</v>
      </c>
      <c r="S8" s="9">
        <f t="shared" si="6"/>
        <v>0.0532273875925123</v>
      </c>
      <c r="T8" s="9">
        <f t="shared" si="7"/>
        <v>0.0307317480326283</v>
      </c>
    </row>
    <row r="9" spans="1:20">
      <c r="A9" s="8" t="s">
        <v>54</v>
      </c>
      <c r="B9" s="8">
        <v>17.2647741032001</v>
      </c>
      <c r="C9" s="8">
        <v>17.1745570377571</v>
      </c>
      <c r="D9" s="8">
        <v>17.0914569289508</v>
      </c>
      <c r="E9" s="8">
        <v>16.0245319629062</v>
      </c>
      <c r="F9" s="8">
        <v>16.0029659457829</v>
      </c>
      <c r="G9" s="8">
        <v>16.0266081851062</v>
      </c>
      <c r="H9" s="3">
        <f t="shared" si="0"/>
        <v>1.2402421402939</v>
      </c>
      <c r="I9" s="3">
        <f t="shared" si="1"/>
        <v>1.1715910919742</v>
      </c>
      <c r="J9" s="3">
        <f t="shared" si="2"/>
        <v>1.0648487438446</v>
      </c>
      <c r="K9" s="3"/>
      <c r="L9" s="3">
        <f t="shared" ref="L9:N9" si="12">H9-$K8</f>
        <v>0.298439394050168</v>
      </c>
      <c r="M9" s="3">
        <f t="shared" si="12"/>
        <v>0.229788345730467</v>
      </c>
      <c r="N9" s="3">
        <f t="shared" si="12"/>
        <v>0.12304599760087</v>
      </c>
      <c r="O9" s="6">
        <f t="shared" ref="O9:Q9" si="13">2^-L9</f>
        <v>0.813131509222978</v>
      </c>
      <c r="P9" s="6">
        <f t="shared" si="13"/>
        <v>0.852759988928778</v>
      </c>
      <c r="Q9" s="6">
        <f t="shared" si="13"/>
        <v>0.918246885270183</v>
      </c>
      <c r="R9" s="9">
        <f t="shared" si="5"/>
        <v>0.861379461140646</v>
      </c>
      <c r="S9" s="9">
        <f t="shared" si="6"/>
        <v>0.0530851395994652</v>
      </c>
      <c r="T9" s="9">
        <f t="shared" si="7"/>
        <v>0.0306496187063887</v>
      </c>
    </row>
    <row r="11" spans="1:20">
      <c r="A11" s="2" t="s">
        <v>56</v>
      </c>
    </row>
    <row r="12" spans="1:20">
      <c r="A12" s="3" t="s">
        <v>2</v>
      </c>
      <c r="B12" s="4" t="s">
        <v>3</v>
      </c>
      <c r="C12" s="4" t="s">
        <v>4</v>
      </c>
      <c r="D12" s="4" t="s">
        <v>5</v>
      </c>
      <c r="E12" s="5" t="s">
        <v>6</v>
      </c>
      <c r="F12" s="5" t="s">
        <v>7</v>
      </c>
      <c r="G12" s="5" t="s">
        <v>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  <c r="N12" s="3" t="s">
        <v>15</v>
      </c>
      <c r="O12" s="6" t="s">
        <v>16</v>
      </c>
      <c r="P12" s="6" t="s">
        <v>17</v>
      </c>
      <c r="Q12" s="6" t="s">
        <v>18</v>
      </c>
      <c r="R12" s="7" t="s">
        <v>12</v>
      </c>
      <c r="S12" s="3" t="s">
        <v>19</v>
      </c>
      <c r="T12" s="7" t="s">
        <v>20</v>
      </c>
    </row>
    <row r="13" spans="1:20">
      <c r="A13" s="8" t="s">
        <v>53</v>
      </c>
      <c r="B13" s="8">
        <v>16.9953996849955</v>
      </c>
      <c r="C13" s="8">
        <v>17.0411653010474</v>
      </c>
      <c r="D13" s="8">
        <v>16.879010118524</v>
      </c>
      <c r="E13" s="8">
        <v>16.8883053303319</v>
      </c>
      <c r="F13" s="8">
        <v>16.809243373454</v>
      </c>
      <c r="G13" s="8">
        <v>16.8904031601472</v>
      </c>
      <c r="H13" s="3">
        <f t="shared" ref="H13:H19" si="14">B13-E13</f>
        <v>0.107094354663602</v>
      </c>
      <c r="I13" s="3">
        <f t="shared" ref="I13:I19" si="15">C13-F13</f>
        <v>0.231921927593401</v>
      </c>
      <c r="J13" s="3">
        <f t="shared" ref="J13:J19" si="16">D13-G13</f>
        <v>-0.0113930416232009</v>
      </c>
      <c r="K13" s="3">
        <f>AVERAGE(H13:J13)</f>
        <v>0.109207746877934</v>
      </c>
      <c r="L13" s="3">
        <f t="shared" ref="L13:N13" si="17">H13-$K13</f>
        <v>-0.00211339221433231</v>
      </c>
      <c r="M13" s="3">
        <f t="shared" si="17"/>
        <v>0.122714180715467</v>
      </c>
      <c r="N13" s="3">
        <f t="shared" si="17"/>
        <v>-0.120600788501135</v>
      </c>
      <c r="O13" s="6">
        <f t="shared" ref="O13:Q13" si="18">2^-L13</f>
        <v>1.00146596533297</v>
      </c>
      <c r="P13" s="6">
        <f t="shared" si="18"/>
        <v>0.918458104449959</v>
      </c>
      <c r="Q13" s="6">
        <f t="shared" si="18"/>
        <v>1.08718751104446</v>
      </c>
      <c r="R13" s="9">
        <f t="shared" ref="R13:R19" si="19">AVERAGE(O13:Q13)</f>
        <v>1.00237052694246</v>
      </c>
      <c r="S13" s="9">
        <f t="shared" ref="S13:S19" si="20">STDEV(O13:Q13)</f>
        <v>0.0843683402480581</v>
      </c>
      <c r="T13" s="9">
        <f t="shared" ref="T13:T19" si="21">S13/1.732</f>
        <v>0.0487115128452992</v>
      </c>
    </row>
    <row r="14" spans="1:20">
      <c r="A14" s="8" t="s">
        <v>54</v>
      </c>
      <c r="B14" s="8">
        <v>16.5362874817949</v>
      </c>
      <c r="C14" s="8">
        <v>16.2418643179454</v>
      </c>
      <c r="D14" s="8">
        <v>16.4303010644567</v>
      </c>
      <c r="E14" s="8">
        <v>16.0245319629062</v>
      </c>
      <c r="F14" s="8">
        <v>16.0029659457829</v>
      </c>
      <c r="G14" s="8">
        <v>16.0266081851062</v>
      </c>
      <c r="H14" s="3">
        <f t="shared" si="14"/>
        <v>0.511755518888702</v>
      </c>
      <c r="I14" s="3">
        <f t="shared" si="15"/>
        <v>0.238898372162499</v>
      </c>
      <c r="J14" s="3">
        <f t="shared" si="16"/>
        <v>0.403692879350501</v>
      </c>
      <c r="K14" s="3"/>
      <c r="L14" s="3">
        <f t="shared" ref="L14:N14" si="22">H14-$K13</f>
        <v>0.402547772010768</v>
      </c>
      <c r="M14" s="3">
        <f t="shared" si="22"/>
        <v>0.129690625284565</v>
      </c>
      <c r="N14" s="3">
        <f t="shared" si="22"/>
        <v>0.294485132472567</v>
      </c>
      <c r="O14" s="6">
        <f t="shared" ref="O14:Q14" si="23">2^-L14</f>
        <v>0.756521101003645</v>
      </c>
      <c r="P14" s="6">
        <f t="shared" si="23"/>
        <v>0.914027435279728</v>
      </c>
      <c r="Q14" s="6">
        <f t="shared" si="23"/>
        <v>0.815363266492208</v>
      </c>
      <c r="R14" s="9">
        <f t="shared" si="19"/>
        <v>0.82863726759186</v>
      </c>
      <c r="S14" s="9">
        <f t="shared" si="20"/>
        <v>0.0795877544799923</v>
      </c>
      <c r="T14" s="9">
        <f t="shared" si="21"/>
        <v>0.0459513593995337</v>
      </c>
    </row>
    <row r="15" s="1" customFormat="1"/>
    <row r="16" spans="1:20">
      <c r="A16" s="2" t="s">
        <v>52</v>
      </c>
    </row>
    <row r="17" spans="1:20">
      <c r="A17" s="3" t="s">
        <v>2</v>
      </c>
      <c r="B17" s="4" t="s">
        <v>3</v>
      </c>
      <c r="C17" s="4" t="s">
        <v>4</v>
      </c>
      <c r="D17" s="4" t="s">
        <v>5</v>
      </c>
      <c r="E17" s="5" t="s">
        <v>6</v>
      </c>
      <c r="F17" s="5" t="s">
        <v>7</v>
      </c>
      <c r="G17" s="5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6" t="s">
        <v>16</v>
      </c>
      <c r="P17" s="6" t="s">
        <v>17</v>
      </c>
      <c r="Q17" s="6" t="s">
        <v>18</v>
      </c>
      <c r="R17" s="7" t="s">
        <v>12</v>
      </c>
      <c r="S17" s="3" t="s">
        <v>19</v>
      </c>
      <c r="T17" s="7" t="s">
        <v>20</v>
      </c>
    </row>
    <row r="18" spans="1:20">
      <c r="A18" s="8" t="s">
        <v>57</v>
      </c>
      <c r="B18" s="8">
        <v>19.18</v>
      </c>
      <c r="C18" s="8">
        <v>19.15</v>
      </c>
      <c r="D18" s="8">
        <v>19.15</v>
      </c>
      <c r="E18" s="8">
        <v>18.22</v>
      </c>
      <c r="F18" s="8">
        <v>18.08</v>
      </c>
      <c r="G18" s="8">
        <v>18.26</v>
      </c>
      <c r="H18" s="3">
        <f t="shared" si="14"/>
        <v>0.960000000000001</v>
      </c>
      <c r="I18" s="3">
        <f t="shared" si="15"/>
        <v>1.07</v>
      </c>
      <c r="J18" s="3">
        <f t="shared" si="16"/>
        <v>0.889999999999997</v>
      </c>
      <c r="K18" s="3">
        <f>AVERAGE(H18:J18)</f>
        <v>0.973333333333333</v>
      </c>
      <c r="L18" s="3">
        <f t="shared" ref="L18:N18" si="24">H18-$K18</f>
        <v>-0.0133333333333319</v>
      </c>
      <c r="M18" s="3">
        <f t="shared" si="24"/>
        <v>0.0966666666666676</v>
      </c>
      <c r="N18" s="3">
        <f t="shared" si="24"/>
        <v>-0.0833333333333357</v>
      </c>
      <c r="O18" s="6">
        <f t="shared" ref="O18:Q18" si="25">2^-L18</f>
        <v>1.00928480121187</v>
      </c>
      <c r="P18" s="6">
        <f t="shared" si="25"/>
        <v>0.935191247850318</v>
      </c>
      <c r="Q18" s="6">
        <f t="shared" si="25"/>
        <v>1.0594630943593</v>
      </c>
      <c r="R18" s="9">
        <f t="shared" si="19"/>
        <v>1.00131304780716</v>
      </c>
      <c r="S18" s="9">
        <f t="shared" si="20"/>
        <v>0.0625182741120301</v>
      </c>
      <c r="T18" s="9">
        <f t="shared" si="21"/>
        <v>0.0360960012194169</v>
      </c>
    </row>
    <row r="19" spans="1:20">
      <c r="A19" s="8" t="s">
        <v>58</v>
      </c>
      <c r="B19" s="8">
        <v>18.9</v>
      </c>
      <c r="C19" s="8">
        <v>18.87</v>
      </c>
      <c r="D19" s="8">
        <v>18.89</v>
      </c>
      <c r="E19" s="8">
        <v>17.79</v>
      </c>
      <c r="F19" s="8">
        <v>18.01</v>
      </c>
      <c r="G19" s="8">
        <v>17.92</v>
      </c>
      <c r="H19" s="3">
        <f t="shared" si="14"/>
        <v>1.11</v>
      </c>
      <c r="I19" s="3">
        <f t="shared" si="15"/>
        <v>0.859999999999999</v>
      </c>
      <c r="J19" s="3">
        <f t="shared" si="16"/>
        <v>0.969999999999999</v>
      </c>
      <c r="K19" s="3"/>
      <c r="L19" s="3">
        <f t="shared" ref="L19:N19" si="26">H19-$K18</f>
        <v>0.136666666666667</v>
      </c>
      <c r="M19" s="3">
        <f t="shared" si="26"/>
        <v>-0.113333333333333</v>
      </c>
      <c r="N19" s="3">
        <f t="shared" si="26"/>
        <v>-0.00333333333333385</v>
      </c>
      <c r="O19" s="6">
        <f t="shared" ref="O19:Q19" si="27">2^-L19</f>
        <v>0.909618393998281</v>
      </c>
      <c r="P19" s="6">
        <f t="shared" si="27"/>
        <v>1.0817246660801</v>
      </c>
      <c r="Q19" s="6">
        <f t="shared" si="27"/>
        <v>1.00231316184217</v>
      </c>
      <c r="R19" s="9">
        <f t="shared" si="19"/>
        <v>0.997885407306853</v>
      </c>
      <c r="S19" s="9">
        <f t="shared" si="20"/>
        <v>0.0861385278498794</v>
      </c>
      <c r="T19" s="9">
        <f t="shared" si="21"/>
        <v>0.0497335611142491</v>
      </c>
    </row>
    <row r="21" spans="1:20">
      <c r="A21" s="2" t="s">
        <v>55</v>
      </c>
    </row>
    <row r="22" spans="1:20">
      <c r="A22" s="3" t="s">
        <v>2</v>
      </c>
      <c r="B22" s="4" t="s">
        <v>3</v>
      </c>
      <c r="C22" s="4" t="s">
        <v>4</v>
      </c>
      <c r="D22" s="4" t="s">
        <v>5</v>
      </c>
      <c r="E22" s="5" t="s">
        <v>6</v>
      </c>
      <c r="F22" s="5" t="s">
        <v>7</v>
      </c>
      <c r="G22" s="5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6" t="s">
        <v>16</v>
      </c>
      <c r="P22" s="6" t="s">
        <v>17</v>
      </c>
      <c r="Q22" s="6" t="s">
        <v>18</v>
      </c>
      <c r="R22" s="7" t="s">
        <v>12</v>
      </c>
      <c r="S22" s="3" t="s">
        <v>19</v>
      </c>
      <c r="T22" s="7" t="s">
        <v>20</v>
      </c>
    </row>
    <row r="23" spans="1:20">
      <c r="A23" s="8" t="s">
        <v>57</v>
      </c>
      <c r="B23" s="8">
        <v>17.4985362937579</v>
      </c>
      <c r="C23" s="8">
        <v>17.7048582175994</v>
      </c>
      <c r="D23" s="8">
        <v>17.4685071394945</v>
      </c>
      <c r="E23" s="8">
        <v>19.2945291320342</v>
      </c>
      <c r="F23" s="8">
        <v>19.151203070634</v>
      </c>
      <c r="G23" s="8">
        <v>19.1383098720751</v>
      </c>
      <c r="H23" s="3">
        <f t="shared" ref="H23:H29" si="28">B23-E23</f>
        <v>-1.7959928382763</v>
      </c>
      <c r="I23" s="3">
        <f t="shared" ref="I23:I29" si="29">C23-F23</f>
        <v>-1.4463448530346</v>
      </c>
      <c r="J23" s="3">
        <f t="shared" ref="J23:J29" si="30">D23-G23</f>
        <v>-1.6698027325806</v>
      </c>
      <c r="K23" s="3">
        <f>AVERAGE(H23:J23)</f>
        <v>-1.63738014129717</v>
      </c>
      <c r="L23" s="3">
        <f t="shared" ref="L23:N23" si="31">H23-$K23</f>
        <v>-0.158612696979131</v>
      </c>
      <c r="M23" s="3">
        <f t="shared" si="31"/>
        <v>0.191035288262568</v>
      </c>
      <c r="N23" s="3">
        <f t="shared" si="31"/>
        <v>-0.0324225912834362</v>
      </c>
      <c r="O23" s="6">
        <f t="shared" ref="O23:Q23" si="32">2^-L23</f>
        <v>1.11621326537902</v>
      </c>
      <c r="P23" s="6">
        <f t="shared" si="32"/>
        <v>0.875976888445685</v>
      </c>
      <c r="Q23" s="6">
        <f t="shared" si="32"/>
        <v>1.02272806215286</v>
      </c>
      <c r="R23" s="9">
        <f t="shared" ref="R23:R29" si="33">AVERAGE(O23:Q23)</f>
        <v>1.00497273865919</v>
      </c>
      <c r="S23" s="9">
        <f t="shared" ref="S23:S29" si="34">STDEV(O23:Q23)</f>
        <v>0.121098380809933</v>
      </c>
      <c r="T23" s="9">
        <f t="shared" ref="T23:T29" si="35">S23/1.732</f>
        <v>0.0699182337239796</v>
      </c>
    </row>
    <row r="24" spans="1:20">
      <c r="A24" s="8" t="s">
        <v>58</v>
      </c>
      <c r="B24" s="8">
        <v>16.7594121597605</v>
      </c>
      <c r="C24" s="8">
        <v>16.6983210336701</v>
      </c>
      <c r="D24" s="8">
        <v>16.7647864408403</v>
      </c>
      <c r="E24" s="10">
        <v>18.6021316342268</v>
      </c>
      <c r="F24" s="42" t="s">
        <v>59</v>
      </c>
      <c r="G24" s="42" t="s">
        <v>60</v>
      </c>
      <c r="H24" s="3">
        <f t="shared" si="28"/>
        <v>-1.8427194744663</v>
      </c>
      <c r="I24" s="3">
        <f t="shared" si="29"/>
        <v>-1.9115723993086</v>
      </c>
      <c r="J24" s="3">
        <f t="shared" si="30"/>
        <v>-1.9889064916012</v>
      </c>
      <c r="K24" s="3"/>
      <c r="L24" s="3">
        <f t="shared" ref="L24:N24" si="36">H24-$K23</f>
        <v>-0.205339333169133</v>
      </c>
      <c r="M24" s="3">
        <f t="shared" si="36"/>
        <v>-0.274192258011433</v>
      </c>
      <c r="N24" s="3">
        <f t="shared" si="36"/>
        <v>-0.351526350304032</v>
      </c>
      <c r="O24" s="6">
        <f t="shared" ref="O24:Q24" si="37">2^-L24</f>
        <v>1.15295749953991</v>
      </c>
      <c r="P24" s="6">
        <f t="shared" si="37"/>
        <v>1.20931682240258</v>
      </c>
      <c r="Q24" s="6">
        <f t="shared" si="37"/>
        <v>1.27590980744745</v>
      </c>
      <c r="R24" s="9">
        <f t="shared" si="33"/>
        <v>1.21272804312998</v>
      </c>
      <c r="S24" s="9">
        <f t="shared" si="34"/>
        <v>0.0615470943675325</v>
      </c>
      <c r="T24" s="9">
        <f t="shared" si="35"/>
        <v>0.0355352738842566</v>
      </c>
    </row>
    <row r="26" spans="1:20">
      <c r="A26" s="2" t="s">
        <v>56</v>
      </c>
    </row>
    <row r="27" spans="1:20">
      <c r="A27" s="3" t="s">
        <v>2</v>
      </c>
      <c r="B27" s="4" t="s">
        <v>3</v>
      </c>
      <c r="C27" s="4" t="s">
        <v>4</v>
      </c>
      <c r="D27" s="4" t="s">
        <v>5</v>
      </c>
      <c r="E27" s="5" t="s">
        <v>6</v>
      </c>
      <c r="F27" s="5" t="s">
        <v>7</v>
      </c>
      <c r="G27" s="5" t="s">
        <v>8</v>
      </c>
      <c r="H27" s="3" t="s">
        <v>9</v>
      </c>
      <c r="I27" s="3" t="s">
        <v>10</v>
      </c>
      <c r="J27" s="3" t="s">
        <v>11</v>
      </c>
      <c r="K27" s="3" t="s">
        <v>12</v>
      </c>
      <c r="L27" s="3" t="s">
        <v>13</v>
      </c>
      <c r="M27" s="3" t="s">
        <v>14</v>
      </c>
      <c r="N27" s="3" t="s">
        <v>15</v>
      </c>
      <c r="O27" s="6" t="s">
        <v>16</v>
      </c>
      <c r="P27" s="6" t="s">
        <v>17</v>
      </c>
      <c r="Q27" s="6" t="s">
        <v>18</v>
      </c>
      <c r="R27" s="7" t="s">
        <v>12</v>
      </c>
      <c r="S27" s="3" t="s">
        <v>19</v>
      </c>
      <c r="T27" s="7" t="s">
        <v>20</v>
      </c>
    </row>
    <row r="28" spans="1:20">
      <c r="A28" s="8" t="s">
        <v>57</v>
      </c>
      <c r="B28" s="8">
        <v>17.27</v>
      </c>
      <c r="C28" s="8">
        <v>17.34</v>
      </c>
      <c r="D28" s="8">
        <v>17.47</v>
      </c>
      <c r="E28" s="8">
        <v>18.41</v>
      </c>
      <c r="F28" s="8">
        <v>18.51</v>
      </c>
      <c r="G28" s="8">
        <v>18.7</v>
      </c>
      <c r="H28" s="3">
        <f t="shared" si="28"/>
        <v>-1.14</v>
      </c>
      <c r="I28" s="3">
        <f t="shared" si="29"/>
        <v>-1.17</v>
      </c>
      <c r="J28" s="3">
        <f t="shared" si="30"/>
        <v>-1.23</v>
      </c>
      <c r="K28" s="3">
        <f>AVERAGE(H28:J28)</f>
        <v>-1.18</v>
      </c>
      <c r="L28" s="3">
        <f t="shared" ref="L28:N28" si="38">H28-$K28</f>
        <v>0.0400000000000003</v>
      </c>
      <c r="M28" s="3">
        <f t="shared" si="38"/>
        <v>0.00999999999999912</v>
      </c>
      <c r="N28" s="3">
        <f t="shared" si="38"/>
        <v>-0.0499999999999996</v>
      </c>
      <c r="O28" s="6">
        <f t="shared" ref="O28:Q28" si="39">2^-L28</f>
        <v>0.972654947412285</v>
      </c>
      <c r="P28" s="6">
        <f t="shared" si="39"/>
        <v>0.993092495437036</v>
      </c>
      <c r="Q28" s="6">
        <f t="shared" si="39"/>
        <v>1.03526492384138</v>
      </c>
      <c r="R28" s="9">
        <f t="shared" si="33"/>
        <v>1.00033745556357</v>
      </c>
      <c r="S28" s="9">
        <f t="shared" si="34"/>
        <v>0.0319275644630015</v>
      </c>
      <c r="T28" s="9">
        <f t="shared" si="35"/>
        <v>0.0184339286737884</v>
      </c>
    </row>
    <row r="29" spans="1:20">
      <c r="A29" s="8" t="s">
        <v>58</v>
      </c>
      <c r="B29" s="8">
        <v>17.32</v>
      </c>
      <c r="C29" s="8">
        <v>17.2</v>
      </c>
      <c r="D29" s="8">
        <v>17.46</v>
      </c>
      <c r="E29" s="8">
        <v>18.36</v>
      </c>
      <c r="F29" s="8">
        <v>18.64</v>
      </c>
      <c r="G29" s="8">
        <v>18.41</v>
      </c>
      <c r="H29" s="3">
        <f t="shared" si="28"/>
        <v>-1.04</v>
      </c>
      <c r="I29" s="3">
        <f t="shared" si="29"/>
        <v>-1.44</v>
      </c>
      <c r="J29" s="3">
        <f t="shared" si="30"/>
        <v>-0.949999999999999</v>
      </c>
      <c r="K29" s="3"/>
      <c r="L29" s="3">
        <f t="shared" ref="L29:N29" si="40">H29-$K28</f>
        <v>0.140000000000002</v>
      </c>
      <c r="M29" s="3">
        <f t="shared" si="40"/>
        <v>-0.26</v>
      </c>
      <c r="N29" s="3">
        <f t="shared" si="40"/>
        <v>0.230000000000002</v>
      </c>
      <c r="O29" s="6">
        <f t="shared" ref="O29:Q29" si="41">2^-L29</f>
        <v>0.90751915531716</v>
      </c>
      <c r="P29" s="6">
        <f t="shared" si="41"/>
        <v>1.19747870461893</v>
      </c>
      <c r="Q29" s="6">
        <f t="shared" si="41"/>
        <v>0.852634891767956</v>
      </c>
      <c r="R29" s="9">
        <f t="shared" si="33"/>
        <v>0.985877583901348</v>
      </c>
      <c r="S29" s="9">
        <f t="shared" si="34"/>
        <v>0.185295294902587</v>
      </c>
      <c r="T29" s="9">
        <f t="shared" si="35"/>
        <v>0.106983426618122</v>
      </c>
    </row>
    <row r="40" spans="5:7">
      <c r="E40" s="8">
        <v>16.8883053303319</v>
      </c>
      <c r="F40" s="8">
        <v>16.809243373454</v>
      </c>
      <c r="G40" s="8">
        <v>16.8904031601472</v>
      </c>
    </row>
    <row r="41" spans="5:7">
      <c r="E41" s="8">
        <v>16.0245319629062</v>
      </c>
      <c r="F41" s="8">
        <v>16.0029659457829</v>
      </c>
      <c r="G41" s="8">
        <v>16.0266081851062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 3E-15</vt:lpstr>
      <vt:lpstr>Fig 3E-25</vt:lpstr>
      <vt:lpstr>Fig S2D</vt:lpstr>
      <vt:lpstr>Fig 5F</vt:lpstr>
      <vt:lpstr>Fig7D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HMX</cp:lastModifiedBy>
  <dcterms:created xsi:type="dcterms:W3CDTF">2015-06-05T18:17:00Z</dcterms:created>
  <dcterms:modified xsi:type="dcterms:W3CDTF">2026-04-21T14:20:28Z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6FAEF73FDEEF4CD385B9D81787E42EA2_13</vt:lpwstr>
  </property>
  <property fmtid="{D5CDD505-2E9C-101B-9397-08002B2CF9AE}" pid="3" name="KSOProductBuildVer">
    <vt:lpwstr>2052-12.1.0.23542</vt:lpwstr>
  </property>
</Properties>
</file>