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ot1_final/"/>
    </mc:Choice>
  </mc:AlternateContent>
  <xr:revisionPtr revIDLastSave="0" documentId="13_ncr:1_{3E9B4BFD-5A3D-1541-849D-FBB8EC8673ED}" xr6:coauthVersionLast="47" xr6:coauthVersionMax="47" xr10:uidLastSave="{00000000-0000-0000-0000-000000000000}"/>
  <bookViews>
    <workbookView xWindow="13320" yWindow="3280" windowWidth="27640" windowHeight="16940" activeTab="2" xr2:uid="{D3D8B027-8951-3043-A908-414260D74C03}"/>
  </bookViews>
  <sheets>
    <sheet name="Raw data" sheetId="3" r:id="rId1"/>
    <sheet name="Summary stats" sheetId="2" r:id="rId2"/>
    <sheet name="posthoc within genotyp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22" i="3" l="1"/>
  <c r="AP122" i="3"/>
  <c r="AN122" i="3"/>
  <c r="AL122" i="3"/>
  <c r="AJ122" i="3"/>
  <c r="AH122" i="3"/>
  <c r="AF122" i="3"/>
  <c r="AD122" i="3"/>
  <c r="AB122" i="3"/>
  <c r="Z122" i="3"/>
  <c r="X122" i="3"/>
  <c r="V122" i="3"/>
  <c r="T122" i="3"/>
  <c r="R122" i="3"/>
  <c r="P122" i="3"/>
  <c r="N122" i="3"/>
  <c r="L122" i="3"/>
  <c r="J122" i="3"/>
  <c r="H122" i="3"/>
  <c r="AR121" i="3"/>
  <c r="AP121" i="3"/>
  <c r="AN121" i="3"/>
  <c r="AL121" i="3"/>
  <c r="AJ121" i="3"/>
  <c r="AH121" i="3"/>
  <c r="AF121" i="3"/>
  <c r="AD121" i="3"/>
  <c r="AB121" i="3"/>
  <c r="Z121" i="3"/>
  <c r="X121" i="3"/>
  <c r="V121" i="3"/>
  <c r="T121" i="3"/>
  <c r="R121" i="3"/>
  <c r="P121" i="3"/>
  <c r="N121" i="3"/>
  <c r="L121" i="3"/>
  <c r="J121" i="3"/>
  <c r="H121" i="3"/>
  <c r="AR120" i="3"/>
  <c r="AP120" i="3"/>
  <c r="AN120" i="3"/>
  <c r="AL120" i="3"/>
  <c r="AJ120" i="3"/>
  <c r="AH120" i="3"/>
  <c r="AF120" i="3"/>
  <c r="AD120" i="3"/>
  <c r="AB120" i="3"/>
  <c r="Z120" i="3"/>
  <c r="X120" i="3"/>
  <c r="V120" i="3"/>
  <c r="T120" i="3"/>
  <c r="R120" i="3"/>
  <c r="P120" i="3"/>
  <c r="N120" i="3"/>
  <c r="L120" i="3"/>
  <c r="J120" i="3"/>
  <c r="H120" i="3"/>
  <c r="AR119" i="3"/>
  <c r="AP119" i="3"/>
  <c r="AN119" i="3"/>
  <c r="AL119" i="3"/>
  <c r="AJ119" i="3"/>
  <c r="AH119" i="3"/>
  <c r="AF119" i="3"/>
  <c r="AD119" i="3"/>
  <c r="AB119" i="3"/>
  <c r="Z119" i="3"/>
  <c r="X119" i="3"/>
  <c r="V119" i="3"/>
  <c r="T119" i="3"/>
  <c r="R119" i="3"/>
  <c r="P119" i="3"/>
  <c r="N119" i="3"/>
  <c r="L119" i="3"/>
  <c r="J119" i="3"/>
  <c r="H119" i="3"/>
  <c r="AR118" i="3"/>
  <c r="AP118" i="3"/>
  <c r="AN118" i="3"/>
  <c r="AL118" i="3"/>
  <c r="AJ118" i="3"/>
  <c r="AH118" i="3"/>
  <c r="AF118" i="3"/>
  <c r="AD118" i="3"/>
  <c r="AB118" i="3"/>
  <c r="Z118" i="3"/>
  <c r="X118" i="3"/>
  <c r="V118" i="3"/>
  <c r="T118" i="3"/>
  <c r="R118" i="3"/>
  <c r="P118" i="3"/>
  <c r="N118" i="3"/>
  <c r="L118" i="3"/>
  <c r="J118" i="3"/>
  <c r="H118" i="3"/>
  <c r="AR117" i="3"/>
  <c r="AP117" i="3"/>
  <c r="AN117" i="3"/>
  <c r="AL117" i="3"/>
  <c r="AJ117" i="3"/>
  <c r="AH117" i="3"/>
  <c r="AF117" i="3"/>
  <c r="AD117" i="3"/>
  <c r="AB117" i="3"/>
  <c r="Z117" i="3"/>
  <c r="X117" i="3"/>
  <c r="V117" i="3"/>
  <c r="T117" i="3"/>
  <c r="R117" i="3"/>
  <c r="P117" i="3"/>
  <c r="N117" i="3"/>
  <c r="L117" i="3"/>
  <c r="J117" i="3"/>
  <c r="H117" i="3"/>
  <c r="AR116" i="3"/>
  <c r="AP116" i="3"/>
  <c r="AN116" i="3"/>
  <c r="AL116" i="3"/>
  <c r="AJ116" i="3"/>
  <c r="AH116" i="3"/>
  <c r="AF116" i="3"/>
  <c r="AD116" i="3"/>
  <c r="AB116" i="3"/>
  <c r="Z116" i="3"/>
  <c r="X116" i="3"/>
  <c r="V116" i="3"/>
  <c r="T116" i="3"/>
  <c r="R116" i="3"/>
  <c r="P116" i="3"/>
  <c r="N116" i="3"/>
  <c r="L116" i="3"/>
  <c r="J116" i="3"/>
  <c r="H116" i="3"/>
  <c r="AR115" i="3"/>
  <c r="AP115" i="3"/>
  <c r="AN115" i="3"/>
  <c r="AL115" i="3"/>
  <c r="AJ115" i="3"/>
  <c r="AH115" i="3"/>
  <c r="AF115" i="3"/>
  <c r="AD115" i="3"/>
  <c r="AB115" i="3"/>
  <c r="Z115" i="3"/>
  <c r="X115" i="3"/>
  <c r="V115" i="3"/>
  <c r="T115" i="3"/>
  <c r="R115" i="3"/>
  <c r="P115" i="3"/>
  <c r="N115" i="3"/>
  <c r="L115" i="3"/>
  <c r="J115" i="3"/>
  <c r="H115" i="3"/>
  <c r="AR114" i="3"/>
  <c r="AP114" i="3"/>
  <c r="AN114" i="3"/>
  <c r="AL114" i="3"/>
  <c r="AJ114" i="3"/>
  <c r="AH114" i="3"/>
  <c r="AF114" i="3"/>
  <c r="AD114" i="3"/>
  <c r="AB114" i="3"/>
  <c r="Z114" i="3"/>
  <c r="X114" i="3"/>
  <c r="V114" i="3"/>
  <c r="T114" i="3"/>
  <c r="R114" i="3"/>
  <c r="P114" i="3"/>
  <c r="N114" i="3"/>
  <c r="L114" i="3"/>
  <c r="J114" i="3"/>
  <c r="H114" i="3"/>
  <c r="AR113" i="3"/>
  <c r="AP113" i="3"/>
  <c r="AN113" i="3"/>
  <c r="AL113" i="3"/>
  <c r="AJ113" i="3"/>
  <c r="AH113" i="3"/>
  <c r="AF113" i="3"/>
  <c r="AD113" i="3"/>
  <c r="AB113" i="3"/>
  <c r="Z113" i="3"/>
  <c r="X113" i="3"/>
  <c r="V113" i="3"/>
  <c r="T113" i="3"/>
  <c r="R113" i="3"/>
  <c r="P113" i="3"/>
  <c r="N113" i="3"/>
  <c r="L113" i="3"/>
  <c r="J113" i="3"/>
  <c r="H113" i="3"/>
  <c r="AR112" i="3"/>
  <c r="AP112" i="3"/>
  <c r="AN112" i="3"/>
  <c r="AL112" i="3"/>
  <c r="AJ112" i="3"/>
  <c r="AH112" i="3"/>
  <c r="AF112" i="3"/>
  <c r="AD112" i="3"/>
  <c r="AB112" i="3"/>
  <c r="Z112" i="3"/>
  <c r="X112" i="3"/>
  <c r="V112" i="3"/>
  <c r="T112" i="3"/>
  <c r="R112" i="3"/>
  <c r="P112" i="3"/>
  <c r="N112" i="3"/>
  <c r="L112" i="3"/>
  <c r="J112" i="3"/>
  <c r="H112" i="3"/>
  <c r="AR111" i="3"/>
  <c r="AP111" i="3"/>
  <c r="AN111" i="3"/>
  <c r="AL111" i="3"/>
  <c r="AJ111" i="3"/>
  <c r="AH111" i="3"/>
  <c r="AF111" i="3"/>
  <c r="AD111" i="3"/>
  <c r="AB111" i="3"/>
  <c r="Z111" i="3"/>
  <c r="X111" i="3"/>
  <c r="V111" i="3"/>
  <c r="T111" i="3"/>
  <c r="R111" i="3"/>
  <c r="P111" i="3"/>
  <c r="N111" i="3"/>
  <c r="L111" i="3"/>
  <c r="J111" i="3"/>
  <c r="H111" i="3"/>
  <c r="AR110" i="3"/>
  <c r="AP110" i="3"/>
  <c r="AN110" i="3"/>
  <c r="AL110" i="3"/>
  <c r="AJ110" i="3"/>
  <c r="AH110" i="3"/>
  <c r="AF110" i="3"/>
  <c r="AD110" i="3"/>
  <c r="AB110" i="3"/>
  <c r="Z110" i="3"/>
  <c r="X110" i="3"/>
  <c r="V110" i="3"/>
  <c r="T110" i="3"/>
  <c r="R110" i="3"/>
  <c r="P110" i="3"/>
  <c r="N110" i="3"/>
  <c r="L110" i="3"/>
  <c r="J110" i="3"/>
  <c r="H110" i="3"/>
  <c r="AR109" i="3"/>
  <c r="AP109" i="3"/>
  <c r="AN109" i="3"/>
  <c r="AL109" i="3"/>
  <c r="AJ109" i="3"/>
  <c r="AH109" i="3"/>
  <c r="AF109" i="3"/>
  <c r="AD109" i="3"/>
  <c r="AB109" i="3"/>
  <c r="Z109" i="3"/>
  <c r="X109" i="3"/>
  <c r="V109" i="3"/>
  <c r="T109" i="3"/>
  <c r="R109" i="3"/>
  <c r="P109" i="3"/>
  <c r="N109" i="3"/>
  <c r="L109" i="3"/>
  <c r="J109" i="3"/>
  <c r="H109" i="3"/>
  <c r="AR108" i="3"/>
  <c r="AP108" i="3"/>
  <c r="AN108" i="3"/>
  <c r="AL108" i="3"/>
  <c r="AJ108" i="3"/>
  <c r="AH108" i="3"/>
  <c r="AF108" i="3"/>
  <c r="AD108" i="3"/>
  <c r="AB108" i="3"/>
  <c r="Z108" i="3"/>
  <c r="X108" i="3"/>
  <c r="V108" i="3"/>
  <c r="T108" i="3"/>
  <c r="R108" i="3"/>
  <c r="P108" i="3"/>
  <c r="N108" i="3"/>
  <c r="L108" i="3"/>
  <c r="J108" i="3"/>
  <c r="H108" i="3"/>
  <c r="AR107" i="3"/>
  <c r="AP107" i="3"/>
  <c r="AN107" i="3"/>
  <c r="AL107" i="3"/>
  <c r="AJ107" i="3"/>
  <c r="AH107" i="3"/>
  <c r="AF107" i="3"/>
  <c r="AD107" i="3"/>
  <c r="AB107" i="3"/>
  <c r="Z107" i="3"/>
  <c r="X107" i="3"/>
  <c r="V107" i="3"/>
  <c r="T107" i="3"/>
  <c r="R107" i="3"/>
  <c r="P107" i="3"/>
  <c r="N107" i="3"/>
  <c r="L107" i="3"/>
  <c r="J107" i="3"/>
  <c r="H107" i="3"/>
  <c r="AR106" i="3"/>
  <c r="AP106" i="3"/>
  <c r="AN106" i="3"/>
  <c r="AL106" i="3"/>
  <c r="AJ106" i="3"/>
  <c r="AH106" i="3"/>
  <c r="AF106" i="3"/>
  <c r="AD106" i="3"/>
  <c r="AB106" i="3"/>
  <c r="Z106" i="3"/>
  <c r="X106" i="3"/>
  <c r="V106" i="3"/>
  <c r="T106" i="3"/>
  <c r="R106" i="3"/>
  <c r="P106" i="3"/>
  <c r="N106" i="3"/>
  <c r="L106" i="3"/>
  <c r="J106" i="3"/>
  <c r="H106" i="3"/>
  <c r="AR105" i="3"/>
  <c r="AP105" i="3"/>
  <c r="AN105" i="3"/>
  <c r="AL105" i="3"/>
  <c r="AJ105" i="3"/>
  <c r="AH105" i="3"/>
  <c r="AF105" i="3"/>
  <c r="AD105" i="3"/>
  <c r="AB105" i="3"/>
  <c r="Z105" i="3"/>
  <c r="X105" i="3"/>
  <c r="V105" i="3"/>
  <c r="T105" i="3"/>
  <c r="R105" i="3"/>
  <c r="P105" i="3"/>
  <c r="N105" i="3"/>
  <c r="L105" i="3"/>
  <c r="J105" i="3"/>
  <c r="H105" i="3"/>
  <c r="AR104" i="3"/>
  <c r="AP104" i="3"/>
  <c r="AN104" i="3"/>
  <c r="AL104" i="3"/>
  <c r="AJ104" i="3"/>
  <c r="AH104" i="3"/>
  <c r="AF104" i="3"/>
  <c r="AD104" i="3"/>
  <c r="AB104" i="3"/>
  <c r="Z104" i="3"/>
  <c r="X104" i="3"/>
  <c r="V104" i="3"/>
  <c r="T104" i="3"/>
  <c r="R104" i="3"/>
  <c r="P104" i="3"/>
  <c r="N104" i="3"/>
  <c r="L104" i="3"/>
  <c r="J104" i="3"/>
  <c r="H104" i="3"/>
  <c r="AR103" i="3"/>
  <c r="AP103" i="3"/>
  <c r="AN103" i="3"/>
  <c r="AL103" i="3"/>
  <c r="AJ103" i="3"/>
  <c r="AH103" i="3"/>
  <c r="AF103" i="3"/>
  <c r="AD103" i="3"/>
  <c r="AB103" i="3"/>
  <c r="Z103" i="3"/>
  <c r="X103" i="3"/>
  <c r="V103" i="3"/>
  <c r="T103" i="3"/>
  <c r="R103" i="3"/>
  <c r="P103" i="3"/>
  <c r="N103" i="3"/>
  <c r="L103" i="3"/>
  <c r="J103" i="3"/>
  <c r="H103" i="3"/>
  <c r="AR102" i="3"/>
  <c r="AP102" i="3"/>
  <c r="AN102" i="3"/>
  <c r="AL102" i="3"/>
  <c r="AJ102" i="3"/>
  <c r="AH102" i="3"/>
  <c r="AF102" i="3"/>
  <c r="AD102" i="3"/>
  <c r="AB102" i="3"/>
  <c r="Z102" i="3"/>
  <c r="X102" i="3"/>
  <c r="V102" i="3"/>
  <c r="T102" i="3"/>
  <c r="R102" i="3"/>
  <c r="P102" i="3"/>
  <c r="N102" i="3"/>
  <c r="L102" i="3"/>
  <c r="J102" i="3"/>
  <c r="H102" i="3"/>
  <c r="AR101" i="3"/>
  <c r="AP101" i="3"/>
  <c r="AN101" i="3"/>
  <c r="AL101" i="3"/>
  <c r="AJ101" i="3"/>
  <c r="AH101" i="3"/>
  <c r="AF101" i="3"/>
  <c r="AD101" i="3"/>
  <c r="AB101" i="3"/>
  <c r="Z101" i="3"/>
  <c r="X101" i="3"/>
  <c r="V101" i="3"/>
  <c r="T101" i="3"/>
  <c r="R101" i="3"/>
  <c r="P101" i="3"/>
  <c r="N101" i="3"/>
  <c r="L101" i="3"/>
  <c r="J101" i="3"/>
  <c r="H101" i="3"/>
  <c r="AR100" i="3"/>
  <c r="AP100" i="3"/>
  <c r="AN100" i="3"/>
  <c r="AL100" i="3"/>
  <c r="AJ100" i="3"/>
  <c r="AH100" i="3"/>
  <c r="AF100" i="3"/>
  <c r="AD100" i="3"/>
  <c r="AB100" i="3"/>
  <c r="Z100" i="3"/>
  <c r="X100" i="3"/>
  <c r="V100" i="3"/>
  <c r="T100" i="3"/>
  <c r="R100" i="3"/>
  <c r="P100" i="3"/>
  <c r="N100" i="3"/>
  <c r="L100" i="3"/>
  <c r="J100" i="3"/>
  <c r="H100" i="3"/>
  <c r="AR99" i="3"/>
  <c r="AP99" i="3"/>
  <c r="AN99" i="3"/>
  <c r="AL99" i="3"/>
  <c r="AJ99" i="3"/>
  <c r="AH99" i="3"/>
  <c r="AF99" i="3"/>
  <c r="AD99" i="3"/>
  <c r="AB99" i="3"/>
  <c r="Z99" i="3"/>
  <c r="X99" i="3"/>
  <c r="V99" i="3"/>
  <c r="T99" i="3"/>
  <c r="R99" i="3"/>
  <c r="P99" i="3"/>
  <c r="N99" i="3"/>
  <c r="L99" i="3"/>
  <c r="J99" i="3"/>
  <c r="H99" i="3"/>
  <c r="AR98" i="3"/>
  <c r="AP98" i="3"/>
  <c r="AN98" i="3"/>
  <c r="AL98" i="3"/>
  <c r="AJ98" i="3"/>
  <c r="AH98" i="3"/>
  <c r="AF98" i="3"/>
  <c r="AD98" i="3"/>
  <c r="AB98" i="3"/>
  <c r="Z98" i="3"/>
  <c r="X98" i="3"/>
  <c r="V98" i="3"/>
  <c r="T98" i="3"/>
  <c r="R98" i="3"/>
  <c r="P98" i="3"/>
  <c r="N98" i="3"/>
  <c r="L98" i="3"/>
  <c r="J98" i="3"/>
  <c r="H98" i="3"/>
  <c r="AR97" i="3"/>
  <c r="AP97" i="3"/>
  <c r="AN97" i="3"/>
  <c r="AL97" i="3"/>
  <c r="AJ97" i="3"/>
  <c r="AH97" i="3"/>
  <c r="AF97" i="3"/>
  <c r="AD97" i="3"/>
  <c r="AB97" i="3"/>
  <c r="Z97" i="3"/>
  <c r="X97" i="3"/>
  <c r="V97" i="3"/>
  <c r="T97" i="3"/>
  <c r="R97" i="3"/>
  <c r="P97" i="3"/>
  <c r="N97" i="3"/>
  <c r="L97" i="3"/>
  <c r="J97" i="3"/>
  <c r="H97" i="3"/>
  <c r="AR96" i="3"/>
  <c r="AP96" i="3"/>
  <c r="AN96" i="3"/>
  <c r="AL96" i="3"/>
  <c r="AJ96" i="3"/>
  <c r="AH96" i="3"/>
  <c r="AF96" i="3"/>
  <c r="AD96" i="3"/>
  <c r="AB96" i="3"/>
  <c r="Z96" i="3"/>
  <c r="X96" i="3"/>
  <c r="V96" i="3"/>
  <c r="T96" i="3"/>
  <c r="R96" i="3"/>
  <c r="P96" i="3"/>
  <c r="N96" i="3"/>
  <c r="L96" i="3"/>
  <c r="J96" i="3"/>
  <c r="H96" i="3"/>
  <c r="AR95" i="3"/>
  <c r="AP95" i="3"/>
  <c r="AN95" i="3"/>
  <c r="AL95" i="3"/>
  <c r="AJ95" i="3"/>
  <c r="AH95" i="3"/>
  <c r="AF95" i="3"/>
  <c r="AD95" i="3"/>
  <c r="AB95" i="3"/>
  <c r="Z95" i="3"/>
  <c r="X95" i="3"/>
  <c r="V95" i="3"/>
  <c r="T95" i="3"/>
  <c r="R95" i="3"/>
  <c r="P95" i="3"/>
  <c r="N95" i="3"/>
  <c r="L95" i="3"/>
  <c r="J95" i="3"/>
  <c r="H95" i="3"/>
  <c r="AR94" i="3"/>
  <c r="AP94" i="3"/>
  <c r="AN94" i="3"/>
  <c r="AL94" i="3"/>
  <c r="AJ94" i="3"/>
  <c r="AH94" i="3"/>
  <c r="AF94" i="3"/>
  <c r="AD94" i="3"/>
  <c r="AB94" i="3"/>
  <c r="Z94" i="3"/>
  <c r="X94" i="3"/>
  <c r="V94" i="3"/>
  <c r="T94" i="3"/>
  <c r="R94" i="3"/>
  <c r="P94" i="3"/>
  <c r="N94" i="3"/>
  <c r="L94" i="3"/>
  <c r="J94" i="3"/>
  <c r="H94" i="3"/>
  <c r="AR93" i="3"/>
  <c r="AP93" i="3"/>
  <c r="AN93" i="3"/>
  <c r="AL93" i="3"/>
  <c r="AJ93" i="3"/>
  <c r="AH93" i="3"/>
  <c r="AF93" i="3"/>
  <c r="AD93" i="3"/>
  <c r="AB93" i="3"/>
  <c r="Z93" i="3"/>
  <c r="X93" i="3"/>
  <c r="V93" i="3"/>
  <c r="T93" i="3"/>
  <c r="R93" i="3"/>
  <c r="P93" i="3"/>
  <c r="N93" i="3"/>
  <c r="L93" i="3"/>
  <c r="J93" i="3"/>
  <c r="H93" i="3"/>
  <c r="AR92" i="3"/>
  <c r="AP92" i="3"/>
  <c r="AN92" i="3"/>
  <c r="AL92" i="3"/>
  <c r="AJ92" i="3"/>
  <c r="AH92" i="3"/>
  <c r="AF92" i="3"/>
  <c r="AD92" i="3"/>
  <c r="AB92" i="3"/>
  <c r="Z92" i="3"/>
  <c r="X92" i="3"/>
  <c r="V92" i="3"/>
  <c r="T92" i="3"/>
  <c r="R92" i="3"/>
  <c r="P92" i="3"/>
  <c r="N92" i="3"/>
  <c r="L92" i="3"/>
  <c r="J92" i="3"/>
  <c r="H92" i="3"/>
  <c r="AR91" i="3"/>
  <c r="AP91" i="3"/>
  <c r="AN91" i="3"/>
  <c r="AL91" i="3"/>
  <c r="AJ91" i="3"/>
  <c r="AH91" i="3"/>
  <c r="AF91" i="3"/>
  <c r="AD91" i="3"/>
  <c r="AB91" i="3"/>
  <c r="Z91" i="3"/>
  <c r="X91" i="3"/>
  <c r="V91" i="3"/>
  <c r="T91" i="3"/>
  <c r="R91" i="3"/>
  <c r="P91" i="3"/>
  <c r="N91" i="3"/>
  <c r="L91" i="3"/>
  <c r="J91" i="3"/>
  <c r="H91" i="3"/>
  <c r="AR90" i="3"/>
  <c r="AP90" i="3"/>
  <c r="AN90" i="3"/>
  <c r="AL90" i="3"/>
  <c r="AJ90" i="3"/>
  <c r="AH90" i="3"/>
  <c r="AF90" i="3"/>
  <c r="AD90" i="3"/>
  <c r="AB90" i="3"/>
  <c r="Z90" i="3"/>
  <c r="X90" i="3"/>
  <c r="V90" i="3"/>
  <c r="T90" i="3"/>
  <c r="R90" i="3"/>
  <c r="P90" i="3"/>
  <c r="N90" i="3"/>
  <c r="L90" i="3"/>
  <c r="J90" i="3"/>
  <c r="H90" i="3"/>
  <c r="AR89" i="3"/>
  <c r="AP89" i="3"/>
  <c r="AN89" i="3"/>
  <c r="AL89" i="3"/>
  <c r="AJ89" i="3"/>
  <c r="AH89" i="3"/>
  <c r="AF89" i="3"/>
  <c r="AD89" i="3"/>
  <c r="AB89" i="3"/>
  <c r="Z89" i="3"/>
  <c r="X89" i="3"/>
  <c r="V89" i="3"/>
  <c r="T89" i="3"/>
  <c r="R89" i="3"/>
  <c r="P89" i="3"/>
  <c r="N89" i="3"/>
  <c r="L89" i="3"/>
  <c r="J89" i="3"/>
  <c r="H89" i="3"/>
  <c r="AR88" i="3"/>
  <c r="AP88" i="3"/>
  <c r="AN88" i="3"/>
  <c r="AL88" i="3"/>
  <c r="AJ88" i="3"/>
  <c r="AH88" i="3"/>
  <c r="AF88" i="3"/>
  <c r="AD88" i="3"/>
  <c r="AB88" i="3"/>
  <c r="Z88" i="3"/>
  <c r="X88" i="3"/>
  <c r="V88" i="3"/>
  <c r="T88" i="3"/>
  <c r="R88" i="3"/>
  <c r="P88" i="3"/>
  <c r="N88" i="3"/>
  <c r="L88" i="3"/>
  <c r="J88" i="3"/>
  <c r="H88" i="3"/>
  <c r="AR87" i="3"/>
  <c r="AP87" i="3"/>
  <c r="AN87" i="3"/>
  <c r="AL87" i="3"/>
  <c r="AJ87" i="3"/>
  <c r="AH87" i="3"/>
  <c r="AF87" i="3"/>
  <c r="AD87" i="3"/>
  <c r="AB87" i="3"/>
  <c r="Z87" i="3"/>
  <c r="X87" i="3"/>
  <c r="V87" i="3"/>
  <c r="T87" i="3"/>
  <c r="R87" i="3"/>
  <c r="P87" i="3"/>
  <c r="N87" i="3"/>
  <c r="L87" i="3"/>
  <c r="J87" i="3"/>
  <c r="H87" i="3"/>
  <c r="AR86" i="3"/>
  <c r="AP86" i="3"/>
  <c r="AN86" i="3"/>
  <c r="AL86" i="3"/>
  <c r="AJ86" i="3"/>
  <c r="AH86" i="3"/>
  <c r="AF86" i="3"/>
  <c r="AD86" i="3"/>
  <c r="AB86" i="3"/>
  <c r="Z86" i="3"/>
  <c r="X86" i="3"/>
  <c r="V86" i="3"/>
  <c r="T86" i="3"/>
  <c r="R86" i="3"/>
  <c r="P86" i="3"/>
  <c r="N86" i="3"/>
  <c r="L86" i="3"/>
  <c r="J86" i="3"/>
  <c r="H86" i="3"/>
  <c r="AR85" i="3"/>
  <c r="AP85" i="3"/>
  <c r="AN85" i="3"/>
  <c r="AL85" i="3"/>
  <c r="AJ85" i="3"/>
  <c r="AH85" i="3"/>
  <c r="AF85" i="3"/>
  <c r="AD85" i="3"/>
  <c r="AB85" i="3"/>
  <c r="Z85" i="3"/>
  <c r="X85" i="3"/>
  <c r="V85" i="3"/>
  <c r="T85" i="3"/>
  <c r="R85" i="3"/>
  <c r="P85" i="3"/>
  <c r="N85" i="3"/>
  <c r="L85" i="3"/>
  <c r="J85" i="3"/>
  <c r="H85" i="3"/>
  <c r="AR84" i="3"/>
  <c r="AP84" i="3"/>
  <c r="AN84" i="3"/>
  <c r="AL84" i="3"/>
  <c r="AJ84" i="3"/>
  <c r="AH84" i="3"/>
  <c r="AF84" i="3"/>
  <c r="AD84" i="3"/>
  <c r="AB84" i="3"/>
  <c r="Z84" i="3"/>
  <c r="X84" i="3"/>
  <c r="V84" i="3"/>
  <c r="T84" i="3"/>
  <c r="R84" i="3"/>
  <c r="P84" i="3"/>
  <c r="N84" i="3"/>
  <c r="L84" i="3"/>
  <c r="J84" i="3"/>
  <c r="H84" i="3"/>
  <c r="AR83" i="3"/>
  <c r="AP83" i="3"/>
  <c r="AN83" i="3"/>
  <c r="AL83" i="3"/>
  <c r="AJ83" i="3"/>
  <c r="AH83" i="3"/>
  <c r="AF83" i="3"/>
  <c r="AD83" i="3"/>
  <c r="AB83" i="3"/>
  <c r="Z83" i="3"/>
  <c r="X83" i="3"/>
  <c r="V83" i="3"/>
  <c r="T83" i="3"/>
  <c r="R83" i="3"/>
  <c r="P83" i="3"/>
  <c r="N83" i="3"/>
  <c r="L83" i="3"/>
  <c r="J83" i="3"/>
  <c r="H83" i="3"/>
  <c r="AR82" i="3"/>
  <c r="AP82" i="3"/>
  <c r="AN82" i="3"/>
  <c r="AL82" i="3"/>
  <c r="AJ82" i="3"/>
  <c r="AH82" i="3"/>
  <c r="AF82" i="3"/>
  <c r="AD82" i="3"/>
  <c r="AB82" i="3"/>
  <c r="Z82" i="3"/>
  <c r="X82" i="3"/>
  <c r="V82" i="3"/>
  <c r="T82" i="3"/>
  <c r="R82" i="3"/>
  <c r="P82" i="3"/>
  <c r="N82" i="3"/>
  <c r="L82" i="3"/>
  <c r="J82" i="3"/>
  <c r="H82" i="3"/>
  <c r="AR81" i="3"/>
  <c r="AP81" i="3"/>
  <c r="AN81" i="3"/>
  <c r="AL81" i="3"/>
  <c r="AJ81" i="3"/>
  <c r="AH81" i="3"/>
  <c r="AF81" i="3"/>
  <c r="AD81" i="3"/>
  <c r="AB81" i="3"/>
  <c r="Z81" i="3"/>
  <c r="X81" i="3"/>
  <c r="V81" i="3"/>
  <c r="T81" i="3"/>
  <c r="R81" i="3"/>
  <c r="P81" i="3"/>
  <c r="N81" i="3"/>
  <c r="L81" i="3"/>
  <c r="J81" i="3"/>
  <c r="H81" i="3"/>
  <c r="AR80" i="3"/>
  <c r="AP80" i="3"/>
  <c r="AN80" i="3"/>
  <c r="AL80" i="3"/>
  <c r="AJ80" i="3"/>
  <c r="AH80" i="3"/>
  <c r="AF80" i="3"/>
  <c r="AD80" i="3"/>
  <c r="AB80" i="3"/>
  <c r="Z80" i="3"/>
  <c r="X80" i="3"/>
  <c r="V80" i="3"/>
  <c r="T80" i="3"/>
  <c r="R80" i="3"/>
  <c r="P80" i="3"/>
  <c r="N80" i="3"/>
  <c r="L80" i="3"/>
  <c r="J80" i="3"/>
  <c r="H80" i="3"/>
  <c r="AR79" i="3"/>
  <c r="AP79" i="3"/>
  <c r="AN79" i="3"/>
  <c r="AL79" i="3"/>
  <c r="AJ79" i="3"/>
  <c r="AH79" i="3"/>
  <c r="AF79" i="3"/>
  <c r="AD79" i="3"/>
  <c r="AB79" i="3"/>
  <c r="Z79" i="3"/>
  <c r="X79" i="3"/>
  <c r="V79" i="3"/>
  <c r="T79" i="3"/>
  <c r="R79" i="3"/>
  <c r="P79" i="3"/>
  <c r="N79" i="3"/>
  <c r="L79" i="3"/>
  <c r="J79" i="3"/>
  <c r="H79" i="3"/>
  <c r="AR78" i="3"/>
  <c r="AP78" i="3"/>
  <c r="AN78" i="3"/>
  <c r="AL78" i="3"/>
  <c r="AJ78" i="3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AR77" i="3"/>
  <c r="AP77" i="3"/>
  <c r="AN77" i="3"/>
  <c r="AL77" i="3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AR76" i="3"/>
  <c r="AP76" i="3"/>
  <c r="AN76" i="3"/>
  <c r="AL76" i="3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AR75" i="3"/>
  <c r="AP75" i="3"/>
  <c r="AN75" i="3"/>
  <c r="AL75" i="3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AR74" i="3"/>
  <c r="AP74" i="3"/>
  <c r="AN74" i="3"/>
  <c r="AL74" i="3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AR73" i="3"/>
  <c r="AP73" i="3"/>
  <c r="AN73" i="3"/>
  <c r="AL73" i="3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AR72" i="3"/>
  <c r="AP72" i="3"/>
  <c r="AN72" i="3"/>
  <c r="AL72" i="3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AR71" i="3"/>
  <c r="AP71" i="3"/>
  <c r="AN71" i="3"/>
  <c r="AL71" i="3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AR70" i="3"/>
  <c r="AP70" i="3"/>
  <c r="AN70" i="3"/>
  <c r="AL70" i="3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AR68" i="3"/>
  <c r="AP68" i="3"/>
  <c r="AN68" i="3"/>
  <c r="AL68" i="3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AR67" i="3"/>
  <c r="AP67" i="3"/>
  <c r="AN67" i="3"/>
  <c r="AL67" i="3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AR66" i="3"/>
  <c r="AP66" i="3"/>
  <c r="AN66" i="3"/>
  <c r="AL66" i="3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AR64" i="3"/>
  <c r="AP64" i="3"/>
  <c r="AN64" i="3"/>
  <c r="AL64" i="3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AR63" i="3"/>
  <c r="AP63" i="3"/>
  <c r="AN63" i="3"/>
  <c r="AL63" i="3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AR62" i="3"/>
  <c r="AP62" i="3"/>
  <c r="AN62" i="3"/>
  <c r="AL62" i="3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AR61" i="3"/>
  <c r="AP61" i="3"/>
  <c r="AN61" i="3"/>
  <c r="AL61" i="3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AR60" i="3"/>
  <c r="AP60" i="3"/>
  <c r="AN60" i="3"/>
  <c r="AL60" i="3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AR59" i="3"/>
  <c r="AP59" i="3"/>
  <c r="AN59" i="3"/>
  <c r="AL59" i="3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AR58" i="3"/>
  <c r="AP58" i="3"/>
  <c r="AN58" i="3"/>
  <c r="AL58" i="3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AR57" i="3"/>
  <c r="AP57" i="3"/>
  <c r="AN57" i="3"/>
  <c r="AL57" i="3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AR56" i="3"/>
  <c r="AP56" i="3"/>
  <c r="AN56" i="3"/>
  <c r="AL56" i="3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AR55" i="3"/>
  <c r="AP55" i="3"/>
  <c r="AN55" i="3"/>
  <c r="AL55" i="3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AR54" i="3"/>
  <c r="AP54" i="3"/>
  <c r="AN54" i="3"/>
  <c r="AL54" i="3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AR53" i="3"/>
  <c r="AP53" i="3"/>
  <c r="AN53" i="3"/>
  <c r="AL53" i="3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AR52" i="3"/>
  <c r="AP52" i="3"/>
  <c r="AN52" i="3"/>
  <c r="AL52" i="3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AR51" i="3"/>
  <c r="AP51" i="3"/>
  <c r="AN51" i="3"/>
  <c r="AL51" i="3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AR50" i="3"/>
  <c r="AP50" i="3"/>
  <c r="AN50" i="3"/>
  <c r="AL50" i="3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AR49" i="3"/>
  <c r="AP49" i="3"/>
  <c r="AN49" i="3"/>
  <c r="AL49" i="3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AR48" i="3"/>
  <c r="AP48" i="3"/>
  <c r="AN48" i="3"/>
  <c r="AL48" i="3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AR47" i="3"/>
  <c r="AP47" i="3"/>
  <c r="AN47" i="3"/>
  <c r="AL47" i="3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AR46" i="3"/>
  <c r="AP46" i="3"/>
  <c r="AN46" i="3"/>
  <c r="AL46" i="3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AR45" i="3"/>
  <c r="AP45" i="3"/>
  <c r="AN45" i="3"/>
  <c r="AL45" i="3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AR44" i="3"/>
  <c r="AP44" i="3"/>
  <c r="AN44" i="3"/>
  <c r="AL44" i="3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AR43" i="3"/>
  <c r="AP43" i="3"/>
  <c r="AN43" i="3"/>
  <c r="AL43" i="3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AR42" i="3"/>
  <c r="AP42" i="3"/>
  <c r="AN42" i="3"/>
  <c r="AL42" i="3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AR41" i="3"/>
  <c r="AP41" i="3"/>
  <c r="AN41" i="3"/>
  <c r="AL41" i="3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AR40" i="3"/>
  <c r="AP40" i="3"/>
  <c r="AN40" i="3"/>
  <c r="AL40" i="3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AR39" i="3"/>
  <c r="AP39" i="3"/>
  <c r="AN39" i="3"/>
  <c r="AL39" i="3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AR38" i="3"/>
  <c r="AP38" i="3"/>
  <c r="AN38" i="3"/>
  <c r="AL38" i="3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AR37" i="3"/>
  <c r="AP37" i="3"/>
  <c r="AN37" i="3"/>
  <c r="AL37" i="3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AR36" i="3"/>
  <c r="AP36" i="3"/>
  <c r="AN36" i="3"/>
  <c r="AL36" i="3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AR35" i="3"/>
  <c r="AP35" i="3"/>
  <c r="AN35" i="3"/>
  <c r="AL35" i="3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AR34" i="3"/>
  <c r="AP34" i="3"/>
  <c r="AN34" i="3"/>
  <c r="AL34" i="3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AR33" i="3"/>
  <c r="AP33" i="3"/>
  <c r="AN33" i="3"/>
  <c r="AL33" i="3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AR32" i="3"/>
  <c r="AP32" i="3"/>
  <c r="AN32" i="3"/>
  <c r="AL32" i="3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AR31" i="3"/>
  <c r="AP31" i="3"/>
  <c r="AN31" i="3"/>
  <c r="AL31" i="3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AR30" i="3"/>
  <c r="AP30" i="3"/>
  <c r="AN30" i="3"/>
  <c r="AL30" i="3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AR29" i="3"/>
  <c r="AP29" i="3"/>
  <c r="AN29" i="3"/>
  <c r="AL29" i="3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AR28" i="3"/>
  <c r="AP28" i="3"/>
  <c r="AN28" i="3"/>
  <c r="AL28" i="3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AR27" i="3"/>
  <c r="AP27" i="3"/>
  <c r="AN27" i="3"/>
  <c r="AL27" i="3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AR26" i="3"/>
  <c r="AP26" i="3"/>
  <c r="AN26" i="3"/>
  <c r="AL26" i="3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AR25" i="3"/>
  <c r="AP25" i="3"/>
  <c r="AN25" i="3"/>
  <c r="AL25" i="3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AR24" i="3"/>
  <c r="AP24" i="3"/>
  <c r="AN24" i="3"/>
  <c r="AL24" i="3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AR23" i="3"/>
  <c r="AP23" i="3"/>
  <c r="AN23" i="3"/>
  <c r="AL23" i="3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AR22" i="3"/>
  <c r="AP22" i="3"/>
  <c r="AN22" i="3"/>
  <c r="AL22" i="3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AR21" i="3"/>
  <c r="AP21" i="3"/>
  <c r="AN21" i="3"/>
  <c r="AL21" i="3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AR20" i="3"/>
  <c r="AP20" i="3"/>
  <c r="AN20" i="3"/>
  <c r="AL20" i="3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AR19" i="3"/>
  <c r="AP19" i="3"/>
  <c r="AN19" i="3"/>
  <c r="AL19" i="3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AR18" i="3"/>
  <c r="AP18" i="3"/>
  <c r="AN18" i="3"/>
  <c r="AL18" i="3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AR17" i="3"/>
  <c r="AP17" i="3"/>
  <c r="AN17" i="3"/>
  <c r="AL17" i="3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AR16" i="3"/>
  <c r="AP16" i="3"/>
  <c r="AN16" i="3"/>
  <c r="AL16" i="3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AR15" i="3"/>
  <c r="AP15" i="3"/>
  <c r="AN15" i="3"/>
  <c r="AL15" i="3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AR14" i="3"/>
  <c r="AP14" i="3"/>
  <c r="AN14" i="3"/>
  <c r="AL14" i="3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AR13" i="3"/>
  <c r="AP13" i="3"/>
  <c r="AN13" i="3"/>
  <c r="AL13" i="3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AR12" i="3"/>
  <c r="AP12" i="3"/>
  <c r="AN12" i="3"/>
  <c r="AL12" i="3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AR11" i="3"/>
  <c r="AP11" i="3"/>
  <c r="AN11" i="3"/>
  <c r="AL11" i="3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AR10" i="3"/>
  <c r="AP10" i="3"/>
  <c r="AN10" i="3"/>
  <c r="AL10" i="3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AR9" i="3"/>
  <c r="AP9" i="3"/>
  <c r="AN9" i="3"/>
  <c r="AL9" i="3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AR8" i="3"/>
  <c r="AP8" i="3"/>
  <c r="AN8" i="3"/>
  <c r="AL8" i="3"/>
  <c r="AJ8" i="3"/>
  <c r="AH8" i="3"/>
  <c r="AF8" i="3"/>
  <c r="AD8" i="3"/>
  <c r="AB8" i="3"/>
  <c r="Z8" i="3"/>
  <c r="X8" i="3"/>
  <c r="V8" i="3"/>
  <c r="T8" i="3"/>
  <c r="R8" i="3"/>
  <c r="P8" i="3"/>
  <c r="N8" i="3"/>
  <c r="L8" i="3"/>
  <c r="J8" i="3"/>
  <c r="H8" i="3"/>
  <c r="AR7" i="3"/>
  <c r="AP7" i="3"/>
  <c r="AN7" i="3"/>
  <c r="AL7" i="3"/>
  <c r="AJ7" i="3"/>
  <c r="AH7" i="3"/>
  <c r="AF7" i="3"/>
  <c r="AD7" i="3"/>
  <c r="AB7" i="3"/>
  <c r="Z7" i="3"/>
  <c r="X7" i="3"/>
  <c r="V7" i="3"/>
  <c r="T7" i="3"/>
  <c r="R7" i="3"/>
  <c r="P7" i="3"/>
  <c r="N7" i="3"/>
  <c r="L7" i="3"/>
  <c r="J7" i="3"/>
  <c r="H7" i="3"/>
  <c r="AR6" i="3"/>
  <c r="AP6" i="3"/>
  <c r="AN6" i="3"/>
  <c r="AL6" i="3"/>
  <c r="AJ6" i="3"/>
  <c r="AH6" i="3"/>
  <c r="AF6" i="3"/>
  <c r="AD6" i="3"/>
  <c r="AB6" i="3"/>
  <c r="Z6" i="3"/>
  <c r="X6" i="3"/>
  <c r="V6" i="3"/>
  <c r="T6" i="3"/>
  <c r="R6" i="3"/>
  <c r="P6" i="3"/>
  <c r="N6" i="3"/>
  <c r="L6" i="3"/>
  <c r="J6" i="3"/>
  <c r="H6" i="3"/>
  <c r="AR5" i="3"/>
  <c r="AP5" i="3"/>
  <c r="AN5" i="3"/>
  <c r="AL5" i="3"/>
  <c r="AJ5" i="3"/>
  <c r="AH5" i="3"/>
  <c r="AF5" i="3"/>
  <c r="AD5" i="3"/>
  <c r="AB5" i="3"/>
  <c r="Z5" i="3"/>
  <c r="X5" i="3"/>
  <c r="V5" i="3"/>
  <c r="T5" i="3"/>
  <c r="R5" i="3"/>
  <c r="P5" i="3"/>
  <c r="N5" i="3"/>
  <c r="L5" i="3"/>
  <c r="J5" i="3"/>
  <c r="H5" i="3"/>
  <c r="AR4" i="3"/>
  <c r="AP4" i="3"/>
  <c r="AN4" i="3"/>
  <c r="AL4" i="3"/>
  <c r="AJ4" i="3"/>
  <c r="AH4" i="3"/>
  <c r="AF4" i="3"/>
  <c r="AD4" i="3"/>
  <c r="AB4" i="3"/>
  <c r="Z4" i="3"/>
  <c r="X4" i="3"/>
  <c r="V4" i="3"/>
  <c r="T4" i="3"/>
  <c r="R4" i="3"/>
  <c r="P4" i="3"/>
  <c r="N4" i="3"/>
  <c r="L4" i="3"/>
  <c r="J4" i="3"/>
  <c r="H4" i="3"/>
  <c r="AR3" i="3"/>
  <c r="AP3" i="3"/>
  <c r="AN3" i="3"/>
  <c r="AL3" i="3"/>
  <c r="AJ3" i="3"/>
  <c r="AH3" i="3"/>
  <c r="AF3" i="3"/>
  <c r="AD3" i="3"/>
  <c r="AB3" i="3"/>
  <c r="Z3" i="3"/>
  <c r="X3" i="3"/>
  <c r="V3" i="3"/>
  <c r="T3" i="3"/>
  <c r="R3" i="3"/>
  <c r="P3" i="3"/>
  <c r="N3" i="3"/>
  <c r="L3" i="3"/>
  <c r="J3" i="3"/>
  <c r="H3" i="3"/>
</calcChain>
</file>

<file path=xl/sharedStrings.xml><?xml version="1.0" encoding="utf-8"?>
<sst xmlns="http://schemas.openxmlformats.org/spreadsheetml/2006/main" count="1000" uniqueCount="68">
  <si>
    <t>Genotype</t>
  </si>
  <si>
    <t>Amino</t>
  </si>
  <si>
    <t>Col-0</t>
  </si>
  <si>
    <t>Ile</t>
  </si>
  <si>
    <t>ns</t>
  </si>
  <si>
    <t>Leu</t>
  </si>
  <si>
    <t>Val</t>
  </si>
  <si>
    <t>Arg</t>
  </si>
  <si>
    <t>His</t>
  </si>
  <si>
    <t>*</t>
  </si>
  <si>
    <t>Lys</t>
  </si>
  <si>
    <t>Met</t>
  </si>
  <si>
    <t>Phe</t>
  </si>
  <si>
    <t>Thr</t>
  </si>
  <si>
    <t>Trp</t>
  </si>
  <si>
    <t>Ala</t>
  </si>
  <si>
    <t>Asn</t>
  </si>
  <si>
    <t>Asp</t>
  </si>
  <si>
    <t>Gln</t>
  </si>
  <si>
    <t>Glu</t>
  </si>
  <si>
    <t>Gly</t>
  </si>
  <si>
    <t>Pro</t>
  </si>
  <si>
    <t>Ser</t>
  </si>
  <si>
    <t>Try</t>
  </si>
  <si>
    <t>ipms1</t>
  </si>
  <si>
    <t>ahass2</t>
  </si>
  <si>
    <t>***</t>
  </si>
  <si>
    <t>**</t>
  </si>
  <si>
    <t>omr1</t>
  </si>
  <si>
    <t>Treatment</t>
  </si>
  <si>
    <t>n</t>
  </si>
  <si>
    <t>mean</t>
  </si>
  <si>
    <t>sd</t>
  </si>
  <si>
    <t>se</t>
  </si>
  <si>
    <t>median</t>
  </si>
  <si>
    <t>SGC</t>
  </si>
  <si>
    <t>Flight</t>
  </si>
  <si>
    <t>Sample Mass (mg)</t>
  </si>
  <si>
    <t>Amino Acid Molar Mass (g/mol)</t>
  </si>
  <si>
    <t>Asparagine in samples</t>
  </si>
  <si>
    <t>Aspartic Acid in samples</t>
  </si>
  <si>
    <t>Glutamic Acid in samples</t>
  </si>
  <si>
    <t>Glutamine in samples</t>
  </si>
  <si>
    <t>Glycine in samples</t>
  </si>
  <si>
    <t>Serine in samples</t>
  </si>
  <si>
    <t>Threonine in samples</t>
  </si>
  <si>
    <t>Methionine in samples</t>
  </si>
  <si>
    <t>Proline in samples</t>
  </si>
  <si>
    <t>Arginine in samples</t>
  </si>
  <si>
    <t>Histidine in samples</t>
  </si>
  <si>
    <t>Lysine in samples</t>
  </si>
  <si>
    <t>Tryptophan in samples</t>
  </si>
  <si>
    <t>Tyrosine in samples</t>
  </si>
  <si>
    <t>Valine in samples</t>
  </si>
  <si>
    <t>Phenylalanine in samples</t>
  </si>
  <si>
    <t xml:space="preserve">Isoleucine in samples </t>
  </si>
  <si>
    <t xml:space="preserve">Leucine in samples </t>
  </si>
  <si>
    <t xml:space="preserve">Alanine in samples </t>
  </si>
  <si>
    <t xml:space="preserve">Biological replicate </t>
  </si>
  <si>
    <t>uM</t>
  </si>
  <si>
    <t xml:space="preserve">ug/mg </t>
  </si>
  <si>
    <t xml:space="preserve"> ug/mg </t>
  </si>
  <si>
    <t xml:space="preserve">Col-0 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</si>
  <si>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</si>
  <si>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 xml:space="preserve">Significance? </t>
  </si>
  <si>
    <t>Amino acid ID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</si>
  <si>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adjusted</t>
    </r>
  </si>
  <si>
    <t>Technical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</si>
</sst>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8"/>
      <name val="Aptos Narrow"/>
      <family val="2"/>
      <scheme val="minor"/>
    </font>
    <font>
      <i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5FC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16" fontId="19" fillId="0" borderId="0" xfId="42" applyNumberFormat="1" applyFont="1" applyAlignment="1">
      <alignment horizontal="center" vertical="center"/>
    </xf>
    <xf numFmtId="0" fontId="19" fillId="0" borderId="0" xfId="42" applyFont="1" applyAlignment="1">
      <alignment horizontal="center" vertical="center"/>
    </xf>
    <xf numFmtId="164" fontId="19" fillId="0" borderId="0" xfId="42" applyNumberFormat="1" applyFont="1" applyAlignment="1">
      <alignment horizontal="center" vertical="center" wrapText="1"/>
    </xf>
    <xf numFmtId="2" fontId="19" fillId="0" borderId="0" xfId="42" applyNumberFormat="1" applyFont="1" applyAlignment="1">
      <alignment horizontal="center" vertical="center" wrapText="1"/>
    </xf>
    <xf numFmtId="2" fontId="19" fillId="0" borderId="0" xfId="42" applyNumberFormat="1" applyFont="1" applyAlignment="1">
      <alignment horizontal="center" vertical="center" textRotation="168"/>
    </xf>
    <xf numFmtId="2" fontId="20" fillId="33" borderId="0" xfId="42" applyNumberFormat="1" applyFont="1" applyFill="1" applyAlignment="1">
      <alignment horizontal="center" vertical="center" textRotation="74" wrapText="1"/>
    </xf>
    <xf numFmtId="2" fontId="19" fillId="0" borderId="0" xfId="42" applyNumberFormat="1" applyFont="1" applyAlignment="1">
      <alignment horizontal="center" vertical="center"/>
    </xf>
    <xf numFmtId="0" fontId="19" fillId="0" borderId="0" xfId="42" applyFont="1"/>
    <xf numFmtId="164" fontId="19" fillId="0" borderId="0" xfId="42" applyNumberFormat="1" applyFont="1" applyAlignment="1">
      <alignment horizontal="center" vertical="center"/>
    </xf>
    <xf numFmtId="2" fontId="19" fillId="0" borderId="0" xfId="42" applyNumberFormat="1" applyFont="1"/>
    <xf numFmtId="2" fontId="21" fillId="0" borderId="0" xfId="42" applyNumberFormat="1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9" fillId="0" borderId="0" xfId="42" applyFont="1" applyAlignment="1">
      <alignment horizontal="center" vertical="center" wrapText="1"/>
    </xf>
    <xf numFmtId="0" fontId="19" fillId="0" borderId="0" xfId="42" applyFont="1" applyAlignment="1">
      <alignment wrapText="1"/>
    </xf>
    <xf numFmtId="0" fontId="19" fillId="0" borderId="0" xfId="42" applyFont="1" applyAlignment="1">
      <alignment vertical="center" wrapText="1"/>
    </xf>
    <xf numFmtId="0" fontId="21" fillId="0" borderId="0" xfId="42" applyFont="1" applyAlignment="1">
      <alignment horizontal="center" vertical="center" wrapText="1"/>
    </xf>
    <xf numFmtId="0" fontId="24" fillId="0" borderId="0" xfId="42" applyFont="1"/>
    <xf numFmtId="0" fontId="20" fillId="0" borderId="0" xfId="42" applyFont="1" applyAlignment="1">
      <alignment vertical="center" wrapText="1"/>
    </xf>
    <xf numFmtId="164" fontId="20" fillId="0" borderId="0" xfId="42" applyNumberFormat="1" applyFont="1" applyAlignment="1">
      <alignment horizontal="center" vertical="center" wrapText="1"/>
    </xf>
    <xf numFmtId="2" fontId="20" fillId="0" borderId="0" xfId="42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34" borderId="0" xfId="0" applyFont="1" applyFill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26F335A-904E-554D-BD66-348BB78698E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7AF6-650F-DF41-AC2B-C99822EC49A7}">
  <dimension ref="A1:AR123"/>
  <sheetViews>
    <sheetView zoomScale="60" zoomScaleNormal="60" workbookViewId="0">
      <selection activeCell="E1" sqref="E1:F1"/>
    </sheetView>
  </sheetViews>
  <sheetFormatPr baseColWidth="10" defaultColWidth="8.83203125" defaultRowHeight="16" x14ac:dyDescent="0.2"/>
  <cols>
    <col min="1" max="1" width="10.1640625" style="2" customWidth="1"/>
    <col min="2" max="2" width="11.83203125" style="2" customWidth="1"/>
    <col min="3" max="3" width="14.5" style="2" customWidth="1"/>
    <col min="4" max="4" width="13.33203125" style="21" customWidth="1"/>
    <col min="5" max="5" width="8.83203125" style="9"/>
    <col min="6" max="7" width="8.83203125" style="7"/>
    <col min="8" max="8" width="11.6640625" style="7" bestFit="1" customWidth="1"/>
    <col min="9" max="16384" width="8.83203125" style="7"/>
  </cols>
  <sheetData>
    <row r="1" spans="1:44" ht="102" x14ac:dyDescent="0.2">
      <c r="A1" s="1"/>
      <c r="E1" s="25" t="s">
        <v>37</v>
      </c>
      <c r="F1" s="26" t="s">
        <v>38</v>
      </c>
      <c r="G1" s="5">
        <v>132.5</v>
      </c>
      <c r="H1" s="6" t="s">
        <v>39</v>
      </c>
      <c r="I1" s="5">
        <v>133.1</v>
      </c>
      <c r="J1" s="6" t="s">
        <v>40</v>
      </c>
      <c r="K1" s="4">
        <v>147.13</v>
      </c>
      <c r="L1" s="6" t="s">
        <v>41</v>
      </c>
      <c r="M1" s="4">
        <v>146.13999999999999</v>
      </c>
      <c r="N1" s="6" t="s">
        <v>42</v>
      </c>
      <c r="O1" s="4">
        <v>75.069999999999993</v>
      </c>
      <c r="P1" s="6" t="s">
        <v>43</v>
      </c>
      <c r="Q1" s="4">
        <v>105.09</v>
      </c>
      <c r="R1" s="6" t="s">
        <v>44</v>
      </c>
      <c r="S1" s="4">
        <v>119.12</v>
      </c>
      <c r="T1" s="6" t="s">
        <v>45</v>
      </c>
      <c r="U1" s="4">
        <v>149.21</v>
      </c>
      <c r="V1" s="6" t="s">
        <v>46</v>
      </c>
      <c r="W1" s="4">
        <v>115.3</v>
      </c>
      <c r="X1" s="6" t="s">
        <v>47</v>
      </c>
      <c r="Y1" s="4">
        <v>174.2</v>
      </c>
      <c r="Z1" s="6" t="s">
        <v>48</v>
      </c>
      <c r="AA1" s="4">
        <v>155.15</v>
      </c>
      <c r="AB1" s="6" t="s">
        <v>49</v>
      </c>
      <c r="AC1" s="4">
        <v>146.19</v>
      </c>
      <c r="AD1" s="6" t="s">
        <v>50</v>
      </c>
      <c r="AE1" s="4">
        <v>204.23</v>
      </c>
      <c r="AF1" s="6" t="s">
        <v>51</v>
      </c>
      <c r="AG1" s="4">
        <v>181.19</v>
      </c>
      <c r="AH1" s="6" t="s">
        <v>52</v>
      </c>
      <c r="AI1" s="4">
        <v>117.15</v>
      </c>
      <c r="AJ1" s="6" t="s">
        <v>53</v>
      </c>
      <c r="AK1" s="4">
        <v>165.19</v>
      </c>
      <c r="AL1" s="6" t="s">
        <v>54</v>
      </c>
      <c r="AM1" s="4">
        <v>131.16999999999999</v>
      </c>
      <c r="AN1" s="6" t="s">
        <v>55</v>
      </c>
      <c r="AO1" s="4">
        <v>131.16999999999999</v>
      </c>
      <c r="AP1" s="6" t="s">
        <v>56</v>
      </c>
      <c r="AQ1" s="4">
        <v>89.09</v>
      </c>
      <c r="AR1" s="6" t="s">
        <v>57</v>
      </c>
    </row>
    <row r="2" spans="1:44" s="4" customFormat="1" ht="34" x14ac:dyDescent="0.2">
      <c r="A2" s="24" t="s">
        <v>0</v>
      </c>
      <c r="B2" s="24" t="s">
        <v>29</v>
      </c>
      <c r="C2" s="24" t="s">
        <v>58</v>
      </c>
      <c r="D2" s="24" t="s">
        <v>67</v>
      </c>
      <c r="E2" s="3"/>
      <c r="G2" s="4" t="s">
        <v>59</v>
      </c>
      <c r="H2" s="19" t="s">
        <v>60</v>
      </c>
      <c r="I2" s="4" t="s">
        <v>59</v>
      </c>
      <c r="J2" s="19" t="s">
        <v>60</v>
      </c>
      <c r="K2" s="4" t="s">
        <v>59</v>
      </c>
      <c r="L2" s="19" t="s">
        <v>60</v>
      </c>
      <c r="M2" s="4" t="s">
        <v>59</v>
      </c>
      <c r="N2" s="19" t="s">
        <v>60</v>
      </c>
      <c r="O2" s="4" t="s">
        <v>59</v>
      </c>
      <c r="P2" s="19" t="s">
        <v>60</v>
      </c>
      <c r="Q2" s="4" t="s">
        <v>59</v>
      </c>
      <c r="R2" s="19" t="s">
        <v>60</v>
      </c>
      <c r="S2" s="4" t="s">
        <v>59</v>
      </c>
      <c r="T2" s="19" t="s">
        <v>60</v>
      </c>
      <c r="U2" s="4" t="s">
        <v>59</v>
      </c>
      <c r="V2" s="4" t="s">
        <v>61</v>
      </c>
      <c r="W2" s="4" t="s">
        <v>59</v>
      </c>
      <c r="X2" s="22" t="s">
        <v>60</v>
      </c>
      <c r="Y2" s="4" t="s">
        <v>59</v>
      </c>
      <c r="Z2" s="22" t="s">
        <v>60</v>
      </c>
      <c r="AA2" s="4" t="s">
        <v>59</v>
      </c>
      <c r="AB2" s="22" t="s">
        <v>60</v>
      </c>
      <c r="AC2" s="4" t="s">
        <v>59</v>
      </c>
      <c r="AD2" s="22" t="s">
        <v>60</v>
      </c>
      <c r="AE2" s="4" t="s">
        <v>59</v>
      </c>
      <c r="AF2" s="22" t="s">
        <v>60</v>
      </c>
      <c r="AG2" s="4" t="s">
        <v>59</v>
      </c>
      <c r="AH2" s="22" t="s">
        <v>60</v>
      </c>
      <c r="AI2" s="4" t="s">
        <v>59</v>
      </c>
      <c r="AJ2" s="22" t="s">
        <v>60</v>
      </c>
      <c r="AK2" s="4" t="s">
        <v>59</v>
      </c>
      <c r="AL2" s="22" t="s">
        <v>60</v>
      </c>
      <c r="AM2" s="4" t="s">
        <v>59</v>
      </c>
      <c r="AN2" s="22" t="s">
        <v>60</v>
      </c>
      <c r="AO2" s="4" t="s">
        <v>59</v>
      </c>
      <c r="AP2" s="22" t="s">
        <v>60</v>
      </c>
      <c r="AQ2" s="4" t="s">
        <v>59</v>
      </c>
      <c r="AR2" s="22" t="s">
        <v>60</v>
      </c>
    </row>
    <row r="3" spans="1:44" x14ac:dyDescent="0.2">
      <c r="A3" s="8" t="s">
        <v>62</v>
      </c>
      <c r="B3" s="8" t="s">
        <v>36</v>
      </c>
      <c r="C3" s="8">
        <v>1</v>
      </c>
      <c r="D3" s="20">
        <v>1</v>
      </c>
      <c r="E3" s="8">
        <v>12.6</v>
      </c>
      <c r="G3" s="10">
        <v>67.521100000000004</v>
      </c>
      <c r="H3" s="7">
        <f>E3*0.1325*0.8/G3</f>
        <v>1.9780483434067277E-2</v>
      </c>
      <c r="I3" s="10">
        <v>9.8887999999999998</v>
      </c>
      <c r="J3" s="7">
        <f t="shared" ref="J3:J66" si="0">I3*0.1331*0.8/E3</f>
        <v>8.3568208253968254E-2</v>
      </c>
      <c r="K3" s="10">
        <v>17.820799999999998</v>
      </c>
      <c r="L3" s="7">
        <f t="shared" ref="L3:L66" si="1">K3*0.14713*0.8/E3</f>
        <v>0.16647455898412702</v>
      </c>
      <c r="M3" s="10">
        <v>167.6026</v>
      </c>
      <c r="N3" s="7">
        <f>M3*0.14614*0.8/E3</f>
        <v>1.5551392993015873</v>
      </c>
      <c r="O3" s="11">
        <v>9.85</v>
      </c>
      <c r="P3" s="7">
        <f t="shared" ref="P3:P66" si="2">O3*0.07507*0.8/E3</f>
        <v>4.6948539682539682E-2</v>
      </c>
      <c r="Q3" s="10">
        <v>7.3773999999999997</v>
      </c>
      <c r="R3" s="7">
        <f t="shared" ref="R3:R66" si="3">Q3*0.10509*0.8/E3</f>
        <v>4.9224823238095246E-2</v>
      </c>
      <c r="S3" s="10">
        <v>4.5506000000000002</v>
      </c>
      <c r="T3" s="7">
        <f t="shared" ref="T3:T66" si="4">S3*0.11912*0.8/E3</f>
        <v>3.4416982349206357E-2</v>
      </c>
      <c r="U3" s="10">
        <v>0.30059999999999998</v>
      </c>
      <c r="V3" s="7">
        <f>U3*0.14921*0.8/E3</f>
        <v>2.8477794285714283E-3</v>
      </c>
      <c r="W3" s="10">
        <v>1.0956999999999999</v>
      </c>
      <c r="X3" s="7">
        <f t="shared" ref="X3:X66" si="5">W3*0.1153*0.8/E3</f>
        <v>8.0212196825396823E-3</v>
      </c>
      <c r="Y3" s="10">
        <v>8.2802000000000007</v>
      </c>
      <c r="Z3" s="7">
        <f t="shared" ref="Z3:Z66" si="6">Y3*0.1742*0.8/E3</f>
        <v>9.1581640634920636E-2</v>
      </c>
      <c r="AA3" s="10">
        <v>5.6913</v>
      </c>
      <c r="AB3" s="7">
        <f t="shared" ref="AB3:AB66" si="7">AA3*0.15515*0.8/E3</f>
        <v>5.6063821904761911E-2</v>
      </c>
      <c r="AC3" s="10">
        <v>3.0457999999999998</v>
      </c>
      <c r="AD3" s="7">
        <f t="shared" ref="AD3:AD66" si="8">AC3*0.14619*0.8/E3</f>
        <v>2.8270825523809519E-2</v>
      </c>
      <c r="AE3" s="10">
        <v>0.63980000000000004</v>
      </c>
      <c r="AF3" s="7">
        <f t="shared" ref="AF3:AF66" si="9">AE3*0.20423*0.8/E3</f>
        <v>8.2962764444444465E-3</v>
      </c>
      <c r="AG3" s="10">
        <v>0.73960000000000004</v>
      </c>
      <c r="AH3" s="7">
        <f t="shared" ref="AH3:AH66" si="10">AG3*0.18119*0.8/E3</f>
        <v>8.5084523174603181E-3</v>
      </c>
      <c r="AI3" s="10">
        <v>3.0977999999999999</v>
      </c>
      <c r="AJ3" s="7">
        <f t="shared" ref="AJ3:AJ66" si="11">AI3*0.11715*0.8/E3</f>
        <v>2.3041731428571431E-2</v>
      </c>
      <c r="AK3" s="10">
        <v>2.1861999999999999</v>
      </c>
      <c r="AL3" s="7">
        <f t="shared" ref="AL3:AL66" si="12">AK3*0.16519*0.8/E3</f>
        <v>2.2929420825396826E-2</v>
      </c>
      <c r="AM3" s="10">
        <v>1.5227999999999999</v>
      </c>
      <c r="AN3" s="7">
        <f t="shared" ref="AN3:AN66" si="13">AM3*0.13117*0.8/E3</f>
        <v>1.2682265142857144E-2</v>
      </c>
      <c r="AO3" s="10">
        <v>1.6631</v>
      </c>
      <c r="AP3" s="7">
        <f t="shared" ref="AP3:AP66" si="14">AO3*0.13117*0.8/E3</f>
        <v>1.3850719174603177E-2</v>
      </c>
      <c r="AQ3" s="10">
        <v>13.351599999999999</v>
      </c>
      <c r="AR3" s="7">
        <f t="shared" ref="AR3:AR66" si="15">AQ3*0.08909*0.8/E3</f>
        <v>7.5523431365079371E-2</v>
      </c>
    </row>
    <row r="4" spans="1:44" x14ac:dyDescent="0.2">
      <c r="A4" s="8" t="s">
        <v>62</v>
      </c>
      <c r="B4" s="8" t="s">
        <v>36</v>
      </c>
      <c r="C4" s="8">
        <v>1</v>
      </c>
      <c r="D4" s="20">
        <v>2</v>
      </c>
      <c r="E4" s="8">
        <v>12.6</v>
      </c>
      <c r="G4" s="10">
        <v>65.123699999999999</v>
      </c>
      <c r="H4" s="7">
        <f>E4*0.1325*0.8/G4</f>
        <v>2.0508662744899323E-2</v>
      </c>
      <c r="I4" s="10">
        <v>9.8115000000000006</v>
      </c>
      <c r="J4" s="7">
        <f t="shared" si="0"/>
        <v>8.2914961904761914E-2</v>
      </c>
      <c r="K4" s="10">
        <v>18.805700000000002</v>
      </c>
      <c r="L4" s="7">
        <f t="shared" si="1"/>
        <v>0.17567508831746037</v>
      </c>
      <c r="M4" s="10">
        <v>162.7176</v>
      </c>
      <c r="N4" s="7">
        <f t="shared" ref="N4:N67" si="16">M4*0.14614*0.8/E4</f>
        <v>1.5098127024761907</v>
      </c>
      <c r="O4" s="11">
        <v>9.31</v>
      </c>
      <c r="P4" s="7">
        <f t="shared" si="2"/>
        <v>4.4374711111111124E-2</v>
      </c>
      <c r="Q4" s="10">
        <v>7.2897999999999996</v>
      </c>
      <c r="R4" s="7">
        <f t="shared" si="3"/>
        <v>4.8640322666666673E-2</v>
      </c>
      <c r="S4" s="10">
        <v>4.4039000000000001</v>
      </c>
      <c r="T4" s="7">
        <f t="shared" si="4"/>
        <v>3.3307464634920639E-2</v>
      </c>
      <c r="U4" s="10">
        <v>0.30209999999999998</v>
      </c>
      <c r="V4" s="7">
        <f t="shared" ref="V4:V67" si="17">U4*0.14921*0.8/E4</f>
        <v>2.8619899047619053E-3</v>
      </c>
      <c r="W4" s="10">
        <v>1.0569999999999999</v>
      </c>
      <c r="X4" s="7">
        <f t="shared" si="5"/>
        <v>7.7379111111111117E-3</v>
      </c>
      <c r="Y4" s="10">
        <v>8.5</v>
      </c>
      <c r="Z4" s="7">
        <f t="shared" si="6"/>
        <v>9.4012698412698423E-2</v>
      </c>
      <c r="AA4" s="10">
        <v>5.3594999999999997</v>
      </c>
      <c r="AB4" s="7">
        <f t="shared" si="7"/>
        <v>5.2795328571428574E-2</v>
      </c>
      <c r="AC4" s="10">
        <v>3.0004</v>
      </c>
      <c r="AD4" s="7">
        <f t="shared" si="8"/>
        <v>2.7849427047619047E-2</v>
      </c>
      <c r="AE4" s="10">
        <v>0.63490000000000002</v>
      </c>
      <c r="AF4" s="7">
        <f t="shared" si="9"/>
        <v>8.2327382222222231E-3</v>
      </c>
      <c r="AG4" s="10">
        <v>0.74890000000000001</v>
      </c>
      <c r="AH4" s="7">
        <f t="shared" si="10"/>
        <v>8.6154406984126977E-3</v>
      </c>
      <c r="AI4" s="10">
        <v>3.1257999999999999</v>
      </c>
      <c r="AJ4" s="7">
        <f t="shared" si="11"/>
        <v>2.3249998095238096E-2</v>
      </c>
      <c r="AK4" s="10">
        <v>2.1353</v>
      </c>
      <c r="AL4" s="7">
        <f t="shared" si="12"/>
        <v>2.23955686984127E-2</v>
      </c>
      <c r="AM4" s="10">
        <v>1.5843</v>
      </c>
      <c r="AN4" s="7">
        <f t="shared" si="13"/>
        <v>1.3194452761904764E-2</v>
      </c>
      <c r="AO4" s="10">
        <v>1.5161</v>
      </c>
      <c r="AP4" s="7">
        <f t="shared" si="14"/>
        <v>1.2626465841269845E-2</v>
      </c>
      <c r="AQ4" s="10">
        <v>13.558999999999999</v>
      </c>
      <c r="AR4" s="7">
        <f t="shared" si="15"/>
        <v>7.6696591111111115E-2</v>
      </c>
    </row>
    <row r="5" spans="1:44" x14ac:dyDescent="0.2">
      <c r="A5" s="8" t="s">
        <v>62</v>
      </c>
      <c r="B5" s="8" t="s">
        <v>36</v>
      </c>
      <c r="C5" s="8">
        <v>1</v>
      </c>
      <c r="D5" s="20">
        <v>3</v>
      </c>
      <c r="E5" s="8">
        <v>12.6</v>
      </c>
      <c r="G5" s="10">
        <v>62.909100000000002</v>
      </c>
      <c r="H5" s="7">
        <f t="shared" ref="H5:H20" si="18">E5*0.1325*0.8/G5</f>
        <v>2.1230632770139774E-2</v>
      </c>
      <c r="I5" s="10">
        <v>9.9426000000000005</v>
      </c>
      <c r="J5" s="7">
        <f t="shared" si="0"/>
        <v>8.4022860952380957E-2</v>
      </c>
      <c r="K5" s="10">
        <v>19.653600000000001</v>
      </c>
      <c r="L5" s="7">
        <f t="shared" si="1"/>
        <v>0.18359582019047624</v>
      </c>
      <c r="M5" s="10">
        <v>166.4992</v>
      </c>
      <c r="N5" s="7">
        <f t="shared" si="16"/>
        <v>1.5449011484444446</v>
      </c>
      <c r="O5" s="11">
        <v>9.8000000000000007</v>
      </c>
      <c r="P5" s="7">
        <f t="shared" si="2"/>
        <v>4.6710222222222229E-2</v>
      </c>
      <c r="Q5" s="10">
        <v>7.5769000000000002</v>
      </c>
      <c r="R5" s="7">
        <f t="shared" si="3"/>
        <v>5.055596323809524E-2</v>
      </c>
      <c r="S5" s="10">
        <v>4.3933999999999997</v>
      </c>
      <c r="T5" s="7">
        <f t="shared" si="4"/>
        <v>3.3228051301587298E-2</v>
      </c>
      <c r="U5" s="10">
        <v>0.29880000000000001</v>
      </c>
      <c r="V5" s="7">
        <f t="shared" si="17"/>
        <v>2.8307268571428575E-3</v>
      </c>
      <c r="W5" s="10">
        <v>1.0505</v>
      </c>
      <c r="X5" s="7">
        <f t="shared" si="5"/>
        <v>7.6903269841269847E-3</v>
      </c>
      <c r="Y5" s="10">
        <v>8.7539999999999996</v>
      </c>
      <c r="Z5" s="7">
        <f t="shared" si="6"/>
        <v>9.6822019047619043E-2</v>
      </c>
      <c r="AA5" s="10">
        <v>5.6738999999999997</v>
      </c>
      <c r="AB5" s="7">
        <f t="shared" si="7"/>
        <v>5.5892418095238101E-2</v>
      </c>
      <c r="AC5" s="10">
        <v>3.0318999999999998</v>
      </c>
      <c r="AD5" s="7">
        <f t="shared" si="8"/>
        <v>2.8141807047619045E-2</v>
      </c>
      <c r="AE5" s="10">
        <v>0.63119999999999998</v>
      </c>
      <c r="AF5" s="7">
        <f t="shared" si="9"/>
        <v>8.18476038095238E-3</v>
      </c>
      <c r="AG5" s="10">
        <v>0.74870000000000003</v>
      </c>
      <c r="AH5" s="7">
        <f t="shared" si="10"/>
        <v>8.6131398730158737E-3</v>
      </c>
      <c r="AI5" s="10">
        <v>3.1640999999999999</v>
      </c>
      <c r="AJ5" s="7">
        <f t="shared" si="11"/>
        <v>2.3534877142857142E-2</v>
      </c>
      <c r="AK5" s="10">
        <v>2.1366000000000001</v>
      </c>
      <c r="AL5" s="7">
        <f t="shared" si="12"/>
        <v>2.2409203428571434E-2</v>
      </c>
      <c r="AM5" s="10">
        <v>1.591</v>
      </c>
      <c r="AN5" s="7">
        <f t="shared" si="13"/>
        <v>1.3250252063492066E-2</v>
      </c>
      <c r="AO5" s="10">
        <v>1.6166</v>
      </c>
      <c r="AP5" s="7">
        <f t="shared" si="14"/>
        <v>1.3463455365079367E-2</v>
      </c>
      <c r="AQ5" s="10">
        <v>13.437900000000001</v>
      </c>
      <c r="AR5" s="7">
        <f t="shared" si="15"/>
        <v>7.6011588000000005E-2</v>
      </c>
    </row>
    <row r="6" spans="1:44" x14ac:dyDescent="0.2">
      <c r="A6" s="8" t="s">
        <v>62</v>
      </c>
      <c r="B6" s="8" t="s">
        <v>36</v>
      </c>
      <c r="C6" s="8">
        <v>2</v>
      </c>
      <c r="D6" s="20">
        <v>1</v>
      </c>
      <c r="E6" s="8">
        <v>11.3</v>
      </c>
      <c r="G6" s="10">
        <v>50.676000000000002</v>
      </c>
      <c r="H6" s="7">
        <f t="shared" si="18"/>
        <v>2.3636435393480152E-2</v>
      </c>
      <c r="I6" s="10">
        <v>8.9486000000000008</v>
      </c>
      <c r="J6" s="7">
        <f t="shared" si="0"/>
        <v>8.4322736991150449E-2</v>
      </c>
      <c r="K6" s="10">
        <v>17.517800000000001</v>
      </c>
      <c r="L6" s="7">
        <f t="shared" si="1"/>
        <v>0.1824703655929204</v>
      </c>
      <c r="M6" s="10">
        <v>155.15430000000001</v>
      </c>
      <c r="N6" s="7">
        <f t="shared" si="16"/>
        <v>1.6052565948318585</v>
      </c>
      <c r="O6" s="11">
        <v>7.75</v>
      </c>
      <c r="P6" s="7">
        <f t="shared" si="2"/>
        <v>4.1188849557522118E-2</v>
      </c>
      <c r="Q6" s="10">
        <v>5.8795999999999999</v>
      </c>
      <c r="R6" s="7">
        <f t="shared" si="3"/>
        <v>4.3744223999999998E-2</v>
      </c>
      <c r="S6" s="10">
        <v>3.7766999999999999</v>
      </c>
      <c r="T6" s="7">
        <f t="shared" si="4"/>
        <v>3.1849947185840714E-2</v>
      </c>
      <c r="U6" s="10">
        <v>0.2356</v>
      </c>
      <c r="V6" s="7">
        <f t="shared" si="17"/>
        <v>2.4887699823008848E-3</v>
      </c>
      <c r="W6" s="10">
        <v>0.92789999999999995</v>
      </c>
      <c r="X6" s="7">
        <f t="shared" si="5"/>
        <v>7.5742916814159292E-3</v>
      </c>
      <c r="Y6" s="10">
        <v>7.1135999999999999</v>
      </c>
      <c r="Z6" s="7">
        <f t="shared" si="6"/>
        <v>8.7730203185840711E-2</v>
      </c>
      <c r="AA6" s="10">
        <v>4.8346</v>
      </c>
      <c r="AB6" s="7">
        <f t="shared" si="7"/>
        <v>5.3103588672566371E-2</v>
      </c>
      <c r="AC6" s="10">
        <v>2.3500999999999999</v>
      </c>
      <c r="AD6" s="7">
        <f t="shared" si="8"/>
        <v>2.4322911079646015E-2</v>
      </c>
      <c r="AE6" s="10">
        <v>0.44169999999999998</v>
      </c>
      <c r="AF6" s="7">
        <f t="shared" si="9"/>
        <v>6.3864347610619468E-3</v>
      </c>
      <c r="AG6" s="10">
        <v>0.57609999999999995</v>
      </c>
      <c r="AH6" s="7">
        <f t="shared" si="10"/>
        <v>7.3899864778761053E-3</v>
      </c>
      <c r="AI6" s="10">
        <v>2.4077000000000002</v>
      </c>
      <c r="AJ6" s="7">
        <f t="shared" si="11"/>
        <v>1.9968995044247789E-2</v>
      </c>
      <c r="AK6" s="10">
        <v>1.6268</v>
      </c>
      <c r="AL6" s="7">
        <f t="shared" si="12"/>
        <v>1.9025210053097347E-2</v>
      </c>
      <c r="AM6" s="10">
        <v>1.2396</v>
      </c>
      <c r="AN6" s="7">
        <f t="shared" si="13"/>
        <v>1.1511386336283186E-2</v>
      </c>
      <c r="AO6" s="10">
        <v>1.2666999999999999</v>
      </c>
      <c r="AP6" s="7">
        <f t="shared" si="14"/>
        <v>1.1763047008849557E-2</v>
      </c>
      <c r="AQ6" s="10">
        <v>12.027699999999999</v>
      </c>
      <c r="AR6" s="7">
        <f t="shared" si="15"/>
        <v>7.5861790654867256E-2</v>
      </c>
    </row>
    <row r="7" spans="1:44" x14ac:dyDescent="0.2">
      <c r="A7" s="8" t="s">
        <v>62</v>
      </c>
      <c r="B7" s="8" t="s">
        <v>36</v>
      </c>
      <c r="C7" s="8">
        <v>2</v>
      </c>
      <c r="D7" s="20">
        <v>2</v>
      </c>
      <c r="E7" s="8">
        <v>11.3</v>
      </c>
      <c r="G7" s="10">
        <v>53.344999999999999</v>
      </c>
      <c r="H7" s="7">
        <f t="shared" si="18"/>
        <v>2.2453838222888746E-2</v>
      </c>
      <c r="I7" s="10">
        <v>8.7359000000000009</v>
      </c>
      <c r="J7" s="7">
        <f t="shared" si="0"/>
        <v>8.2318463008849568E-2</v>
      </c>
      <c r="K7" s="10">
        <v>18.067599999999999</v>
      </c>
      <c r="L7" s="7">
        <f t="shared" si="1"/>
        <v>0.18819723808849556</v>
      </c>
      <c r="M7" s="10">
        <v>150.42930000000001</v>
      </c>
      <c r="N7" s="7">
        <f t="shared" si="16"/>
        <v>1.5563708249203541</v>
      </c>
      <c r="O7" s="11">
        <v>7.91</v>
      </c>
      <c r="P7" s="7">
        <f t="shared" si="2"/>
        <v>4.2039200000000006E-2</v>
      </c>
      <c r="Q7" s="10">
        <v>5.8540000000000001</v>
      </c>
      <c r="R7" s="7">
        <f t="shared" si="3"/>
        <v>4.3553760000000004E-2</v>
      </c>
      <c r="S7" s="10">
        <v>3.6739999999999999</v>
      </c>
      <c r="T7" s="7">
        <f t="shared" si="4"/>
        <v>3.0983849911504425E-2</v>
      </c>
      <c r="U7" s="10">
        <v>0.23769999999999999</v>
      </c>
      <c r="V7" s="7">
        <f t="shared" si="17"/>
        <v>2.5109534159292036E-3</v>
      </c>
      <c r="W7" s="10">
        <v>0.88629999999999998</v>
      </c>
      <c r="X7" s="7">
        <f t="shared" si="5"/>
        <v>7.2347178761061936E-3</v>
      </c>
      <c r="Y7" s="10">
        <v>7.2016</v>
      </c>
      <c r="Z7" s="7">
        <f t="shared" si="6"/>
        <v>8.8815484601769898E-2</v>
      </c>
      <c r="AA7" s="10">
        <v>4.6921999999999997</v>
      </c>
      <c r="AB7" s="7">
        <f t="shared" si="7"/>
        <v>5.1539456991150437E-2</v>
      </c>
      <c r="AC7" s="10">
        <v>2.2722000000000002</v>
      </c>
      <c r="AD7" s="7">
        <f t="shared" si="8"/>
        <v>2.3516666761061945E-2</v>
      </c>
      <c r="AE7" s="10">
        <v>0.44840000000000002</v>
      </c>
      <c r="AF7" s="7">
        <f t="shared" si="9"/>
        <v>6.4833084601769913E-3</v>
      </c>
      <c r="AG7" s="10">
        <v>0.57469999999999999</v>
      </c>
      <c r="AH7" s="7">
        <f t="shared" si="10"/>
        <v>7.3720278230088492E-3</v>
      </c>
      <c r="AI7" s="10">
        <v>2.3498999999999999</v>
      </c>
      <c r="AJ7" s="7">
        <f t="shared" si="11"/>
        <v>1.9489613097345131E-2</v>
      </c>
      <c r="AK7" s="10">
        <v>1.498</v>
      </c>
      <c r="AL7" s="7">
        <f t="shared" si="12"/>
        <v>1.751891115044248E-2</v>
      </c>
      <c r="AM7" s="10">
        <v>1.2602</v>
      </c>
      <c r="AN7" s="7">
        <f t="shared" si="13"/>
        <v>1.1702685592920353E-2</v>
      </c>
      <c r="AO7" s="10">
        <v>1.2214</v>
      </c>
      <c r="AP7" s="7">
        <f t="shared" si="14"/>
        <v>1.1342374371681417E-2</v>
      </c>
      <c r="AQ7" s="10">
        <v>12.2516</v>
      </c>
      <c r="AR7" s="7">
        <f t="shared" si="15"/>
        <v>7.7273985415929197E-2</v>
      </c>
    </row>
    <row r="8" spans="1:44" x14ac:dyDescent="0.2">
      <c r="A8" s="8" t="s">
        <v>62</v>
      </c>
      <c r="B8" s="8" t="s">
        <v>36</v>
      </c>
      <c r="C8" s="8">
        <v>2</v>
      </c>
      <c r="D8" s="20">
        <v>3</v>
      </c>
      <c r="E8" s="8">
        <v>11.3</v>
      </c>
      <c r="G8" s="10">
        <v>52.158299999999997</v>
      </c>
      <c r="H8" s="7">
        <f t="shared" si="18"/>
        <v>2.2964705521460637E-2</v>
      </c>
      <c r="I8" s="10">
        <v>8.6145999999999994</v>
      </c>
      <c r="J8" s="7">
        <f t="shared" si="0"/>
        <v>8.1175452035398207E-2</v>
      </c>
      <c r="K8" s="10">
        <v>16.9206</v>
      </c>
      <c r="L8" s="7">
        <f t="shared" si="1"/>
        <v>0.17624976127433628</v>
      </c>
      <c r="M8" s="10">
        <v>150.98830000000001</v>
      </c>
      <c r="N8" s="7">
        <f t="shared" si="16"/>
        <v>1.5621543477522126</v>
      </c>
      <c r="O8" s="11">
        <v>7.89</v>
      </c>
      <c r="P8" s="7">
        <f t="shared" si="2"/>
        <v>4.1932906194690256E-2</v>
      </c>
      <c r="Q8" s="10">
        <v>5.9363000000000001</v>
      </c>
      <c r="R8" s="7">
        <f t="shared" si="3"/>
        <v>4.4166072000000001E-2</v>
      </c>
      <c r="S8" s="10">
        <v>3.6236999999999999</v>
      </c>
      <c r="T8" s="7">
        <f t="shared" si="4"/>
        <v>3.0559656212389378E-2</v>
      </c>
      <c r="U8" s="10">
        <v>0.2331</v>
      </c>
      <c r="V8" s="7">
        <f t="shared" si="17"/>
        <v>2.4623611327433629E-3</v>
      </c>
      <c r="W8" s="10">
        <v>0.90349999999999997</v>
      </c>
      <c r="X8" s="7">
        <f t="shared" si="5"/>
        <v>7.375118584070796E-3</v>
      </c>
      <c r="Y8" s="10">
        <v>7.0376000000000003</v>
      </c>
      <c r="Z8" s="7">
        <f t="shared" si="6"/>
        <v>8.6792914690265482E-2</v>
      </c>
      <c r="AA8" s="10">
        <v>4.5749000000000004</v>
      </c>
      <c r="AB8" s="7">
        <f t="shared" si="7"/>
        <v>5.0251025486725671E-2</v>
      </c>
      <c r="AC8" s="10">
        <v>2.2999000000000001</v>
      </c>
      <c r="AD8" s="7">
        <f t="shared" si="8"/>
        <v>2.3803354407079643E-2</v>
      </c>
      <c r="AE8" s="10">
        <v>0.43769999999999998</v>
      </c>
      <c r="AF8" s="7">
        <f t="shared" si="9"/>
        <v>6.32859971681416E-3</v>
      </c>
      <c r="AG8" s="10">
        <v>0.57689999999999997</v>
      </c>
      <c r="AH8" s="7">
        <f t="shared" si="10"/>
        <v>7.4002485663716812E-3</v>
      </c>
      <c r="AI8" s="10">
        <v>2.3119000000000001</v>
      </c>
      <c r="AJ8" s="7">
        <f t="shared" si="11"/>
        <v>1.9174448495575223E-2</v>
      </c>
      <c r="AK8" s="10">
        <v>1.4778</v>
      </c>
      <c r="AL8" s="7">
        <f t="shared" si="12"/>
        <v>1.7282674831858406E-2</v>
      </c>
      <c r="AM8" s="10">
        <v>1.1463000000000001</v>
      </c>
      <c r="AN8" s="7">
        <f t="shared" si="13"/>
        <v>1.064496785840708E-2</v>
      </c>
      <c r="AO8" s="10">
        <v>1.2179</v>
      </c>
      <c r="AP8" s="7">
        <f t="shared" si="14"/>
        <v>1.1309872070796461E-2</v>
      </c>
      <c r="AQ8" s="10">
        <v>11.6899</v>
      </c>
      <c r="AR8" s="7">
        <f t="shared" si="15"/>
        <v>7.3731199362831859E-2</v>
      </c>
    </row>
    <row r="9" spans="1:44" x14ac:dyDescent="0.2">
      <c r="A9" s="8" t="s">
        <v>62</v>
      </c>
      <c r="B9" s="8" t="s">
        <v>36</v>
      </c>
      <c r="C9" s="8">
        <v>3</v>
      </c>
      <c r="D9" s="20">
        <v>1</v>
      </c>
      <c r="E9" s="8">
        <v>11.8</v>
      </c>
      <c r="G9" s="10">
        <v>57.228700000000003</v>
      </c>
      <c r="H9" s="7">
        <f>E9*0.1325*0.8/G9</f>
        <v>2.1856166573764563E-2</v>
      </c>
      <c r="I9" s="10">
        <v>9.1654999999999998</v>
      </c>
      <c r="J9" s="7">
        <f t="shared" si="0"/>
        <v>8.2706986440677963E-2</v>
      </c>
      <c r="K9" s="10">
        <v>19.727799999999998</v>
      </c>
      <c r="L9" s="7">
        <f t="shared" si="1"/>
        <v>0.19678313315254234</v>
      </c>
      <c r="M9" s="10">
        <v>166.2902</v>
      </c>
      <c r="N9" s="7">
        <f t="shared" si="16"/>
        <v>1.6475694798644067</v>
      </c>
      <c r="O9" s="11">
        <v>7.78</v>
      </c>
      <c r="P9" s="7">
        <f t="shared" si="2"/>
        <v>3.9596244067796611E-2</v>
      </c>
      <c r="Q9" s="10">
        <v>6.4069000000000003</v>
      </c>
      <c r="R9" s="7">
        <f t="shared" si="3"/>
        <v>4.5647533627118646E-2</v>
      </c>
      <c r="S9" s="10">
        <v>3.7528000000000001</v>
      </c>
      <c r="T9" s="7">
        <f t="shared" si="4"/>
        <v>3.0307358372881357E-2</v>
      </c>
      <c r="U9" s="10">
        <v>0.24679999999999999</v>
      </c>
      <c r="V9" s="7">
        <f t="shared" si="17"/>
        <v>2.4966120677966104E-3</v>
      </c>
      <c r="W9" s="10">
        <v>0.89880000000000004</v>
      </c>
      <c r="X9" s="7">
        <f t="shared" si="5"/>
        <v>7.025873898305085E-3</v>
      </c>
      <c r="Y9" s="10">
        <v>7.8129999999999997</v>
      </c>
      <c r="Z9" s="7">
        <f t="shared" si="6"/>
        <v>9.2272854237288135E-2</v>
      </c>
      <c r="AA9" s="10">
        <v>4.9008000000000003</v>
      </c>
      <c r="AB9" s="7">
        <f t="shared" si="7"/>
        <v>5.1549770847457634E-2</v>
      </c>
      <c r="AC9" s="10">
        <v>2.3426999999999998</v>
      </c>
      <c r="AD9" s="7">
        <f t="shared" si="8"/>
        <v>2.321893647457627E-2</v>
      </c>
      <c r="AE9" s="10">
        <v>0.38009999999999999</v>
      </c>
      <c r="AF9" s="7">
        <f t="shared" si="9"/>
        <v>5.2629032542372877E-3</v>
      </c>
      <c r="AG9" s="10">
        <v>0.54500000000000004</v>
      </c>
      <c r="AH9" s="7">
        <f t="shared" si="10"/>
        <v>6.6948169491525432E-3</v>
      </c>
      <c r="AI9" s="10">
        <v>2.4504000000000001</v>
      </c>
      <c r="AJ9" s="7">
        <f t="shared" si="11"/>
        <v>1.9461990508474577E-2</v>
      </c>
      <c r="AK9" s="10">
        <v>1.2211000000000001</v>
      </c>
      <c r="AL9" s="7">
        <f t="shared" si="12"/>
        <v>1.3675492135593222E-2</v>
      </c>
      <c r="AM9" s="10">
        <v>1.3132999999999999</v>
      </c>
      <c r="AN9" s="7">
        <f t="shared" si="13"/>
        <v>1.1679021084745764E-2</v>
      </c>
      <c r="AO9" s="10">
        <v>1.3030999999999999</v>
      </c>
      <c r="AP9" s="7">
        <f t="shared" si="14"/>
        <v>1.1588313694915253E-2</v>
      </c>
      <c r="AQ9" s="10">
        <v>12.467700000000001</v>
      </c>
      <c r="AR9" s="7">
        <f t="shared" si="15"/>
        <v>7.5304908000000004E-2</v>
      </c>
    </row>
    <row r="10" spans="1:44" x14ac:dyDescent="0.2">
      <c r="A10" s="8" t="s">
        <v>62</v>
      </c>
      <c r="B10" s="8" t="s">
        <v>36</v>
      </c>
      <c r="C10" s="8">
        <v>3</v>
      </c>
      <c r="D10" s="20">
        <v>2</v>
      </c>
      <c r="E10" s="8">
        <v>11.8</v>
      </c>
      <c r="G10" s="10">
        <v>57.043599999999998</v>
      </c>
      <c r="H10" s="7">
        <f t="shared" si="18"/>
        <v>2.1927087350728219E-2</v>
      </c>
      <c r="I10" s="10">
        <v>9.3407</v>
      </c>
      <c r="J10" s="7">
        <f t="shared" si="0"/>
        <v>8.4287943728813569E-2</v>
      </c>
      <c r="K10" s="10">
        <v>20.202000000000002</v>
      </c>
      <c r="L10" s="7">
        <f t="shared" si="1"/>
        <v>0.20151323796610171</v>
      </c>
      <c r="M10" s="10">
        <v>170.66249999999999</v>
      </c>
      <c r="N10" s="7">
        <f t="shared" si="16"/>
        <v>1.6908893389830508</v>
      </c>
      <c r="O10" s="11">
        <v>7.58</v>
      </c>
      <c r="P10" s="7">
        <f t="shared" si="2"/>
        <v>3.8578345762711859E-2</v>
      </c>
      <c r="Q10" s="10">
        <v>6.2163000000000004</v>
      </c>
      <c r="R10" s="7">
        <f t="shared" si="3"/>
        <v>4.4289557084745773E-2</v>
      </c>
      <c r="S10" s="10">
        <v>3.7370999999999999</v>
      </c>
      <c r="T10" s="7">
        <f t="shared" si="4"/>
        <v>3.0180566237288139E-2</v>
      </c>
      <c r="U10" s="10">
        <v>0.24030000000000001</v>
      </c>
      <c r="V10" s="7">
        <f t="shared" si="17"/>
        <v>2.4308585084745764E-3</v>
      </c>
      <c r="W10" s="10">
        <v>0.91549999999999998</v>
      </c>
      <c r="X10" s="7">
        <f t="shared" si="5"/>
        <v>7.1564169491525418E-3</v>
      </c>
      <c r="Y10" s="10">
        <v>7.7423000000000002</v>
      </c>
      <c r="Z10" s="7">
        <f t="shared" si="6"/>
        <v>9.1437875254237286E-2</v>
      </c>
      <c r="AA10" s="10">
        <v>5.0175000000000001</v>
      </c>
      <c r="AB10" s="7">
        <f t="shared" si="7"/>
        <v>5.27772966101695E-2</v>
      </c>
      <c r="AC10" s="10">
        <v>2.3773</v>
      </c>
      <c r="AD10" s="7">
        <f t="shared" si="8"/>
        <v>2.3561863525423724E-2</v>
      </c>
      <c r="AE10" s="10">
        <v>0.36959999999999998</v>
      </c>
      <c r="AF10" s="7">
        <f t="shared" si="9"/>
        <v>5.1175191864406772E-3</v>
      </c>
      <c r="AG10" s="10">
        <v>0.54269999999999996</v>
      </c>
      <c r="AH10" s="7">
        <f t="shared" si="10"/>
        <v>6.6665635932203387E-3</v>
      </c>
      <c r="AI10" s="10">
        <v>2.4180999999999999</v>
      </c>
      <c r="AJ10" s="7">
        <f t="shared" si="11"/>
        <v>1.9205451864406781E-2</v>
      </c>
      <c r="AK10" s="10">
        <v>1.2231000000000001</v>
      </c>
      <c r="AL10" s="7">
        <f t="shared" si="12"/>
        <v>1.3697890779661017E-2</v>
      </c>
      <c r="AM10" s="10">
        <v>1.3584000000000001</v>
      </c>
      <c r="AN10" s="7">
        <f t="shared" si="13"/>
        <v>1.2080090033898308E-2</v>
      </c>
      <c r="AO10" s="10">
        <v>1.3649</v>
      </c>
      <c r="AP10" s="7">
        <f t="shared" si="14"/>
        <v>1.2137893762711864E-2</v>
      </c>
      <c r="AQ10" s="10">
        <v>12.2913</v>
      </c>
      <c r="AR10" s="7">
        <f t="shared" si="15"/>
        <v>7.4239451999999997E-2</v>
      </c>
    </row>
    <row r="11" spans="1:44" x14ac:dyDescent="0.2">
      <c r="A11" s="8" t="s">
        <v>62</v>
      </c>
      <c r="B11" s="8" t="s">
        <v>36</v>
      </c>
      <c r="C11" s="8">
        <v>3</v>
      </c>
      <c r="D11" s="20">
        <v>3</v>
      </c>
      <c r="E11" s="8">
        <v>11.8</v>
      </c>
      <c r="G11" s="10">
        <v>59.822899999999997</v>
      </c>
      <c r="H11" s="7">
        <f t="shared" si="18"/>
        <v>2.090838123862267E-2</v>
      </c>
      <c r="I11" s="10">
        <v>9.3843999999999994</v>
      </c>
      <c r="J11" s="7">
        <f t="shared" si="0"/>
        <v>8.4682280677966085E-2</v>
      </c>
      <c r="K11" s="10">
        <v>19.5747</v>
      </c>
      <c r="L11" s="7">
        <f t="shared" si="1"/>
        <v>0.19525597362711866</v>
      </c>
      <c r="M11" s="10">
        <v>169.34450000000001</v>
      </c>
      <c r="N11" s="7">
        <f t="shared" si="16"/>
        <v>1.6778308630508476</v>
      </c>
      <c r="O11" s="11">
        <v>7.6</v>
      </c>
      <c r="P11" s="7">
        <f t="shared" si="2"/>
        <v>3.8680135593220338E-2</v>
      </c>
      <c r="Q11" s="10">
        <v>6.2404999999999999</v>
      </c>
      <c r="R11" s="7">
        <f t="shared" si="3"/>
        <v>4.4461975932203392E-2</v>
      </c>
      <c r="S11" s="10">
        <v>3.7667999999999999</v>
      </c>
      <c r="T11" s="7">
        <f t="shared" si="4"/>
        <v>3.0420421423728815E-2</v>
      </c>
      <c r="U11" s="10">
        <v>0.25230000000000002</v>
      </c>
      <c r="V11" s="7">
        <f t="shared" si="17"/>
        <v>2.5522496949152546E-3</v>
      </c>
      <c r="W11" s="10">
        <v>1.0472999999999999</v>
      </c>
      <c r="X11" s="7">
        <f t="shared" si="5"/>
        <v>8.1866908474576266E-3</v>
      </c>
      <c r="Y11" s="10">
        <v>7.5662000000000003</v>
      </c>
      <c r="Z11" s="7">
        <f t="shared" si="6"/>
        <v>8.9358104406779659E-2</v>
      </c>
      <c r="AA11" s="10">
        <v>5.0744999999999996</v>
      </c>
      <c r="AB11" s="7">
        <f t="shared" si="7"/>
        <v>5.3376859322033898E-2</v>
      </c>
      <c r="AC11" s="10">
        <v>2.4266000000000001</v>
      </c>
      <c r="AD11" s="7">
        <f t="shared" si="8"/>
        <v>2.4050485016949154E-2</v>
      </c>
      <c r="AE11" s="10">
        <v>0.40489999999999998</v>
      </c>
      <c r="AF11" s="7">
        <f t="shared" si="9"/>
        <v>5.6062865762711864E-3</v>
      </c>
      <c r="AG11" s="10">
        <v>0.53959999999999997</v>
      </c>
      <c r="AH11" s="7">
        <f t="shared" si="10"/>
        <v>6.6284829830508471E-3</v>
      </c>
      <c r="AI11" s="10">
        <v>2.6168</v>
      </c>
      <c r="AJ11" s="7">
        <f t="shared" si="11"/>
        <v>2.0783601355932203E-2</v>
      </c>
      <c r="AK11" s="10">
        <v>1.2807999999999999</v>
      </c>
      <c r="AL11" s="7">
        <f t="shared" si="12"/>
        <v>1.4344091661016949E-2</v>
      </c>
      <c r="AM11" s="10">
        <v>1.3387</v>
      </c>
      <c r="AN11" s="7">
        <f t="shared" si="13"/>
        <v>1.1904900271186441E-2</v>
      </c>
      <c r="AO11" s="10">
        <v>1.3398000000000001</v>
      </c>
      <c r="AP11" s="7">
        <f t="shared" si="14"/>
        <v>1.1914682440677966E-2</v>
      </c>
      <c r="AQ11" s="10">
        <v>12.7751</v>
      </c>
      <c r="AR11" s="7">
        <f t="shared" si="15"/>
        <v>7.7161603999999995E-2</v>
      </c>
    </row>
    <row r="12" spans="1:44" x14ac:dyDescent="0.2">
      <c r="A12" s="8" t="s">
        <v>62</v>
      </c>
      <c r="B12" s="8" t="s">
        <v>36</v>
      </c>
      <c r="C12" s="8">
        <v>4</v>
      </c>
      <c r="D12" s="20">
        <v>1</v>
      </c>
      <c r="E12" s="8">
        <v>12.7</v>
      </c>
      <c r="G12" s="10">
        <v>67.831400000000002</v>
      </c>
      <c r="H12" s="7">
        <f t="shared" si="18"/>
        <v>1.9846265888659235E-2</v>
      </c>
      <c r="I12" s="10">
        <v>10.647399999999999</v>
      </c>
      <c r="J12" s="7">
        <f t="shared" si="0"/>
        <v>8.9270484409448819E-2</v>
      </c>
      <c r="K12" s="10">
        <v>20.123100000000001</v>
      </c>
      <c r="L12" s="7">
        <f t="shared" si="1"/>
        <v>0.18650152459842523</v>
      </c>
      <c r="M12" s="10">
        <v>187.4716</v>
      </c>
      <c r="N12" s="7">
        <f t="shared" si="16"/>
        <v>1.7258015511181104</v>
      </c>
      <c r="O12" s="11">
        <v>10.17</v>
      </c>
      <c r="P12" s="7">
        <f t="shared" si="2"/>
        <v>4.8092088188976388E-2</v>
      </c>
      <c r="Q12" s="10">
        <v>7.5140000000000002</v>
      </c>
      <c r="R12" s="7">
        <f t="shared" si="3"/>
        <v>4.9741496692913396E-2</v>
      </c>
      <c r="S12" s="10">
        <v>4.9396000000000004</v>
      </c>
      <c r="T12" s="7">
        <f t="shared" si="4"/>
        <v>3.7064891464566936E-2</v>
      </c>
      <c r="U12" s="10">
        <v>0.29260000000000003</v>
      </c>
      <c r="V12" s="7">
        <f t="shared" si="17"/>
        <v>2.7501635275590558E-3</v>
      </c>
      <c r="W12" s="10">
        <v>1.1505000000000001</v>
      </c>
      <c r="X12" s="7">
        <f t="shared" si="5"/>
        <v>8.3560724409448839E-3</v>
      </c>
      <c r="Y12" s="10">
        <v>9.0792999999999999</v>
      </c>
      <c r="Z12" s="7">
        <f t="shared" si="6"/>
        <v>9.9629232125984263E-2</v>
      </c>
      <c r="AA12" s="10">
        <v>5.6577000000000002</v>
      </c>
      <c r="AB12" s="7">
        <f t="shared" si="7"/>
        <v>5.5293994015748041E-2</v>
      </c>
      <c r="AC12" s="10">
        <v>2.9247000000000001</v>
      </c>
      <c r="AD12" s="7">
        <f t="shared" si="8"/>
        <v>2.693303262992126E-2</v>
      </c>
      <c r="AE12" s="10">
        <v>0.52439999999999998</v>
      </c>
      <c r="AF12" s="7">
        <f t="shared" si="9"/>
        <v>6.7463440629921267E-3</v>
      </c>
      <c r="AG12" s="10">
        <v>0.67120000000000002</v>
      </c>
      <c r="AH12" s="7">
        <f t="shared" si="10"/>
        <v>7.6607702677165355E-3</v>
      </c>
      <c r="AI12" s="10">
        <v>2.8637999999999999</v>
      </c>
      <c r="AJ12" s="7">
        <f t="shared" si="11"/>
        <v>2.1133491023622046E-2</v>
      </c>
      <c r="AK12" s="10">
        <v>1.5876999999999999</v>
      </c>
      <c r="AL12" s="7">
        <f t="shared" si="12"/>
        <v>1.6521081133858268E-2</v>
      </c>
      <c r="AM12" s="10">
        <v>1.5993999999999999</v>
      </c>
      <c r="AN12" s="7">
        <f t="shared" si="13"/>
        <v>1.3215325858267719E-2</v>
      </c>
      <c r="AO12" s="10">
        <v>1.6091</v>
      </c>
      <c r="AP12" s="7">
        <f t="shared" si="14"/>
        <v>1.3295473826771657E-2</v>
      </c>
      <c r="AQ12" s="10">
        <v>15.734500000000001</v>
      </c>
      <c r="AR12" s="7">
        <f t="shared" si="15"/>
        <v>8.8301518425196873E-2</v>
      </c>
    </row>
    <row r="13" spans="1:44" x14ac:dyDescent="0.2">
      <c r="A13" s="8" t="s">
        <v>62</v>
      </c>
      <c r="B13" s="8" t="s">
        <v>36</v>
      </c>
      <c r="C13" s="8">
        <v>4</v>
      </c>
      <c r="D13" s="20">
        <v>2</v>
      </c>
      <c r="E13" s="8">
        <v>12.7</v>
      </c>
      <c r="G13" s="10">
        <v>66.869600000000005</v>
      </c>
      <c r="H13" s="7">
        <f t="shared" si="18"/>
        <v>2.0131719047220262E-2</v>
      </c>
      <c r="I13" s="10">
        <v>10.5395</v>
      </c>
      <c r="J13" s="7">
        <f t="shared" si="0"/>
        <v>8.8365823622047257E-2</v>
      </c>
      <c r="K13" s="10">
        <v>19.831900000000001</v>
      </c>
      <c r="L13" s="7">
        <f t="shared" si="1"/>
        <v>0.18380267382677168</v>
      </c>
      <c r="M13" s="10">
        <v>184.75139999999999</v>
      </c>
      <c r="N13" s="7">
        <f t="shared" si="16"/>
        <v>1.700760289511811</v>
      </c>
      <c r="O13" s="11">
        <v>9.89</v>
      </c>
      <c r="P13" s="7">
        <f t="shared" si="2"/>
        <v>4.6768018897637806E-2</v>
      </c>
      <c r="Q13" s="10">
        <v>7.6841999999999997</v>
      </c>
      <c r="R13" s="7">
        <f t="shared" si="3"/>
        <v>5.0868193889763783E-2</v>
      </c>
      <c r="S13" s="10">
        <v>4.8570000000000002</v>
      </c>
      <c r="T13" s="7">
        <f t="shared" si="4"/>
        <v>3.644509228346457E-2</v>
      </c>
      <c r="U13" s="10">
        <v>0.30220000000000002</v>
      </c>
      <c r="V13" s="7">
        <f t="shared" si="17"/>
        <v>2.8403944566929139E-3</v>
      </c>
      <c r="W13" s="10">
        <v>1.2377</v>
      </c>
      <c r="X13" s="7">
        <f t="shared" si="5"/>
        <v>8.9894053543307095E-3</v>
      </c>
      <c r="Y13" s="10">
        <v>9.2207000000000008</v>
      </c>
      <c r="Z13" s="7">
        <f t="shared" si="6"/>
        <v>0.10118084661417324</v>
      </c>
      <c r="AA13" s="10">
        <v>5.6086</v>
      </c>
      <c r="AB13" s="7">
        <f t="shared" si="7"/>
        <v>5.4814128503937014E-2</v>
      </c>
      <c r="AC13" s="10">
        <v>2.8647</v>
      </c>
      <c r="AD13" s="7">
        <f t="shared" si="8"/>
        <v>2.6380503496062992E-2</v>
      </c>
      <c r="AE13" s="10">
        <v>0.5101</v>
      </c>
      <c r="AF13" s="7">
        <f t="shared" si="9"/>
        <v>6.5623762519685051E-3</v>
      </c>
      <c r="AG13" s="10">
        <v>0.64749999999999996</v>
      </c>
      <c r="AH13" s="7">
        <f t="shared" si="10"/>
        <v>7.3902692913385831E-3</v>
      </c>
      <c r="AI13" s="10">
        <v>3.0768</v>
      </c>
      <c r="AJ13" s="7">
        <f t="shared" si="11"/>
        <v>2.270533039370079E-2</v>
      </c>
      <c r="AK13" s="10">
        <v>1.6814</v>
      </c>
      <c r="AL13" s="7">
        <f t="shared" si="12"/>
        <v>1.7496092346456698E-2</v>
      </c>
      <c r="AM13" s="10">
        <v>1.5961000000000001</v>
      </c>
      <c r="AN13" s="7">
        <f t="shared" si="13"/>
        <v>1.3188059023622051E-2</v>
      </c>
      <c r="AO13" s="10">
        <v>1.6354</v>
      </c>
      <c r="AP13" s="7">
        <f t="shared" si="14"/>
        <v>1.3512782236220475E-2</v>
      </c>
      <c r="AQ13" s="10">
        <v>16.361599999999999</v>
      </c>
      <c r="AR13" s="7">
        <f t="shared" si="15"/>
        <v>9.1820783874015752E-2</v>
      </c>
    </row>
    <row r="14" spans="1:44" x14ac:dyDescent="0.2">
      <c r="A14" s="8" t="s">
        <v>62</v>
      </c>
      <c r="B14" s="8" t="s">
        <v>36</v>
      </c>
      <c r="C14" s="8">
        <v>4</v>
      </c>
      <c r="D14" s="20">
        <v>3</v>
      </c>
      <c r="E14" s="8">
        <v>12.7</v>
      </c>
      <c r="G14" s="10">
        <v>68.231399999999994</v>
      </c>
      <c r="H14" s="7">
        <f t="shared" si="18"/>
        <v>1.9729919069519316E-2</v>
      </c>
      <c r="I14" s="10">
        <v>10.434100000000001</v>
      </c>
      <c r="J14" s="7">
        <f t="shared" si="0"/>
        <v>8.7482123464566949E-2</v>
      </c>
      <c r="K14" s="10">
        <v>20.9269</v>
      </c>
      <c r="L14" s="7">
        <f t="shared" si="1"/>
        <v>0.19395116831496065</v>
      </c>
      <c r="M14" s="10">
        <v>174.21700000000001</v>
      </c>
      <c r="N14" s="7">
        <f t="shared" si="16"/>
        <v>1.603784086929134</v>
      </c>
      <c r="O14" s="11">
        <v>10.18</v>
      </c>
      <c r="P14" s="7">
        <f t="shared" si="2"/>
        <v>4.813937637795275E-2</v>
      </c>
      <c r="Q14" s="10">
        <v>7.5118</v>
      </c>
      <c r="R14" s="7">
        <f t="shared" si="3"/>
        <v>4.9726933039370091E-2</v>
      </c>
      <c r="S14" s="10">
        <v>4.734</v>
      </c>
      <c r="T14" s="7">
        <f t="shared" si="4"/>
        <v>3.5522146771653551E-2</v>
      </c>
      <c r="U14" s="10">
        <v>0.29149999999999998</v>
      </c>
      <c r="V14" s="7">
        <f t="shared" si="17"/>
        <v>2.7398245669291344E-3</v>
      </c>
      <c r="W14" s="10">
        <v>1.0790999999999999</v>
      </c>
      <c r="X14" s="7">
        <f t="shared" si="5"/>
        <v>7.8374948031496063E-3</v>
      </c>
      <c r="Y14" s="10">
        <v>9.1046999999999993</v>
      </c>
      <c r="Z14" s="7">
        <f t="shared" si="6"/>
        <v>9.9907952125984245E-2</v>
      </c>
      <c r="AA14" s="10">
        <v>5.4059999999999997</v>
      </c>
      <c r="AB14" s="7">
        <f t="shared" si="7"/>
        <v>5.2834072440944894E-2</v>
      </c>
      <c r="AC14" s="10">
        <v>2.6736</v>
      </c>
      <c r="AD14" s="7">
        <f t="shared" si="8"/>
        <v>2.4620698204724411E-2</v>
      </c>
      <c r="AE14" s="10">
        <v>0.51639999999999997</v>
      </c>
      <c r="AF14" s="7">
        <f t="shared" si="9"/>
        <v>6.6434250078740162E-3</v>
      </c>
      <c r="AG14" s="10">
        <v>0.66479999999999995</v>
      </c>
      <c r="AH14" s="7">
        <f t="shared" si="10"/>
        <v>7.5877235905511811E-3</v>
      </c>
      <c r="AI14" s="10">
        <v>2.9056000000000002</v>
      </c>
      <c r="AJ14" s="7">
        <f t="shared" si="11"/>
        <v>2.1441955275590556E-2</v>
      </c>
      <c r="AK14" s="10">
        <v>1.6059000000000001</v>
      </c>
      <c r="AL14" s="7">
        <f t="shared" si="12"/>
        <v>1.6710464314960635E-2</v>
      </c>
      <c r="AM14" s="10">
        <v>1.5448</v>
      </c>
      <c r="AN14" s="7">
        <f t="shared" si="13"/>
        <v>1.2764183685039373E-2</v>
      </c>
      <c r="AO14" s="10">
        <v>1.6061000000000001</v>
      </c>
      <c r="AP14" s="7">
        <f t="shared" si="14"/>
        <v>1.3270685795275594E-2</v>
      </c>
      <c r="AQ14" s="10">
        <v>16.185300000000002</v>
      </c>
      <c r="AR14" s="7">
        <f t="shared" si="15"/>
        <v>9.0831393826771675E-2</v>
      </c>
    </row>
    <row r="15" spans="1:44" x14ac:dyDescent="0.2">
      <c r="A15" s="8" t="s">
        <v>62</v>
      </c>
      <c r="B15" s="8" t="s">
        <v>36</v>
      </c>
      <c r="C15" s="8">
        <v>5</v>
      </c>
      <c r="D15" s="20">
        <v>1</v>
      </c>
      <c r="E15" s="8">
        <v>11.8</v>
      </c>
      <c r="G15" s="10">
        <v>53.130499999999998</v>
      </c>
      <c r="H15" s="7">
        <f t="shared" si="18"/>
        <v>2.3542033295376481E-2</v>
      </c>
      <c r="I15" s="10">
        <v>9.8976000000000006</v>
      </c>
      <c r="J15" s="7">
        <f t="shared" si="0"/>
        <v>8.9313258305084756E-2</v>
      </c>
      <c r="K15" s="10">
        <v>20.4803</v>
      </c>
      <c r="L15" s="7">
        <f t="shared" si="1"/>
        <v>0.20428925688135594</v>
      </c>
      <c r="M15" s="10">
        <v>165.24199999999999</v>
      </c>
      <c r="N15" s="7">
        <f t="shared" si="16"/>
        <v>1.6371841274576269</v>
      </c>
      <c r="O15" s="11">
        <v>8.81</v>
      </c>
      <c r="P15" s="7">
        <f t="shared" si="2"/>
        <v>4.4838420338983047E-2</v>
      </c>
      <c r="Q15" s="10">
        <v>6.2774999999999999</v>
      </c>
      <c r="R15" s="7">
        <f t="shared" si="3"/>
        <v>4.4725591525423734E-2</v>
      </c>
      <c r="S15" s="10">
        <v>3.7797999999999998</v>
      </c>
      <c r="T15" s="7">
        <f t="shared" si="4"/>
        <v>3.052540854237288E-2</v>
      </c>
      <c r="U15" s="10">
        <v>0.26100000000000001</v>
      </c>
      <c r="V15" s="7">
        <f t="shared" si="17"/>
        <v>2.640258305084746E-3</v>
      </c>
      <c r="W15" s="10">
        <v>0.98229999999999995</v>
      </c>
      <c r="X15" s="7">
        <f t="shared" si="5"/>
        <v>7.6785891525423724E-3</v>
      </c>
      <c r="Y15" s="10">
        <v>7.8202999999999996</v>
      </c>
      <c r="Z15" s="7">
        <f t="shared" si="6"/>
        <v>9.2359068474576256E-2</v>
      </c>
      <c r="AA15" s="10">
        <v>4.7949000000000002</v>
      </c>
      <c r="AB15" s="7">
        <f t="shared" si="7"/>
        <v>5.0435846440677973E-2</v>
      </c>
      <c r="AC15" s="10">
        <v>2.2486999999999999</v>
      </c>
      <c r="AD15" s="7">
        <f t="shared" si="8"/>
        <v>2.2287284949152542E-2</v>
      </c>
      <c r="AE15" s="10">
        <v>0.44600000000000001</v>
      </c>
      <c r="AF15" s="7">
        <f t="shared" si="9"/>
        <v>6.1753613559322029E-3</v>
      </c>
      <c r="AG15" s="10">
        <v>0.5554</v>
      </c>
      <c r="AH15" s="7">
        <f t="shared" si="10"/>
        <v>6.8225712542372878E-3</v>
      </c>
      <c r="AI15" s="10">
        <v>2.2454999999999998</v>
      </c>
      <c r="AJ15" s="7">
        <f t="shared" si="11"/>
        <v>1.7834598305084746E-2</v>
      </c>
      <c r="AK15" s="10">
        <v>1.2670999999999999</v>
      </c>
      <c r="AL15" s="7">
        <f t="shared" si="12"/>
        <v>1.4190660949152542E-2</v>
      </c>
      <c r="AM15" s="10">
        <v>1.1182000000000001</v>
      </c>
      <c r="AN15" s="7">
        <f t="shared" si="13"/>
        <v>9.9440199322033893E-3</v>
      </c>
      <c r="AO15" s="10">
        <v>1.2887999999999999</v>
      </c>
      <c r="AP15" s="7">
        <f t="shared" si="14"/>
        <v>1.1461145491525425E-2</v>
      </c>
      <c r="AQ15" s="10">
        <v>16.774100000000001</v>
      </c>
      <c r="AR15" s="7">
        <f t="shared" si="15"/>
        <v>0.10131556400000001</v>
      </c>
    </row>
    <row r="16" spans="1:44" x14ac:dyDescent="0.2">
      <c r="A16" s="8" t="s">
        <v>62</v>
      </c>
      <c r="B16" s="8" t="s">
        <v>36</v>
      </c>
      <c r="C16" s="8">
        <v>5</v>
      </c>
      <c r="D16" s="20">
        <v>2</v>
      </c>
      <c r="E16" s="8">
        <v>11.8</v>
      </c>
      <c r="G16" s="10">
        <v>51.887900000000002</v>
      </c>
      <c r="H16" s="7">
        <f t="shared" si="18"/>
        <v>2.410581272319751E-2</v>
      </c>
      <c r="I16" s="10">
        <v>9.6611999999999991</v>
      </c>
      <c r="J16" s="7">
        <f t="shared" si="0"/>
        <v>8.7180048813559313E-2</v>
      </c>
      <c r="K16" s="10">
        <v>19.734999999999999</v>
      </c>
      <c r="L16" s="7">
        <f t="shared" si="1"/>
        <v>0.1968549525423729</v>
      </c>
      <c r="M16" s="10">
        <v>165.7885</v>
      </c>
      <c r="N16" s="7">
        <f t="shared" si="16"/>
        <v>1.6425987383050844</v>
      </c>
      <c r="O16" s="11">
        <v>8.7100000000000009</v>
      </c>
      <c r="P16" s="7">
        <f t="shared" si="2"/>
        <v>4.4329471186440678E-2</v>
      </c>
      <c r="Q16" s="10">
        <v>6.0864000000000003</v>
      </c>
      <c r="R16" s="7">
        <f t="shared" si="3"/>
        <v>4.3364052610169498E-2</v>
      </c>
      <c r="S16" s="10">
        <v>3.7063999999999999</v>
      </c>
      <c r="T16" s="7">
        <f t="shared" si="4"/>
        <v>2.9932635118644069E-2</v>
      </c>
      <c r="U16" s="10">
        <v>0.2525</v>
      </c>
      <c r="V16" s="7">
        <f t="shared" si="17"/>
        <v>2.554272881355932E-3</v>
      </c>
      <c r="W16" s="10">
        <v>1.0105999999999999</v>
      </c>
      <c r="X16" s="7">
        <f t="shared" si="5"/>
        <v>7.8998088135593201E-3</v>
      </c>
      <c r="Y16" s="10">
        <v>7.8860999999999999</v>
      </c>
      <c r="Z16" s="7">
        <f t="shared" si="6"/>
        <v>9.3136177627118649E-2</v>
      </c>
      <c r="AA16" s="10">
        <v>4.6726000000000001</v>
      </c>
      <c r="AB16" s="7">
        <f t="shared" si="7"/>
        <v>4.9149416271186443E-2</v>
      </c>
      <c r="AC16" s="10">
        <v>2.1116999999999999</v>
      </c>
      <c r="AD16" s="7">
        <f t="shared" si="8"/>
        <v>2.092945240677966E-2</v>
      </c>
      <c r="AE16" s="10">
        <v>0.45750000000000002</v>
      </c>
      <c r="AF16" s="7">
        <f t="shared" si="9"/>
        <v>6.3345915254237285E-3</v>
      </c>
      <c r="AG16" s="10">
        <v>0.5524</v>
      </c>
      <c r="AH16" s="7">
        <f t="shared" si="10"/>
        <v>6.7857190508474564E-3</v>
      </c>
      <c r="AI16" s="10">
        <v>2.2789000000000001</v>
      </c>
      <c r="AJ16" s="7">
        <f t="shared" si="11"/>
        <v>1.8099873559322036E-2</v>
      </c>
      <c r="AK16" s="10">
        <v>1.2329000000000001</v>
      </c>
      <c r="AL16" s="7">
        <f t="shared" si="12"/>
        <v>1.3807644135593223E-2</v>
      </c>
      <c r="AM16" s="10">
        <v>1.1658999999999999</v>
      </c>
      <c r="AN16" s="7">
        <f t="shared" si="13"/>
        <v>1.0368210372881357E-2</v>
      </c>
      <c r="AO16" s="10">
        <v>1.3062</v>
      </c>
      <c r="AP16" s="7">
        <f t="shared" si="14"/>
        <v>1.1615881627118645E-2</v>
      </c>
      <c r="AQ16" s="10">
        <v>16.163399999999999</v>
      </c>
      <c r="AR16" s="7">
        <f t="shared" si="15"/>
        <v>9.7626935999999997E-2</v>
      </c>
    </row>
    <row r="17" spans="1:44" x14ac:dyDescent="0.2">
      <c r="A17" s="8" t="s">
        <v>62</v>
      </c>
      <c r="B17" s="8" t="s">
        <v>36</v>
      </c>
      <c r="C17" s="8">
        <v>5</v>
      </c>
      <c r="D17" s="20">
        <v>3</v>
      </c>
      <c r="E17" s="8">
        <v>11.8</v>
      </c>
      <c r="G17" s="10">
        <v>51.745600000000003</v>
      </c>
      <c r="H17" s="7">
        <f t="shared" si="18"/>
        <v>2.4172103521845338E-2</v>
      </c>
      <c r="I17" s="10">
        <v>9.8810000000000002</v>
      </c>
      <c r="J17" s="7">
        <f t="shared" si="0"/>
        <v>8.9163464406779663E-2</v>
      </c>
      <c r="K17" s="10">
        <v>20.2958</v>
      </c>
      <c r="L17" s="7">
        <f t="shared" si="1"/>
        <v>0.20244888501694919</v>
      </c>
      <c r="M17" s="10">
        <v>159.09110000000001</v>
      </c>
      <c r="N17" s="7">
        <f t="shared" si="16"/>
        <v>1.5762422612881357</v>
      </c>
      <c r="O17" s="11">
        <v>8.92</v>
      </c>
      <c r="P17" s="7">
        <f t="shared" si="2"/>
        <v>4.5398264406779659E-2</v>
      </c>
      <c r="Q17" s="10">
        <v>6.2226999999999997</v>
      </c>
      <c r="R17" s="7">
        <f t="shared" si="3"/>
        <v>4.4335155457627118E-2</v>
      </c>
      <c r="S17" s="10">
        <v>3.7772999999999999</v>
      </c>
      <c r="T17" s="7">
        <f t="shared" si="4"/>
        <v>3.0505218711864405E-2</v>
      </c>
      <c r="U17" s="10">
        <v>0.25490000000000002</v>
      </c>
      <c r="V17" s="7">
        <f t="shared" si="17"/>
        <v>2.5785511186440682E-3</v>
      </c>
      <c r="W17" s="10">
        <v>0.99080000000000001</v>
      </c>
      <c r="X17" s="7">
        <f t="shared" si="5"/>
        <v>7.7450332203389842E-3</v>
      </c>
      <c r="Y17" s="10">
        <v>7.8018000000000001</v>
      </c>
      <c r="Z17" s="7">
        <f t="shared" si="6"/>
        <v>9.214058033898305E-2</v>
      </c>
      <c r="AA17" s="10">
        <v>4.7359999999999998</v>
      </c>
      <c r="AB17" s="7">
        <f t="shared" si="7"/>
        <v>4.9816298305084751E-2</v>
      </c>
      <c r="AC17" s="10">
        <v>2.2681</v>
      </c>
      <c r="AD17" s="7">
        <f t="shared" si="8"/>
        <v>2.2479561966101694E-2</v>
      </c>
      <c r="AE17" s="10">
        <v>0.45419999999999999</v>
      </c>
      <c r="AF17" s="7">
        <f t="shared" si="9"/>
        <v>6.2888993898305079E-3</v>
      </c>
      <c r="AG17" s="10">
        <v>0.5504</v>
      </c>
      <c r="AH17" s="7">
        <f t="shared" si="10"/>
        <v>6.7611509152542366E-3</v>
      </c>
      <c r="AI17" s="10">
        <v>2.419</v>
      </c>
      <c r="AJ17" s="7">
        <f t="shared" si="11"/>
        <v>1.92126E-2</v>
      </c>
      <c r="AK17" s="10">
        <v>1.2437</v>
      </c>
      <c r="AL17" s="7">
        <f t="shared" si="12"/>
        <v>1.3928596813559324E-2</v>
      </c>
      <c r="AM17" s="10">
        <v>1.1188</v>
      </c>
      <c r="AN17" s="7">
        <f t="shared" si="13"/>
        <v>9.9493556610169512E-3</v>
      </c>
      <c r="AO17" s="10">
        <v>1.2706</v>
      </c>
      <c r="AP17" s="7">
        <f t="shared" si="14"/>
        <v>1.1299295050847457E-2</v>
      </c>
      <c r="AQ17" s="10">
        <v>16.659199999999998</v>
      </c>
      <c r="AR17" s="7">
        <f t="shared" si="15"/>
        <v>0.10062156799999999</v>
      </c>
    </row>
    <row r="18" spans="1:44" x14ac:dyDescent="0.2">
      <c r="A18" s="8" t="s">
        <v>62</v>
      </c>
      <c r="B18" s="8" t="s">
        <v>35</v>
      </c>
      <c r="C18" s="8">
        <v>1</v>
      </c>
      <c r="D18" s="20">
        <v>1</v>
      </c>
      <c r="E18" s="8">
        <v>9.6999999999999993</v>
      </c>
      <c r="G18" s="10">
        <v>32.280500000000004</v>
      </c>
      <c r="H18" s="7">
        <f t="shared" si="18"/>
        <v>3.1852046901380084E-2</v>
      </c>
      <c r="I18" s="10">
        <v>10.507099999999999</v>
      </c>
      <c r="J18" s="7">
        <f t="shared" si="0"/>
        <v>0.11533979463917528</v>
      </c>
      <c r="K18" s="10">
        <v>24.191500000000001</v>
      </c>
      <c r="L18" s="7">
        <f t="shared" si="1"/>
        <v>0.29355013567010318</v>
      </c>
      <c r="M18" s="10">
        <v>161.2527</v>
      </c>
      <c r="N18" s="7">
        <f t="shared" si="16"/>
        <v>1.9435438827216496</v>
      </c>
      <c r="O18" s="11">
        <v>9.01</v>
      </c>
      <c r="P18" s="7">
        <f t="shared" si="2"/>
        <v>5.578397525773196E-2</v>
      </c>
      <c r="Q18" s="10">
        <v>6.8880999999999997</v>
      </c>
      <c r="R18" s="7">
        <f t="shared" si="3"/>
        <v>5.9700653938144339E-2</v>
      </c>
      <c r="S18" s="10">
        <v>4.0881999999999996</v>
      </c>
      <c r="T18" s="7">
        <f t="shared" si="4"/>
        <v>4.0163825484536085E-2</v>
      </c>
      <c r="U18" s="10">
        <v>0.2092</v>
      </c>
      <c r="V18" s="7">
        <f t="shared" si="17"/>
        <v>2.5744108865979388E-3</v>
      </c>
      <c r="W18" s="10">
        <v>1.4650000000000001</v>
      </c>
      <c r="X18" s="7">
        <f t="shared" si="5"/>
        <v>1.3931092783505154E-2</v>
      </c>
      <c r="Y18" s="10">
        <v>5.0281000000000002</v>
      </c>
      <c r="Z18" s="7">
        <f t="shared" si="6"/>
        <v>7.2238764536082481E-2</v>
      </c>
      <c r="AA18" s="10">
        <v>3.0392999999999999</v>
      </c>
      <c r="AB18" s="7">
        <f t="shared" si="7"/>
        <v>3.8890506804123717E-2</v>
      </c>
      <c r="AC18" s="10">
        <v>1.3929</v>
      </c>
      <c r="AD18" s="7">
        <f t="shared" si="8"/>
        <v>1.679406606185567E-2</v>
      </c>
      <c r="AE18" s="10">
        <v>0.15939999999999999</v>
      </c>
      <c r="AF18" s="7">
        <f t="shared" si="9"/>
        <v>2.6848875876288661E-3</v>
      </c>
      <c r="AG18" s="10">
        <v>0.35299999999999998</v>
      </c>
      <c r="AH18" s="7">
        <f t="shared" si="10"/>
        <v>5.2750573195876286E-3</v>
      </c>
      <c r="AI18" s="10">
        <v>1.5713999999999999</v>
      </c>
      <c r="AJ18" s="7">
        <f t="shared" si="11"/>
        <v>1.5182640000000001E-2</v>
      </c>
      <c r="AK18" s="10">
        <v>0.60909999999999997</v>
      </c>
      <c r="AL18" s="7">
        <f t="shared" si="12"/>
        <v>8.2983281649484548E-3</v>
      </c>
      <c r="AM18" s="10">
        <v>0.82369999999999999</v>
      </c>
      <c r="AN18" s="7">
        <f t="shared" si="13"/>
        <v>8.9109054845360833E-3</v>
      </c>
      <c r="AO18" s="10">
        <v>1.1773</v>
      </c>
      <c r="AP18" s="7">
        <f t="shared" si="14"/>
        <v>1.2736201319587633E-2</v>
      </c>
      <c r="AQ18" s="10">
        <v>20.784500000000001</v>
      </c>
      <c r="AR18" s="7">
        <f t="shared" si="15"/>
        <v>0.15271679216494849</v>
      </c>
    </row>
    <row r="19" spans="1:44" x14ac:dyDescent="0.2">
      <c r="A19" s="8" t="s">
        <v>62</v>
      </c>
      <c r="B19" s="8" t="s">
        <v>35</v>
      </c>
      <c r="C19" s="8">
        <v>1</v>
      </c>
      <c r="D19" s="20">
        <v>2</v>
      </c>
      <c r="E19" s="8">
        <v>9.6999999999999993</v>
      </c>
      <c r="G19" s="10">
        <v>32.773800000000001</v>
      </c>
      <c r="H19" s="7">
        <f t="shared" si="18"/>
        <v>3.1372620812966455E-2</v>
      </c>
      <c r="I19" s="10">
        <v>10.279</v>
      </c>
      <c r="J19" s="7">
        <f t="shared" si="0"/>
        <v>0.11283586804123713</v>
      </c>
      <c r="K19" s="10">
        <v>23.607399999999998</v>
      </c>
      <c r="L19" s="7">
        <f t="shared" si="1"/>
        <v>0.28646241336082479</v>
      </c>
      <c r="M19" s="10">
        <v>164.71029999999999</v>
      </c>
      <c r="N19" s="7">
        <f t="shared" si="16"/>
        <v>1.9852175869690725</v>
      </c>
      <c r="O19" s="11">
        <v>8.5299999999999994</v>
      </c>
      <c r="P19" s="7">
        <f t="shared" si="2"/>
        <v>5.2812131958762887E-2</v>
      </c>
      <c r="Q19" s="10">
        <v>6.7785000000000002</v>
      </c>
      <c r="R19" s="7">
        <f t="shared" si="3"/>
        <v>5.8750727010309277E-2</v>
      </c>
      <c r="S19" s="10">
        <v>4.1627999999999998</v>
      </c>
      <c r="T19" s="7">
        <f t="shared" si="4"/>
        <v>4.0896720494845364E-2</v>
      </c>
      <c r="U19" s="10">
        <v>0.21340000000000001</v>
      </c>
      <c r="V19" s="7">
        <f t="shared" si="17"/>
        <v>2.6260960000000009E-3</v>
      </c>
      <c r="W19" s="10">
        <v>1.4012</v>
      </c>
      <c r="X19" s="7">
        <f t="shared" si="5"/>
        <v>1.3324400824742271E-2</v>
      </c>
      <c r="Y19" s="10">
        <v>5.1051000000000002</v>
      </c>
      <c r="Z19" s="7">
        <f t="shared" si="6"/>
        <v>7.3345024329896924E-2</v>
      </c>
      <c r="AA19" s="10">
        <v>2.9906999999999999</v>
      </c>
      <c r="AB19" s="7">
        <f t="shared" si="7"/>
        <v>3.8268627216494849E-2</v>
      </c>
      <c r="AC19" s="10">
        <v>1.3571</v>
      </c>
      <c r="AD19" s="7">
        <f t="shared" si="8"/>
        <v>1.6362428783505155E-2</v>
      </c>
      <c r="AE19" s="10">
        <v>0.15160000000000001</v>
      </c>
      <c r="AF19" s="7">
        <f t="shared" si="9"/>
        <v>2.553506639175258E-3</v>
      </c>
      <c r="AG19" s="10">
        <v>0.36</v>
      </c>
      <c r="AH19" s="7">
        <f t="shared" si="10"/>
        <v>5.3796618556701033E-3</v>
      </c>
      <c r="AI19" s="10">
        <v>1.7267999999999999</v>
      </c>
      <c r="AJ19" s="7">
        <f t="shared" si="11"/>
        <v>1.668409237113402E-2</v>
      </c>
      <c r="AK19" s="10">
        <v>0.61819999999999997</v>
      </c>
      <c r="AL19" s="7">
        <f t="shared" si="12"/>
        <v>8.4223058144329895E-3</v>
      </c>
      <c r="AM19" s="10">
        <v>0.84030000000000005</v>
      </c>
      <c r="AN19" s="7">
        <f t="shared" si="13"/>
        <v>9.0904866804123741E-3</v>
      </c>
      <c r="AO19" s="10">
        <v>1.2564</v>
      </c>
      <c r="AP19" s="7">
        <f t="shared" si="14"/>
        <v>1.3591916536082476E-2</v>
      </c>
      <c r="AQ19" s="10">
        <v>21.053799999999999</v>
      </c>
      <c r="AR19" s="7">
        <f t="shared" si="15"/>
        <v>0.15469550861855672</v>
      </c>
    </row>
    <row r="20" spans="1:44" x14ac:dyDescent="0.2">
      <c r="A20" s="8" t="s">
        <v>62</v>
      </c>
      <c r="B20" s="8" t="s">
        <v>35</v>
      </c>
      <c r="C20" s="8">
        <v>1</v>
      </c>
      <c r="D20" s="20">
        <v>3</v>
      </c>
      <c r="E20" s="8">
        <v>9.6999999999999993</v>
      </c>
      <c r="G20" s="10">
        <v>32.753399999999999</v>
      </c>
      <c r="H20" s="7">
        <f t="shared" si="18"/>
        <v>3.1392160813839172E-2</v>
      </c>
      <c r="I20" s="10">
        <v>10.2654</v>
      </c>
      <c r="J20" s="7">
        <f t="shared" si="0"/>
        <v>0.11268657649484536</v>
      </c>
      <c r="K20" s="10">
        <v>23.4998</v>
      </c>
      <c r="L20" s="7">
        <f t="shared" si="1"/>
        <v>0.28515674837113408</v>
      </c>
      <c r="M20" s="10">
        <v>158.9683</v>
      </c>
      <c r="N20" s="7">
        <f t="shared" si="16"/>
        <v>1.9160105040824744</v>
      </c>
      <c r="O20" s="11">
        <v>8.85</v>
      </c>
      <c r="P20" s="7">
        <f t="shared" si="2"/>
        <v>5.4793360824742267E-2</v>
      </c>
      <c r="Q20" s="10">
        <v>6.9269999999999996</v>
      </c>
      <c r="R20" s="7">
        <f t="shared" si="3"/>
        <v>6.0037808659793815E-2</v>
      </c>
      <c r="S20" s="10">
        <v>4.0971000000000002</v>
      </c>
      <c r="T20" s="7">
        <f t="shared" si="4"/>
        <v>4.0251262020618565E-2</v>
      </c>
      <c r="U20" s="10">
        <v>0.21709999999999999</v>
      </c>
      <c r="V20" s="7">
        <f t="shared" si="17"/>
        <v>2.6716281237113408E-3</v>
      </c>
      <c r="W20" s="10">
        <v>1.4215</v>
      </c>
      <c r="X20" s="7">
        <f t="shared" si="5"/>
        <v>1.3517439175257731E-2</v>
      </c>
      <c r="Y20" s="10">
        <v>5.0815000000000001</v>
      </c>
      <c r="Z20" s="7">
        <f t="shared" si="6"/>
        <v>7.3005962886597942E-2</v>
      </c>
      <c r="AA20" s="10">
        <v>3.02</v>
      </c>
      <c r="AB20" s="7">
        <f t="shared" si="7"/>
        <v>3.864354639175259E-2</v>
      </c>
      <c r="AC20" s="10">
        <v>1.3794999999999999</v>
      </c>
      <c r="AD20" s="7">
        <f t="shared" si="8"/>
        <v>1.663250350515464E-2</v>
      </c>
      <c r="AE20" s="10">
        <v>0.1507</v>
      </c>
      <c r="AF20" s="7">
        <f t="shared" si="9"/>
        <v>2.5383472989690724E-3</v>
      </c>
      <c r="AG20" s="10">
        <v>0.36330000000000001</v>
      </c>
      <c r="AH20" s="7">
        <f t="shared" si="10"/>
        <v>5.4289754226804132E-3</v>
      </c>
      <c r="AI20" s="10">
        <v>1.6012999999999999</v>
      </c>
      <c r="AJ20" s="7">
        <f t="shared" si="11"/>
        <v>1.5471529484536086E-2</v>
      </c>
      <c r="AK20" s="10">
        <v>0.63109999999999999</v>
      </c>
      <c r="AL20" s="7">
        <f t="shared" si="12"/>
        <v>8.5980543505154647E-3</v>
      </c>
      <c r="AM20" s="10">
        <v>0.83240000000000003</v>
      </c>
      <c r="AN20" s="7">
        <f t="shared" si="13"/>
        <v>9.0050233402061888E-3</v>
      </c>
      <c r="AO20" s="10">
        <v>1.2307999999999999</v>
      </c>
      <c r="AP20" s="7">
        <f t="shared" si="14"/>
        <v>1.3314972041237114E-2</v>
      </c>
      <c r="AQ20" s="10">
        <v>21.0715</v>
      </c>
      <c r="AR20" s="7">
        <f t="shared" si="15"/>
        <v>0.15482556164948458</v>
      </c>
    </row>
    <row r="21" spans="1:44" x14ac:dyDescent="0.2">
      <c r="A21" s="8" t="s">
        <v>62</v>
      </c>
      <c r="B21" s="8" t="s">
        <v>35</v>
      </c>
      <c r="C21" s="8">
        <v>2</v>
      </c>
      <c r="D21" s="20">
        <v>1</v>
      </c>
      <c r="E21" s="8">
        <v>10.1</v>
      </c>
      <c r="G21" s="10">
        <v>27.314</v>
      </c>
      <c r="H21" s="7">
        <f>E21*0.1325*0.8/G21</f>
        <v>3.9196016694735297E-2</v>
      </c>
      <c r="I21" s="10">
        <v>11.2264</v>
      </c>
      <c r="J21" s="7">
        <f t="shared" si="0"/>
        <v>0.11835515564356436</v>
      </c>
      <c r="K21" s="10">
        <v>30.125499999999999</v>
      </c>
      <c r="L21" s="7">
        <f t="shared" si="1"/>
        <v>0.35107840118811889</v>
      </c>
      <c r="M21" s="10">
        <v>184.26740000000001</v>
      </c>
      <c r="N21" s="7">
        <f t="shared" si="16"/>
        <v>2.1329772543366339</v>
      </c>
      <c r="O21" s="11">
        <v>9.9700000000000006</v>
      </c>
      <c r="P21" s="7">
        <f t="shared" si="2"/>
        <v>5.9283001980198029E-2</v>
      </c>
      <c r="Q21" s="10">
        <v>8.6242000000000001</v>
      </c>
      <c r="R21" s="7">
        <f t="shared" si="3"/>
        <v>7.1787499247524769E-2</v>
      </c>
      <c r="S21" s="10">
        <v>5.5145999999999997</v>
      </c>
      <c r="T21" s="7">
        <f t="shared" si="4"/>
        <v>5.2031616000000003E-2</v>
      </c>
      <c r="U21" s="10">
        <v>0.28620000000000001</v>
      </c>
      <c r="V21" s="7">
        <f t="shared" si="17"/>
        <v>3.3824872871287136E-3</v>
      </c>
      <c r="W21" s="10">
        <v>2.1387999999999998</v>
      </c>
      <c r="X21" s="7">
        <f t="shared" si="5"/>
        <v>1.9532961584158418E-2</v>
      </c>
      <c r="Y21" s="10">
        <v>5.3425000000000002</v>
      </c>
      <c r="Z21" s="7">
        <f t="shared" si="6"/>
        <v>7.3715920792079212E-2</v>
      </c>
      <c r="AA21" s="10">
        <v>3.3283999999999998</v>
      </c>
      <c r="AB21" s="7">
        <f t="shared" si="7"/>
        <v>4.0903070099009904E-2</v>
      </c>
      <c r="AC21" s="10">
        <v>1.5185999999999999</v>
      </c>
      <c r="AD21" s="7">
        <f t="shared" si="8"/>
        <v>1.7584485861386136E-2</v>
      </c>
      <c r="AE21" s="10">
        <v>0.20860000000000001</v>
      </c>
      <c r="AF21" s="7">
        <f t="shared" si="9"/>
        <v>3.3744457821782183E-3</v>
      </c>
      <c r="AG21" s="10">
        <v>0.44140000000000001</v>
      </c>
      <c r="AH21" s="7">
        <f t="shared" si="10"/>
        <v>6.3348329504950493E-3</v>
      </c>
      <c r="AI21" s="10">
        <v>2.2404000000000002</v>
      </c>
      <c r="AJ21" s="7">
        <f t="shared" si="11"/>
        <v>2.0789137425742579E-2</v>
      </c>
      <c r="AK21" s="10">
        <v>0.77100000000000002</v>
      </c>
      <c r="AL21" s="7">
        <f t="shared" si="12"/>
        <v>1.008803881188119E-2</v>
      </c>
      <c r="AM21" s="10">
        <v>1.0866</v>
      </c>
      <c r="AN21" s="7">
        <f t="shared" si="13"/>
        <v>1.1289451247524755E-2</v>
      </c>
      <c r="AO21" s="10">
        <v>1.6142000000000001</v>
      </c>
      <c r="AP21" s="7">
        <f t="shared" si="14"/>
        <v>1.6771058534653469E-2</v>
      </c>
      <c r="AQ21" s="10">
        <v>43.529400000000003</v>
      </c>
      <c r="AR21" s="7">
        <f t="shared" si="15"/>
        <v>0.30717102938613866</v>
      </c>
    </row>
    <row r="22" spans="1:44" x14ac:dyDescent="0.2">
      <c r="A22" s="8" t="s">
        <v>62</v>
      </c>
      <c r="B22" s="8" t="s">
        <v>35</v>
      </c>
      <c r="C22" s="8">
        <v>2</v>
      </c>
      <c r="D22" s="20">
        <v>2</v>
      </c>
      <c r="E22" s="8">
        <v>10.1</v>
      </c>
      <c r="G22" s="10">
        <v>28.639299999999999</v>
      </c>
      <c r="H22" s="7">
        <f>E22*0.1325*0.8/G22</f>
        <v>3.7382198587255978E-2</v>
      </c>
      <c r="I22" s="10">
        <v>11.285600000000001</v>
      </c>
      <c r="J22" s="7">
        <f t="shared" si="0"/>
        <v>0.11897927603960398</v>
      </c>
      <c r="K22" s="10">
        <v>29.7789</v>
      </c>
      <c r="L22" s="7">
        <f t="shared" si="1"/>
        <v>0.34703917283168323</v>
      </c>
      <c r="M22" s="10">
        <v>180.31200000000001</v>
      </c>
      <c r="N22" s="7">
        <f t="shared" si="16"/>
        <v>2.0871917370297033</v>
      </c>
      <c r="O22" s="11">
        <v>10.07</v>
      </c>
      <c r="P22" s="7">
        <f t="shared" si="2"/>
        <v>5.9877615841584159E-2</v>
      </c>
      <c r="Q22" s="10">
        <v>8.4763999999999999</v>
      </c>
      <c r="R22" s="7">
        <f t="shared" si="3"/>
        <v>7.0557217900990107E-2</v>
      </c>
      <c r="S22" s="10">
        <v>5.6562000000000001</v>
      </c>
      <c r="T22" s="7">
        <f t="shared" si="4"/>
        <v>5.3367647049504953E-2</v>
      </c>
      <c r="U22" s="10">
        <v>0.27960000000000002</v>
      </c>
      <c r="V22" s="7">
        <f t="shared" si="17"/>
        <v>3.304484435643565E-3</v>
      </c>
      <c r="W22" s="10">
        <v>2.1122000000000001</v>
      </c>
      <c r="X22" s="7">
        <f t="shared" si="5"/>
        <v>1.9290032475247527E-2</v>
      </c>
      <c r="Y22" s="10">
        <v>5.3827999999999996</v>
      </c>
      <c r="Z22" s="7">
        <f t="shared" si="6"/>
        <v>7.4271980990099004E-2</v>
      </c>
      <c r="AA22" s="10">
        <v>3.3656000000000001</v>
      </c>
      <c r="AB22" s="7">
        <f t="shared" si="7"/>
        <v>4.1360224950495059E-2</v>
      </c>
      <c r="AC22" s="10">
        <v>1.5736000000000001</v>
      </c>
      <c r="AD22" s="7">
        <f t="shared" si="8"/>
        <v>1.8221353188118811E-2</v>
      </c>
      <c r="AE22" s="10">
        <v>0.21199999999999999</v>
      </c>
      <c r="AF22" s="7">
        <f t="shared" si="9"/>
        <v>3.4294463366336637E-3</v>
      </c>
      <c r="AG22" s="10">
        <v>0.4466</v>
      </c>
      <c r="AH22" s="7">
        <f t="shared" si="10"/>
        <v>6.4094617029702974E-3</v>
      </c>
      <c r="AI22" s="10">
        <v>2.1882999999999999</v>
      </c>
      <c r="AJ22" s="7">
        <f t="shared" si="11"/>
        <v>2.0305690693069308E-2</v>
      </c>
      <c r="AK22" s="10">
        <v>0.79120000000000001</v>
      </c>
      <c r="AL22" s="7">
        <f t="shared" si="12"/>
        <v>1.035234281188119E-2</v>
      </c>
      <c r="AM22" s="10">
        <v>1.1178999999999999</v>
      </c>
      <c r="AN22" s="7">
        <f t="shared" si="13"/>
        <v>1.1614648950495049E-2</v>
      </c>
      <c r="AO22" s="10">
        <v>1.6029</v>
      </c>
      <c r="AP22" s="7">
        <f t="shared" si="14"/>
        <v>1.6653654891089109E-2</v>
      </c>
      <c r="AQ22" s="10">
        <v>43.896700000000003</v>
      </c>
      <c r="AR22" s="7">
        <f t="shared" si="15"/>
        <v>0.30976293093069313</v>
      </c>
    </row>
    <row r="23" spans="1:44" x14ac:dyDescent="0.2">
      <c r="A23" s="8" t="s">
        <v>62</v>
      </c>
      <c r="B23" s="8" t="s">
        <v>35</v>
      </c>
      <c r="C23" s="8">
        <v>2</v>
      </c>
      <c r="D23" s="20">
        <v>3</v>
      </c>
      <c r="E23" s="8">
        <v>10.1</v>
      </c>
      <c r="G23" s="10">
        <v>26.5457</v>
      </c>
      <c r="H23" s="7">
        <f t="shared" ref="H23:H38" si="19">E23*0.1325*0.8/G23</f>
        <v>4.0330448999272954E-2</v>
      </c>
      <c r="I23" s="10">
        <v>11.1591</v>
      </c>
      <c r="J23" s="7">
        <f t="shared" si="0"/>
        <v>0.11764564039603963</v>
      </c>
      <c r="K23" s="10">
        <v>28.962700000000002</v>
      </c>
      <c r="L23" s="7">
        <f t="shared" si="1"/>
        <v>0.33752729116831687</v>
      </c>
      <c r="M23" s="10">
        <v>192.4862</v>
      </c>
      <c r="N23" s="7">
        <f t="shared" si="16"/>
        <v>2.2281135261782179</v>
      </c>
      <c r="O23" s="11">
        <v>10.55</v>
      </c>
      <c r="P23" s="7">
        <f t="shared" si="2"/>
        <v>6.2731762376237621E-2</v>
      </c>
      <c r="Q23" s="10">
        <v>8.4717000000000002</v>
      </c>
      <c r="R23" s="7">
        <f t="shared" si="3"/>
        <v>7.0518095287128726E-2</v>
      </c>
      <c r="S23" s="10">
        <v>5.5956999999999999</v>
      </c>
      <c r="T23" s="7">
        <f t="shared" si="4"/>
        <v>5.2796814574257438E-2</v>
      </c>
      <c r="U23" s="10">
        <v>0.28260000000000002</v>
      </c>
      <c r="V23" s="7">
        <f t="shared" si="17"/>
        <v>3.339940277227723E-3</v>
      </c>
      <c r="W23" s="10">
        <v>2.2322000000000002</v>
      </c>
      <c r="X23" s="7">
        <f t="shared" si="5"/>
        <v>2.0385953267326739E-2</v>
      </c>
      <c r="Y23" s="10">
        <v>5.335</v>
      </c>
      <c r="Z23" s="7">
        <f t="shared" si="6"/>
        <v>7.3612435643564372E-2</v>
      </c>
      <c r="AA23" s="10">
        <v>3.3915000000000002</v>
      </c>
      <c r="AB23" s="7">
        <f t="shared" si="7"/>
        <v>4.1678512871287134E-2</v>
      </c>
      <c r="AC23" s="10">
        <v>1.5678000000000001</v>
      </c>
      <c r="AD23" s="7">
        <f t="shared" si="8"/>
        <v>1.8154192633663368E-2</v>
      </c>
      <c r="AE23" s="10">
        <v>0.21360000000000001</v>
      </c>
      <c r="AF23" s="7">
        <f t="shared" si="9"/>
        <v>3.4553289504950496E-3</v>
      </c>
      <c r="AG23" s="10">
        <v>0.4355</v>
      </c>
      <c r="AH23" s="7">
        <f t="shared" si="10"/>
        <v>6.2501580198019808E-3</v>
      </c>
      <c r="AI23" s="10">
        <v>2.2103999999999999</v>
      </c>
      <c r="AJ23" s="7">
        <f t="shared" si="11"/>
        <v>2.0510761188118815E-2</v>
      </c>
      <c r="AK23" s="10">
        <v>0.80149999999999999</v>
      </c>
      <c r="AL23" s="7">
        <f t="shared" si="12"/>
        <v>1.0487111683168317E-2</v>
      </c>
      <c r="AM23" s="10">
        <v>1.0678000000000001</v>
      </c>
      <c r="AN23" s="7">
        <f t="shared" si="13"/>
        <v>1.1094124831683171E-2</v>
      </c>
      <c r="AO23" s="10">
        <v>1.5186999999999999</v>
      </c>
      <c r="AP23" s="7">
        <f t="shared" si="14"/>
        <v>1.57788419009901E-2</v>
      </c>
      <c r="AQ23" s="10">
        <v>44.678199999999997</v>
      </c>
      <c r="AR23" s="7">
        <f t="shared" si="15"/>
        <v>0.3152776901386139</v>
      </c>
    </row>
    <row r="24" spans="1:44" x14ac:dyDescent="0.2">
      <c r="A24" s="8" t="s">
        <v>62</v>
      </c>
      <c r="B24" s="8" t="s">
        <v>35</v>
      </c>
      <c r="C24" s="8">
        <v>3</v>
      </c>
      <c r="D24" s="20">
        <v>1</v>
      </c>
      <c r="E24" s="8">
        <v>11.7</v>
      </c>
      <c r="G24" s="10">
        <v>49.4405</v>
      </c>
      <c r="H24" s="7">
        <f t="shared" si="19"/>
        <v>2.5084697768024189E-2</v>
      </c>
      <c r="I24" s="10">
        <v>8.5779999999999994</v>
      </c>
      <c r="J24" s="7">
        <f t="shared" si="0"/>
        <v>7.8067131623931613E-2</v>
      </c>
      <c r="K24" s="10">
        <v>18.144300000000001</v>
      </c>
      <c r="L24" s="7">
        <f t="shared" si="1"/>
        <v>0.18253475958974363</v>
      </c>
      <c r="M24" s="10">
        <v>147.24350000000001</v>
      </c>
      <c r="N24" s="7">
        <f t="shared" si="16"/>
        <v>1.4713275275213678</v>
      </c>
      <c r="O24" s="11">
        <v>8.64</v>
      </c>
      <c r="P24" s="7">
        <f t="shared" si="2"/>
        <v>4.4349046153846154E-2</v>
      </c>
      <c r="Q24" s="10">
        <v>5.9585999999999997</v>
      </c>
      <c r="R24" s="7">
        <f t="shared" si="3"/>
        <v>4.2816360615384623E-2</v>
      </c>
      <c r="S24" s="10">
        <v>3.5825999999999998</v>
      </c>
      <c r="T24" s="7">
        <f t="shared" si="4"/>
        <v>2.9180123897435902E-2</v>
      </c>
      <c r="U24" s="10">
        <v>0.22559999999999999</v>
      </c>
      <c r="V24" s="7">
        <f t="shared" si="17"/>
        <v>2.3016598974358979E-3</v>
      </c>
      <c r="W24" s="10">
        <v>0.86860000000000004</v>
      </c>
      <c r="X24" s="7">
        <f t="shared" si="5"/>
        <v>6.8478345299145312E-3</v>
      </c>
      <c r="Y24" s="10">
        <v>6.6741000000000001</v>
      </c>
      <c r="Z24" s="7">
        <f t="shared" si="6"/>
        <v>7.9495946666666678E-2</v>
      </c>
      <c r="AA24" s="10">
        <v>4.1463000000000001</v>
      </c>
      <c r="AB24" s="7">
        <f t="shared" si="7"/>
        <v>4.3986218461538475E-2</v>
      </c>
      <c r="AC24" s="10">
        <v>1.8368</v>
      </c>
      <c r="AD24" s="7">
        <f t="shared" si="8"/>
        <v>1.8360464410256412E-2</v>
      </c>
      <c r="AE24" s="10">
        <v>0.35499999999999998</v>
      </c>
      <c r="AF24" s="7">
        <f t="shared" si="9"/>
        <v>4.9573777777777786E-3</v>
      </c>
      <c r="AG24" s="10">
        <v>0.48970000000000002</v>
      </c>
      <c r="AH24" s="7">
        <f t="shared" si="10"/>
        <v>6.0669225982905983E-3</v>
      </c>
      <c r="AI24" s="10">
        <v>1.8932</v>
      </c>
      <c r="AJ24" s="7">
        <f t="shared" si="11"/>
        <v>1.5165017435897439E-2</v>
      </c>
      <c r="AK24" s="10">
        <v>1.0792999999999999</v>
      </c>
      <c r="AL24" s="7">
        <f t="shared" si="12"/>
        <v>1.2190739623931624E-2</v>
      </c>
      <c r="AM24" s="10">
        <v>1.0085</v>
      </c>
      <c r="AN24" s="7">
        <f t="shared" si="13"/>
        <v>9.0451244444444464E-3</v>
      </c>
      <c r="AO24" s="10">
        <v>1.2259</v>
      </c>
      <c r="AP24" s="7">
        <f t="shared" si="14"/>
        <v>1.0994960888888891E-2</v>
      </c>
      <c r="AQ24" s="10">
        <v>15.933999999999999</v>
      </c>
      <c r="AR24" s="7">
        <f t="shared" si="15"/>
        <v>9.7063935726495729E-2</v>
      </c>
    </row>
    <row r="25" spans="1:44" x14ac:dyDescent="0.2">
      <c r="A25" s="8" t="s">
        <v>62</v>
      </c>
      <c r="B25" s="8" t="s">
        <v>35</v>
      </c>
      <c r="C25" s="8">
        <v>3</v>
      </c>
      <c r="D25" s="20">
        <v>2</v>
      </c>
      <c r="E25" s="8">
        <v>11.7</v>
      </c>
      <c r="G25" s="10">
        <v>48.533799999999999</v>
      </c>
      <c r="H25" s="7">
        <f t="shared" si="19"/>
        <v>2.5553325723516394E-2</v>
      </c>
      <c r="I25" s="10">
        <v>8.7253000000000007</v>
      </c>
      <c r="J25" s="7">
        <f t="shared" si="0"/>
        <v>7.9407687521367537E-2</v>
      </c>
      <c r="K25" s="10">
        <v>17.8505</v>
      </c>
      <c r="L25" s="7">
        <f t="shared" si="1"/>
        <v>0.1795790813675214</v>
      </c>
      <c r="M25" s="10">
        <v>149.58019999999999</v>
      </c>
      <c r="N25" s="7">
        <f t="shared" si="16"/>
        <v>1.4946769523418804</v>
      </c>
      <c r="O25" s="11">
        <v>8.82</v>
      </c>
      <c r="P25" s="7">
        <f t="shared" si="2"/>
        <v>4.527298461538462E-2</v>
      </c>
      <c r="Q25" s="10">
        <v>5.7712000000000003</v>
      </c>
      <c r="R25" s="7">
        <f t="shared" si="3"/>
        <v>4.1469771487179494E-2</v>
      </c>
      <c r="S25" s="10">
        <v>3.5834999999999999</v>
      </c>
      <c r="T25" s="7">
        <f t="shared" si="4"/>
        <v>2.9187454358974366E-2</v>
      </c>
      <c r="U25" s="10">
        <v>0.2261</v>
      </c>
      <c r="V25" s="7">
        <f t="shared" si="17"/>
        <v>2.3067610940170945E-3</v>
      </c>
      <c r="W25" s="10">
        <v>0.89749999999999996</v>
      </c>
      <c r="X25" s="7">
        <f t="shared" si="5"/>
        <v>7.0756752136752147E-3</v>
      </c>
      <c r="Y25" s="10">
        <v>6.5011000000000001</v>
      </c>
      <c r="Z25" s="7">
        <f t="shared" si="6"/>
        <v>7.7435324444444453E-2</v>
      </c>
      <c r="AA25" s="10">
        <v>4.1504000000000003</v>
      </c>
      <c r="AB25" s="7">
        <f t="shared" si="7"/>
        <v>4.402971350427351E-2</v>
      </c>
      <c r="AC25" s="10">
        <v>1.8439000000000001</v>
      </c>
      <c r="AD25" s="7">
        <f t="shared" si="8"/>
        <v>1.8431435282051281E-2</v>
      </c>
      <c r="AE25" s="10">
        <v>0.3634</v>
      </c>
      <c r="AF25" s="7">
        <f t="shared" si="9"/>
        <v>5.0746791111111111E-3</v>
      </c>
      <c r="AG25" s="10">
        <v>0.47989999999999999</v>
      </c>
      <c r="AH25" s="7">
        <f t="shared" si="10"/>
        <v>5.9455098119658113E-3</v>
      </c>
      <c r="AI25" s="10">
        <v>1.9</v>
      </c>
      <c r="AJ25" s="7">
        <f t="shared" si="11"/>
        <v>1.5219487179487181E-2</v>
      </c>
      <c r="AK25" s="10">
        <v>1.0728</v>
      </c>
      <c r="AL25" s="7">
        <f t="shared" si="12"/>
        <v>1.2117321846153845E-2</v>
      </c>
      <c r="AM25" s="10">
        <v>1.0284</v>
      </c>
      <c r="AN25" s="7">
        <f t="shared" si="13"/>
        <v>9.2236053333333342E-3</v>
      </c>
      <c r="AO25" s="10">
        <v>1.2218</v>
      </c>
      <c r="AP25" s="7">
        <f t="shared" si="14"/>
        <v>1.0958188444444445E-2</v>
      </c>
      <c r="AQ25" s="10">
        <v>15.322800000000001</v>
      </c>
      <c r="AR25" s="7">
        <f t="shared" si="15"/>
        <v>9.3340735179487197E-2</v>
      </c>
    </row>
    <row r="26" spans="1:44" x14ac:dyDescent="0.2">
      <c r="A26" s="8" t="s">
        <v>62</v>
      </c>
      <c r="B26" s="8" t="s">
        <v>35</v>
      </c>
      <c r="C26" s="8">
        <v>3</v>
      </c>
      <c r="D26" s="20">
        <v>3</v>
      </c>
      <c r="E26" s="8">
        <v>11.7</v>
      </c>
      <c r="G26" s="10">
        <v>48.662599999999998</v>
      </c>
      <c r="H26" s="7">
        <f t="shared" si="19"/>
        <v>2.5485691270092432E-2</v>
      </c>
      <c r="I26" s="10">
        <v>8.5152999999999999</v>
      </c>
      <c r="J26" s="7">
        <f t="shared" si="0"/>
        <v>7.7496508034188047E-2</v>
      </c>
      <c r="K26" s="10">
        <v>17.721299999999999</v>
      </c>
      <c r="L26" s="7">
        <f t="shared" si="1"/>
        <v>0.17827930728205132</v>
      </c>
      <c r="M26" s="10">
        <v>148.2568</v>
      </c>
      <c r="N26" s="7">
        <f t="shared" si="16"/>
        <v>1.481452906119658</v>
      </c>
      <c r="O26" s="11">
        <v>8.8699999999999992</v>
      </c>
      <c r="P26" s="7">
        <f t="shared" si="2"/>
        <v>4.5529634188034192E-2</v>
      </c>
      <c r="Q26" s="10">
        <v>5.6032999999999999</v>
      </c>
      <c r="R26" s="7">
        <f t="shared" si="3"/>
        <v>4.0263302358974365E-2</v>
      </c>
      <c r="S26" s="10">
        <v>3.6082000000000001</v>
      </c>
      <c r="T26" s="7">
        <f t="shared" si="4"/>
        <v>2.9388634803418807E-2</v>
      </c>
      <c r="U26" s="10">
        <v>0.22620000000000001</v>
      </c>
      <c r="V26" s="7">
        <f t="shared" si="17"/>
        <v>2.3077813333333337E-3</v>
      </c>
      <c r="W26" s="10">
        <v>0.89610000000000001</v>
      </c>
      <c r="X26" s="7">
        <f t="shared" si="5"/>
        <v>7.06463794871795E-3</v>
      </c>
      <c r="Y26" s="10">
        <v>6.5148000000000001</v>
      </c>
      <c r="Z26" s="7">
        <f t="shared" si="6"/>
        <v>7.7598506666666678E-2</v>
      </c>
      <c r="AA26" s="10">
        <v>4.1924999999999999</v>
      </c>
      <c r="AB26" s="7">
        <f t="shared" si="7"/>
        <v>4.447633333333334E-2</v>
      </c>
      <c r="AC26" s="10">
        <v>1.8824000000000001</v>
      </c>
      <c r="AD26" s="7">
        <f t="shared" si="8"/>
        <v>1.8816277333333332E-2</v>
      </c>
      <c r="AE26" s="10">
        <v>0.3594</v>
      </c>
      <c r="AF26" s="7">
        <f t="shared" si="9"/>
        <v>5.0188213333333337E-3</v>
      </c>
      <c r="AG26" s="10">
        <v>0.4889</v>
      </c>
      <c r="AH26" s="7">
        <f t="shared" si="10"/>
        <v>6.0570113504273505E-3</v>
      </c>
      <c r="AI26" s="10">
        <v>1.8789</v>
      </c>
      <c r="AJ26" s="7">
        <f t="shared" si="11"/>
        <v>1.5050470769230773E-2</v>
      </c>
      <c r="AK26" s="10">
        <v>1.0283</v>
      </c>
      <c r="AL26" s="7">
        <f t="shared" si="12"/>
        <v>1.1614692444444446E-2</v>
      </c>
      <c r="AM26" s="10">
        <v>1.0052000000000001</v>
      </c>
      <c r="AN26" s="7">
        <f t="shared" si="13"/>
        <v>9.015527111111114E-3</v>
      </c>
      <c r="AO26" s="10">
        <v>1.1608000000000001</v>
      </c>
      <c r="AP26" s="7">
        <f t="shared" si="14"/>
        <v>1.0411086222222225E-2</v>
      </c>
      <c r="AQ26" s="10">
        <v>15.954800000000001</v>
      </c>
      <c r="AR26" s="7">
        <f t="shared" si="15"/>
        <v>9.719064150427352E-2</v>
      </c>
    </row>
    <row r="27" spans="1:44" x14ac:dyDescent="0.2">
      <c r="A27" s="8" t="s">
        <v>62</v>
      </c>
      <c r="B27" s="8" t="s">
        <v>35</v>
      </c>
      <c r="C27" s="8">
        <v>4</v>
      </c>
      <c r="D27" s="20">
        <v>1</v>
      </c>
      <c r="E27" s="8">
        <v>12.6</v>
      </c>
      <c r="G27" s="10">
        <v>59.065199999999997</v>
      </c>
      <c r="H27" s="7">
        <f>E27*0.1325*0.8/G27</f>
        <v>2.2612299628207475E-2</v>
      </c>
      <c r="I27" s="10">
        <v>9.5927000000000007</v>
      </c>
      <c r="J27" s="7">
        <f t="shared" si="0"/>
        <v>8.1065928253968272E-2</v>
      </c>
      <c r="K27" s="10">
        <v>19.8813</v>
      </c>
      <c r="L27" s="7">
        <f t="shared" si="1"/>
        <v>0.18572289961904764</v>
      </c>
      <c r="M27" s="10">
        <v>170.4853</v>
      </c>
      <c r="N27" s="7">
        <f t="shared" si="16"/>
        <v>1.5818870947301589</v>
      </c>
      <c r="O27" s="11">
        <v>8.91</v>
      </c>
      <c r="P27" s="7">
        <f t="shared" si="2"/>
        <v>4.2468171428571427E-2</v>
      </c>
      <c r="Q27" s="10">
        <v>6.9355000000000002</v>
      </c>
      <c r="R27" s="7">
        <f t="shared" si="3"/>
        <v>4.6276298095238096E-2</v>
      </c>
      <c r="S27" s="10">
        <v>4.0361000000000002</v>
      </c>
      <c r="T27" s="7">
        <f t="shared" si="4"/>
        <v>3.052572901587302E-2</v>
      </c>
      <c r="U27" s="10">
        <v>0.26069999999999999</v>
      </c>
      <c r="V27" s="7">
        <f t="shared" si="17"/>
        <v>2.4697807619047623E-3</v>
      </c>
      <c r="W27" s="10">
        <v>0.99560000000000004</v>
      </c>
      <c r="X27" s="7">
        <f t="shared" si="5"/>
        <v>7.288424126984128E-3</v>
      </c>
      <c r="Y27" s="10">
        <v>8.9243000000000006</v>
      </c>
      <c r="Z27" s="7">
        <f t="shared" si="6"/>
        <v>9.8705591111111129E-2</v>
      </c>
      <c r="AA27" s="10">
        <v>5.0033000000000003</v>
      </c>
      <c r="AB27" s="7">
        <f t="shared" si="7"/>
        <v>4.9286475873015885E-2</v>
      </c>
      <c r="AC27" s="10">
        <v>2.7726000000000002</v>
      </c>
      <c r="AD27" s="7">
        <f t="shared" si="8"/>
        <v>2.5735009142857142E-2</v>
      </c>
      <c r="AE27" s="10">
        <v>0.56679999999999997</v>
      </c>
      <c r="AF27" s="7">
        <f t="shared" si="9"/>
        <v>7.3496866031746034E-3</v>
      </c>
      <c r="AG27" s="10">
        <v>0.65800000000000003</v>
      </c>
      <c r="AH27" s="7">
        <f t="shared" si="10"/>
        <v>7.5697155555555567E-3</v>
      </c>
      <c r="AI27" s="10">
        <v>2.5343</v>
      </c>
      <c r="AJ27" s="7">
        <f t="shared" si="11"/>
        <v>1.8850364761904763E-2</v>
      </c>
      <c r="AK27" s="10">
        <v>1.6002000000000001</v>
      </c>
      <c r="AL27" s="7">
        <f t="shared" si="12"/>
        <v>1.6783304000000002E-2</v>
      </c>
      <c r="AM27" s="10">
        <v>1.3792</v>
      </c>
      <c r="AN27" s="7">
        <f t="shared" si="13"/>
        <v>1.1486327873015874E-2</v>
      </c>
      <c r="AO27" s="10">
        <v>1.3075000000000001</v>
      </c>
      <c r="AP27" s="7">
        <f t="shared" si="14"/>
        <v>1.0889192063492066E-2</v>
      </c>
      <c r="AQ27" s="10">
        <v>13.906599999999999</v>
      </c>
      <c r="AR27" s="7">
        <f t="shared" si="15"/>
        <v>7.8662793269841283E-2</v>
      </c>
    </row>
    <row r="28" spans="1:44" x14ac:dyDescent="0.2">
      <c r="A28" s="8" t="s">
        <v>62</v>
      </c>
      <c r="B28" s="8" t="s">
        <v>35</v>
      </c>
      <c r="C28" s="8">
        <v>4</v>
      </c>
      <c r="D28" s="20">
        <v>2</v>
      </c>
      <c r="E28" s="8">
        <v>12.6</v>
      </c>
      <c r="G28" s="10">
        <v>59.825299999999999</v>
      </c>
      <c r="H28" s="7">
        <f t="shared" si="19"/>
        <v>2.2325002966972169E-2</v>
      </c>
      <c r="I28" s="10">
        <v>9.6159999999999997</v>
      </c>
      <c r="J28" s="7">
        <f t="shared" si="0"/>
        <v>8.1262831746031758E-2</v>
      </c>
      <c r="K28" s="10">
        <v>18.611599999999999</v>
      </c>
      <c r="L28" s="7">
        <f t="shared" si="1"/>
        <v>0.17386188622222223</v>
      </c>
      <c r="M28" s="10">
        <v>174.86099999999999</v>
      </c>
      <c r="N28" s="7">
        <f t="shared" si="16"/>
        <v>1.6224880342857142</v>
      </c>
      <c r="O28" s="11">
        <v>8.98</v>
      </c>
      <c r="P28" s="7">
        <f t="shared" si="2"/>
        <v>4.2801815873015875E-2</v>
      </c>
      <c r="Q28" s="10">
        <v>7.0674000000000001</v>
      </c>
      <c r="R28" s="7">
        <f t="shared" si="3"/>
        <v>4.7156385142857152E-2</v>
      </c>
      <c r="S28" s="10">
        <v>4.0084999999999997</v>
      </c>
      <c r="T28" s="7">
        <f t="shared" si="4"/>
        <v>3.0316985396825397E-2</v>
      </c>
      <c r="U28" s="10">
        <v>0.25469999999999998</v>
      </c>
      <c r="V28" s="7">
        <f t="shared" si="17"/>
        <v>2.412938857142857E-3</v>
      </c>
      <c r="W28" s="10">
        <v>0.97560000000000002</v>
      </c>
      <c r="X28" s="7">
        <f t="shared" si="5"/>
        <v>7.1420114285714294E-3</v>
      </c>
      <c r="Y28" s="10">
        <v>8.8829999999999991</v>
      </c>
      <c r="Z28" s="7">
        <f t="shared" si="6"/>
        <v>9.8248800000000011E-2</v>
      </c>
      <c r="AA28" s="10">
        <v>4.9691000000000001</v>
      </c>
      <c r="AB28" s="7">
        <f t="shared" si="7"/>
        <v>4.894957873015874E-2</v>
      </c>
      <c r="AC28" s="10">
        <v>2.7504</v>
      </c>
      <c r="AD28" s="7">
        <f t="shared" si="8"/>
        <v>2.5528950857142858E-2</v>
      </c>
      <c r="AE28" s="10">
        <v>0.55579999999999996</v>
      </c>
      <c r="AF28" s="7">
        <f t="shared" si="9"/>
        <v>7.207049777777778E-3</v>
      </c>
      <c r="AG28" s="10">
        <v>0.63839999999999997</v>
      </c>
      <c r="AH28" s="7">
        <f t="shared" si="10"/>
        <v>7.344234666666667E-3</v>
      </c>
      <c r="AI28" s="10">
        <v>2.4826999999999999</v>
      </c>
      <c r="AJ28" s="7">
        <f t="shared" si="11"/>
        <v>1.8466559047619048E-2</v>
      </c>
      <c r="AK28" s="10">
        <v>1.6037999999999999</v>
      </c>
      <c r="AL28" s="7">
        <f t="shared" si="12"/>
        <v>1.6821061714285712E-2</v>
      </c>
      <c r="AM28" s="10">
        <v>1.3280000000000001</v>
      </c>
      <c r="AN28" s="7">
        <f t="shared" si="13"/>
        <v>1.1059921269841273E-2</v>
      </c>
      <c r="AO28" s="10">
        <v>1.3605</v>
      </c>
      <c r="AP28" s="7">
        <f t="shared" si="14"/>
        <v>1.1330589523809524E-2</v>
      </c>
      <c r="AQ28" s="10">
        <v>13.928699999999999</v>
      </c>
      <c r="AR28" s="7">
        <f t="shared" si="15"/>
        <v>7.8787802095238099E-2</v>
      </c>
    </row>
    <row r="29" spans="1:44" x14ac:dyDescent="0.2">
      <c r="A29" s="8" t="s">
        <v>62</v>
      </c>
      <c r="B29" s="8" t="s">
        <v>35</v>
      </c>
      <c r="C29" s="8">
        <v>4</v>
      </c>
      <c r="D29" s="20">
        <v>3</v>
      </c>
      <c r="E29" s="8">
        <v>12.6</v>
      </c>
      <c r="G29" s="10">
        <v>56.5779</v>
      </c>
      <c r="H29" s="7">
        <f t="shared" si="19"/>
        <v>2.360639048108891E-2</v>
      </c>
      <c r="I29" s="10">
        <v>9.4983000000000004</v>
      </c>
      <c r="J29" s="7">
        <f t="shared" si="0"/>
        <v>8.0268173333333345E-2</v>
      </c>
      <c r="K29" s="10">
        <v>19.784700000000001</v>
      </c>
      <c r="L29" s="7">
        <f t="shared" si="1"/>
        <v>0.18482050228571434</v>
      </c>
      <c r="M29" s="10">
        <v>168.7586</v>
      </c>
      <c r="N29" s="7">
        <f t="shared" si="16"/>
        <v>1.5658655113650795</v>
      </c>
      <c r="O29" s="11">
        <v>8.7200000000000006</v>
      </c>
      <c r="P29" s="7">
        <f t="shared" si="2"/>
        <v>4.1562565079365087E-2</v>
      </c>
      <c r="Q29" s="10">
        <v>7.0406000000000004</v>
      </c>
      <c r="R29" s="7">
        <f t="shared" si="3"/>
        <v>4.6977565333333339E-2</v>
      </c>
      <c r="S29" s="10">
        <v>4.0019</v>
      </c>
      <c r="T29" s="7">
        <f t="shared" si="4"/>
        <v>3.0267068444444448E-2</v>
      </c>
      <c r="U29" s="10">
        <v>0.25559999999999999</v>
      </c>
      <c r="V29" s="7">
        <f t="shared" si="17"/>
        <v>2.421465142857143E-3</v>
      </c>
      <c r="W29" s="10">
        <v>0.97409999999999997</v>
      </c>
      <c r="X29" s="7">
        <f t="shared" si="5"/>
        <v>7.1310304761904768E-3</v>
      </c>
      <c r="Y29" s="10">
        <v>9.0116999999999994</v>
      </c>
      <c r="Z29" s="7">
        <f t="shared" si="6"/>
        <v>9.9672262857142854E-2</v>
      </c>
      <c r="AA29" s="10">
        <v>5.0823999999999998</v>
      </c>
      <c r="AB29" s="7">
        <f t="shared" si="7"/>
        <v>5.0065673650793653E-2</v>
      </c>
      <c r="AC29" s="10">
        <v>2.7980999999999998</v>
      </c>
      <c r="AD29" s="7">
        <f t="shared" si="8"/>
        <v>2.5971697714285712E-2</v>
      </c>
      <c r="AE29" s="10">
        <v>0.55300000000000005</v>
      </c>
      <c r="AF29" s="7">
        <f t="shared" si="9"/>
        <v>7.1707422222222232E-3</v>
      </c>
      <c r="AG29" s="10">
        <v>0.65239999999999998</v>
      </c>
      <c r="AH29" s="7">
        <f t="shared" si="10"/>
        <v>7.5052924444444441E-3</v>
      </c>
      <c r="AI29" s="10">
        <v>2.448</v>
      </c>
      <c r="AJ29" s="7">
        <f t="shared" si="11"/>
        <v>1.8208457142857147E-2</v>
      </c>
      <c r="AK29" s="10">
        <v>1.6695</v>
      </c>
      <c r="AL29" s="7">
        <f t="shared" si="12"/>
        <v>1.7510140000000004E-2</v>
      </c>
      <c r="AM29" s="10">
        <v>1.4189000000000001</v>
      </c>
      <c r="AN29" s="7">
        <f t="shared" si="13"/>
        <v>1.1816959555555558E-2</v>
      </c>
      <c r="AO29" s="10">
        <v>1.3627</v>
      </c>
      <c r="AP29" s="7">
        <f t="shared" si="14"/>
        <v>1.1348911682539684E-2</v>
      </c>
      <c r="AQ29" s="10">
        <v>13.6012</v>
      </c>
      <c r="AR29" s="7">
        <f t="shared" si="15"/>
        <v>7.6935295746031751E-2</v>
      </c>
    </row>
    <row r="30" spans="1:44" x14ac:dyDescent="0.2">
      <c r="A30" s="8" t="s">
        <v>62</v>
      </c>
      <c r="B30" s="8" t="s">
        <v>35</v>
      </c>
      <c r="C30" s="8">
        <v>5</v>
      </c>
      <c r="D30" s="20">
        <v>1</v>
      </c>
      <c r="E30" s="8">
        <v>12.9</v>
      </c>
      <c r="G30" s="10">
        <v>60.303899999999999</v>
      </c>
      <c r="H30" s="7">
        <f t="shared" si="19"/>
        <v>2.2675150363409335E-2</v>
      </c>
      <c r="I30" s="10">
        <v>10.321099999999999</v>
      </c>
      <c r="J30" s="7">
        <f t="shared" si="0"/>
        <v>8.5193079689922471E-2</v>
      </c>
      <c r="K30" s="10">
        <v>19.498200000000001</v>
      </c>
      <c r="L30" s="7">
        <f t="shared" si="1"/>
        <v>0.17790822734883724</v>
      </c>
      <c r="M30" s="10">
        <v>174.34880000000001</v>
      </c>
      <c r="N30" s="7">
        <f t="shared" si="16"/>
        <v>1.5801137136124033</v>
      </c>
      <c r="O30" s="11">
        <v>8.4499999999999993</v>
      </c>
      <c r="P30" s="7">
        <f t="shared" si="2"/>
        <v>3.9339007751937979E-2</v>
      </c>
      <c r="Q30" s="10">
        <v>6.9238999999999997</v>
      </c>
      <c r="R30" s="7">
        <f t="shared" si="3"/>
        <v>4.5124505488372095E-2</v>
      </c>
      <c r="S30" s="10">
        <v>4.0723000000000003</v>
      </c>
      <c r="T30" s="7">
        <f t="shared" si="4"/>
        <v>3.0083248124031011E-2</v>
      </c>
      <c r="U30" s="10">
        <v>0.27139999999999997</v>
      </c>
      <c r="V30" s="7">
        <f t="shared" si="17"/>
        <v>2.5113546666666662E-3</v>
      </c>
      <c r="W30" s="10">
        <v>1.0143</v>
      </c>
      <c r="X30" s="7">
        <f t="shared" si="5"/>
        <v>7.2526381395348833E-3</v>
      </c>
      <c r="Y30" s="10">
        <v>7.5507</v>
      </c>
      <c r="Z30" s="7">
        <f t="shared" si="6"/>
        <v>8.1570973023255805E-2</v>
      </c>
      <c r="AA30" s="10">
        <v>4.7023000000000001</v>
      </c>
      <c r="AB30" s="7">
        <f t="shared" si="7"/>
        <v>4.5244145426356595E-2</v>
      </c>
      <c r="AC30" s="10">
        <v>2.2305999999999999</v>
      </c>
      <c r="AD30" s="7">
        <f t="shared" si="8"/>
        <v>2.0222723348837207E-2</v>
      </c>
      <c r="AE30" s="10">
        <v>0.4516</v>
      </c>
      <c r="AF30" s="7">
        <f t="shared" si="9"/>
        <v>5.7197065426356592E-3</v>
      </c>
      <c r="AG30" s="10">
        <v>0.61960000000000004</v>
      </c>
      <c r="AH30" s="7">
        <f t="shared" si="10"/>
        <v>6.9621906356589153E-3</v>
      </c>
      <c r="AI30" s="10">
        <v>2.2437999999999998</v>
      </c>
      <c r="AJ30" s="7">
        <f t="shared" si="11"/>
        <v>1.6301467906976744E-2</v>
      </c>
      <c r="AK30" s="10">
        <v>1.3702000000000001</v>
      </c>
      <c r="AL30" s="7">
        <f t="shared" si="12"/>
        <v>1.4036796155038762E-2</v>
      </c>
      <c r="AM30" s="10">
        <v>1.2450000000000001</v>
      </c>
      <c r="AN30" s="7">
        <f t="shared" si="13"/>
        <v>1.0127544186046514E-2</v>
      </c>
      <c r="AO30" s="10">
        <v>1.4140999999999999</v>
      </c>
      <c r="AP30" s="7">
        <f t="shared" si="14"/>
        <v>1.1503100589147289E-2</v>
      </c>
      <c r="AQ30" s="10">
        <v>17.515599999999999</v>
      </c>
      <c r="AR30" s="7">
        <f t="shared" si="15"/>
        <v>9.67730111007752E-2</v>
      </c>
    </row>
    <row r="31" spans="1:44" x14ac:dyDescent="0.2">
      <c r="A31" s="8" t="s">
        <v>62</v>
      </c>
      <c r="B31" s="8" t="s">
        <v>35</v>
      </c>
      <c r="C31" s="8">
        <v>5</v>
      </c>
      <c r="D31" s="20">
        <v>2</v>
      </c>
      <c r="E31" s="8">
        <v>12.9</v>
      </c>
      <c r="G31" s="10">
        <v>59.69</v>
      </c>
      <c r="H31" s="7">
        <f t="shared" si="19"/>
        <v>2.2908359859272913E-2</v>
      </c>
      <c r="I31" s="10">
        <v>10.374499999999999</v>
      </c>
      <c r="J31" s="7">
        <f t="shared" si="0"/>
        <v>8.5633857364341079E-2</v>
      </c>
      <c r="K31" s="10">
        <v>20.4879</v>
      </c>
      <c r="L31" s="7">
        <f t="shared" si="1"/>
        <v>0.18693858772093028</v>
      </c>
      <c r="M31" s="10">
        <v>166.0684</v>
      </c>
      <c r="N31" s="7">
        <f t="shared" si="16"/>
        <v>1.5050688977364342</v>
      </c>
      <c r="O31" s="11">
        <v>8.3800000000000008</v>
      </c>
      <c r="P31" s="7">
        <f t="shared" si="2"/>
        <v>3.9013122480620159E-2</v>
      </c>
      <c r="Q31" s="10">
        <v>6.9031000000000002</v>
      </c>
      <c r="R31" s="7">
        <f t="shared" si="3"/>
        <v>4.4988947534883722E-2</v>
      </c>
      <c r="S31" s="10">
        <v>3.9613999999999998</v>
      </c>
      <c r="T31" s="7">
        <f t="shared" si="4"/>
        <v>2.9263998015503875E-2</v>
      </c>
      <c r="U31" s="10">
        <v>0.25719999999999998</v>
      </c>
      <c r="V31" s="7">
        <f t="shared" si="17"/>
        <v>2.3799573333333334E-3</v>
      </c>
      <c r="W31" s="10">
        <v>0.96220000000000006</v>
      </c>
      <c r="X31" s="7">
        <f t="shared" si="5"/>
        <v>6.8801029457364353E-3</v>
      </c>
      <c r="Y31" s="10">
        <v>7.6044</v>
      </c>
      <c r="Z31" s="7">
        <f t="shared" si="6"/>
        <v>8.2151099534883712E-2</v>
      </c>
      <c r="AA31" s="10">
        <v>4.7024999999999997</v>
      </c>
      <c r="AB31" s="7">
        <f t="shared" si="7"/>
        <v>4.5246069767441867E-2</v>
      </c>
      <c r="AC31" s="10">
        <v>2.2315999999999998</v>
      </c>
      <c r="AD31" s="7">
        <f t="shared" si="8"/>
        <v>2.0231789395348837E-2</v>
      </c>
      <c r="AE31" s="10">
        <v>0.45760000000000001</v>
      </c>
      <c r="AF31" s="7">
        <f t="shared" si="9"/>
        <v>5.7956991007751943E-3</v>
      </c>
      <c r="AG31" s="10">
        <v>0.61319999999999997</v>
      </c>
      <c r="AH31" s="7">
        <f t="shared" si="10"/>
        <v>6.8902764651162778E-3</v>
      </c>
      <c r="AI31" s="10">
        <v>2.1829999999999998</v>
      </c>
      <c r="AJ31" s="7">
        <f t="shared" si="11"/>
        <v>1.5859748837209302E-2</v>
      </c>
      <c r="AK31" s="10">
        <v>1.3381000000000001</v>
      </c>
      <c r="AL31" s="7">
        <f t="shared" si="12"/>
        <v>1.3707952806201552E-2</v>
      </c>
      <c r="AM31" s="10">
        <v>1.2951999999999999</v>
      </c>
      <c r="AN31" s="7">
        <f t="shared" si="13"/>
        <v>1.0535899782945737E-2</v>
      </c>
      <c r="AO31" s="10">
        <v>1.3092999999999999</v>
      </c>
      <c r="AP31" s="7">
        <f t="shared" si="14"/>
        <v>1.0650597271317831E-2</v>
      </c>
      <c r="AQ31" s="10">
        <v>17.296900000000001</v>
      </c>
      <c r="AR31" s="7">
        <f t="shared" si="15"/>
        <v>9.5564702077519395E-2</v>
      </c>
    </row>
    <row r="32" spans="1:44" x14ac:dyDescent="0.2">
      <c r="A32" s="8" t="s">
        <v>62</v>
      </c>
      <c r="B32" s="8" t="s">
        <v>35</v>
      </c>
      <c r="C32" s="8">
        <v>5</v>
      </c>
      <c r="D32" s="20">
        <v>3</v>
      </c>
      <c r="E32" s="8">
        <v>12.9</v>
      </c>
      <c r="G32" s="10">
        <v>59.9467</v>
      </c>
      <c r="H32" s="7">
        <f t="shared" si="19"/>
        <v>2.2810263117068998E-2</v>
      </c>
      <c r="I32" s="10">
        <v>10.0799</v>
      </c>
      <c r="J32" s="7">
        <f t="shared" si="0"/>
        <v>8.3202151317829459E-2</v>
      </c>
      <c r="K32" s="10">
        <v>18.592700000000001</v>
      </c>
      <c r="L32" s="7">
        <f t="shared" si="1"/>
        <v>0.16964613649612406</v>
      </c>
      <c r="M32" s="10">
        <v>175.37700000000001</v>
      </c>
      <c r="N32" s="7">
        <f t="shared" si="16"/>
        <v>1.5894322344186047</v>
      </c>
      <c r="O32" s="11">
        <v>8.26</v>
      </c>
      <c r="P32" s="7">
        <f t="shared" si="2"/>
        <v>3.8454462015503871E-2</v>
      </c>
      <c r="Q32" s="10">
        <v>7.0730000000000004</v>
      </c>
      <c r="R32" s="7">
        <f t="shared" si="3"/>
        <v>4.6096221395348844E-2</v>
      </c>
      <c r="S32" s="10">
        <v>3.992</v>
      </c>
      <c r="T32" s="7">
        <f t="shared" si="4"/>
        <v>2.9490048992248063E-2</v>
      </c>
      <c r="U32" s="10">
        <v>0.26500000000000001</v>
      </c>
      <c r="V32" s="7">
        <f t="shared" si="17"/>
        <v>2.4521333333333336E-3</v>
      </c>
      <c r="W32" s="10">
        <v>1.0119</v>
      </c>
      <c r="X32" s="7">
        <f t="shared" si="5"/>
        <v>7.235477209302326E-3</v>
      </c>
      <c r="Y32" s="10">
        <v>7.6604000000000001</v>
      </c>
      <c r="Z32" s="7">
        <f t="shared" si="6"/>
        <v>8.2756073178294573E-2</v>
      </c>
      <c r="AA32" s="10">
        <v>4.6517999999999997</v>
      </c>
      <c r="AB32" s="7">
        <f t="shared" si="7"/>
        <v>4.4758249302325581E-2</v>
      </c>
      <c r="AC32" s="10">
        <v>2.1690999999999998</v>
      </c>
      <c r="AD32" s="7">
        <f t="shared" si="8"/>
        <v>1.966516148837209E-2</v>
      </c>
      <c r="AE32" s="10">
        <v>0.45390000000000003</v>
      </c>
      <c r="AF32" s="7">
        <f t="shared" si="9"/>
        <v>5.7488370232558145E-3</v>
      </c>
      <c r="AG32" s="10">
        <v>0.60670000000000002</v>
      </c>
      <c r="AH32" s="7">
        <f t="shared" si="10"/>
        <v>6.817238635658915E-3</v>
      </c>
      <c r="AI32" s="10">
        <v>2.1899000000000002</v>
      </c>
      <c r="AJ32" s="7">
        <f t="shared" si="11"/>
        <v>1.5909878139534886E-2</v>
      </c>
      <c r="AK32" s="10">
        <v>1.3475999999999999</v>
      </c>
      <c r="AL32" s="7">
        <f t="shared" si="12"/>
        <v>1.3805274046511627E-2</v>
      </c>
      <c r="AM32" s="10">
        <v>1.2431000000000001</v>
      </c>
      <c r="AN32" s="7">
        <f t="shared" si="13"/>
        <v>1.0112088496124032E-2</v>
      </c>
      <c r="AO32" s="10">
        <v>1.377</v>
      </c>
      <c r="AP32" s="7">
        <f t="shared" si="14"/>
        <v>1.1201307906976746E-2</v>
      </c>
      <c r="AQ32" s="10">
        <v>17.504300000000001</v>
      </c>
      <c r="AR32" s="7">
        <f t="shared" si="15"/>
        <v>9.6710579038759695E-2</v>
      </c>
    </row>
    <row r="33" spans="1:44" x14ac:dyDescent="0.2">
      <c r="A33" s="23" t="s">
        <v>25</v>
      </c>
      <c r="B33" s="8" t="s">
        <v>36</v>
      </c>
      <c r="C33" s="8">
        <v>1</v>
      </c>
      <c r="D33" s="20">
        <v>1</v>
      </c>
      <c r="E33" s="8">
        <v>11.9</v>
      </c>
      <c r="G33" s="10">
        <v>50.689700000000002</v>
      </c>
      <c r="H33" s="7">
        <f t="shared" si="19"/>
        <v>2.4884739897849069E-2</v>
      </c>
      <c r="I33" s="10">
        <v>9.3202999999999996</v>
      </c>
      <c r="J33" s="7">
        <f t="shared" si="0"/>
        <v>8.3397104537815125E-2</v>
      </c>
      <c r="K33" s="10">
        <v>23.770800000000001</v>
      </c>
      <c r="L33" s="7">
        <f t="shared" si="1"/>
        <v>0.23511918010084035</v>
      </c>
      <c r="M33" s="10">
        <v>195.70359999999999</v>
      </c>
      <c r="N33" s="7">
        <f t="shared" si="16"/>
        <v>1.9226974187563024</v>
      </c>
      <c r="O33" s="11">
        <v>9.49</v>
      </c>
      <c r="P33" s="7">
        <f t="shared" si="2"/>
        <v>4.7893398319327728E-2</v>
      </c>
      <c r="Q33" s="10">
        <v>12.2554</v>
      </c>
      <c r="R33" s="7">
        <f t="shared" si="3"/>
        <v>8.6582856201680672E-2</v>
      </c>
      <c r="S33" s="10">
        <v>7.5758999999999999</v>
      </c>
      <c r="T33" s="7">
        <f t="shared" si="4"/>
        <v>6.0668316504201687E-2</v>
      </c>
      <c r="U33" s="10">
        <v>0.41470000000000001</v>
      </c>
      <c r="V33" s="7">
        <f t="shared" si="17"/>
        <v>4.1598243361344539E-3</v>
      </c>
      <c r="W33" s="10">
        <v>1.2059</v>
      </c>
      <c r="X33" s="7">
        <f t="shared" si="5"/>
        <v>9.3472450420168055E-3</v>
      </c>
      <c r="Y33" s="10">
        <v>12.0159</v>
      </c>
      <c r="Z33" s="7">
        <f t="shared" si="6"/>
        <v>0.14071729613445377</v>
      </c>
      <c r="AA33" s="10">
        <v>6.4542000000000002</v>
      </c>
      <c r="AB33" s="7">
        <f t="shared" si="7"/>
        <v>6.7318933109243695E-2</v>
      </c>
      <c r="AC33" s="10">
        <v>2.4609999999999999</v>
      </c>
      <c r="AD33" s="7">
        <f t="shared" si="8"/>
        <v>2.418645983193277E-2</v>
      </c>
      <c r="AE33" s="10">
        <v>0.47710000000000002</v>
      </c>
      <c r="AF33" s="7">
        <f t="shared" si="9"/>
        <v>6.5504627226890761E-3</v>
      </c>
      <c r="AG33" s="10">
        <v>0.68640000000000001</v>
      </c>
      <c r="AH33" s="7">
        <f t="shared" si="10"/>
        <v>8.3609288067226888E-3</v>
      </c>
      <c r="AI33" s="10">
        <v>21.715199999999999</v>
      </c>
      <c r="AJ33" s="7">
        <f t="shared" si="11"/>
        <v>0.17102088605042018</v>
      </c>
      <c r="AK33" s="10">
        <v>1.6384000000000001</v>
      </c>
      <c r="AL33" s="7">
        <f t="shared" si="12"/>
        <v>1.8194776201680675E-2</v>
      </c>
      <c r="AM33" s="10">
        <v>2.5143</v>
      </c>
      <c r="AN33" s="7">
        <f t="shared" si="13"/>
        <v>2.2171477714285712E-2</v>
      </c>
      <c r="AO33" s="10">
        <v>9.2464999999999993</v>
      </c>
      <c r="AP33" s="7">
        <f t="shared" si="14"/>
        <v>8.1537035630252108E-2</v>
      </c>
      <c r="AQ33" s="10">
        <v>22.254799999999999</v>
      </c>
      <c r="AR33" s="7">
        <f t="shared" si="15"/>
        <v>0.13328942063865545</v>
      </c>
    </row>
    <row r="34" spans="1:44" x14ac:dyDescent="0.2">
      <c r="A34" s="23" t="s">
        <v>25</v>
      </c>
      <c r="B34" s="8" t="s">
        <v>36</v>
      </c>
      <c r="C34" s="8">
        <v>1</v>
      </c>
      <c r="D34" s="20">
        <v>2</v>
      </c>
      <c r="E34" s="8">
        <v>11.9</v>
      </c>
      <c r="G34" s="10">
        <v>53.1248</v>
      </c>
      <c r="H34" s="7">
        <f t="shared" si="19"/>
        <v>2.3744089389512998E-2</v>
      </c>
      <c r="I34" s="10">
        <v>8.9463000000000008</v>
      </c>
      <c r="J34" s="7">
        <f t="shared" si="0"/>
        <v>8.0050590252100845E-2</v>
      </c>
      <c r="K34" s="10">
        <v>24.2409</v>
      </c>
      <c r="L34" s="7">
        <f t="shared" si="1"/>
        <v>0.2397689826554622</v>
      </c>
      <c r="M34" s="10">
        <v>197.6242</v>
      </c>
      <c r="N34" s="7">
        <f t="shared" si="16"/>
        <v>1.9415664260840335</v>
      </c>
      <c r="O34" s="11">
        <v>9.6999999999999993</v>
      </c>
      <c r="P34" s="7">
        <f t="shared" si="2"/>
        <v>4.8953210084033603E-2</v>
      </c>
      <c r="Q34" s="10">
        <v>13.2018</v>
      </c>
      <c r="R34" s="7">
        <f t="shared" si="3"/>
        <v>9.3269052907563044E-2</v>
      </c>
      <c r="S34" s="10">
        <v>7.5708000000000002</v>
      </c>
      <c r="T34" s="7">
        <f t="shared" si="4"/>
        <v>6.0627475361344538E-2</v>
      </c>
      <c r="U34" s="10">
        <v>0.41349999999999998</v>
      </c>
      <c r="V34" s="7">
        <f t="shared" si="17"/>
        <v>4.1477872268907562E-3</v>
      </c>
      <c r="W34" s="10">
        <v>1.1738999999999999</v>
      </c>
      <c r="X34" s="7">
        <f t="shared" si="5"/>
        <v>9.0992047058823539E-3</v>
      </c>
      <c r="Y34" s="10">
        <v>12.2311</v>
      </c>
      <c r="Z34" s="7">
        <f t="shared" si="6"/>
        <v>0.14323748705882353</v>
      </c>
      <c r="AA34" s="10">
        <v>6.5216000000000003</v>
      </c>
      <c r="AB34" s="7">
        <f t="shared" si="7"/>
        <v>6.8021932100840357E-2</v>
      </c>
      <c r="AC34" s="10">
        <v>2.4733000000000001</v>
      </c>
      <c r="AD34" s="7">
        <f t="shared" si="8"/>
        <v>2.4307342991596637E-2</v>
      </c>
      <c r="AE34" s="10">
        <v>0.49130000000000001</v>
      </c>
      <c r="AF34" s="7">
        <f t="shared" si="9"/>
        <v>6.745425142857143E-3</v>
      </c>
      <c r="AG34" s="10">
        <v>0.67900000000000005</v>
      </c>
      <c r="AH34" s="7">
        <f t="shared" si="10"/>
        <v>8.2707905882352956E-3</v>
      </c>
      <c r="AI34" s="10">
        <v>22.399100000000001</v>
      </c>
      <c r="AJ34" s="7">
        <f t="shared" si="11"/>
        <v>0.17640702957983195</v>
      </c>
      <c r="AK34" s="10">
        <v>1.6613</v>
      </c>
      <c r="AL34" s="7">
        <f t="shared" si="12"/>
        <v>1.8449085512605046E-2</v>
      </c>
      <c r="AM34" s="10">
        <v>2.4175</v>
      </c>
      <c r="AN34" s="7">
        <f t="shared" si="13"/>
        <v>2.1317880672268912E-2</v>
      </c>
      <c r="AO34" s="10">
        <v>9.1574000000000009</v>
      </c>
      <c r="AP34" s="7">
        <f t="shared" si="14"/>
        <v>8.0751338352941182E-2</v>
      </c>
      <c r="AQ34" s="10">
        <v>22.1599</v>
      </c>
      <c r="AR34" s="7">
        <f t="shared" si="15"/>
        <v>0.13272104141176472</v>
      </c>
    </row>
    <row r="35" spans="1:44" x14ac:dyDescent="0.2">
      <c r="A35" s="23" t="s">
        <v>25</v>
      </c>
      <c r="B35" s="8" t="s">
        <v>36</v>
      </c>
      <c r="C35" s="8">
        <v>1</v>
      </c>
      <c r="D35" s="20">
        <v>3</v>
      </c>
      <c r="E35" s="8">
        <v>11.9</v>
      </c>
      <c r="G35" s="10">
        <v>52.368299999999998</v>
      </c>
      <c r="H35" s="7">
        <f t="shared" si="19"/>
        <v>2.4087090854581876E-2</v>
      </c>
      <c r="I35" s="10">
        <v>8.9193999999999996</v>
      </c>
      <c r="J35" s="7">
        <f t="shared" si="0"/>
        <v>7.9809891764705876E-2</v>
      </c>
      <c r="K35" s="10">
        <v>24.963100000000001</v>
      </c>
      <c r="L35" s="7">
        <f t="shared" si="1"/>
        <v>0.24691232961344539</v>
      </c>
      <c r="M35" s="10">
        <v>187.8038</v>
      </c>
      <c r="N35" s="7">
        <f t="shared" si="16"/>
        <v>1.8450855349243696</v>
      </c>
      <c r="O35" s="11">
        <v>9.59</v>
      </c>
      <c r="P35" s="7">
        <f t="shared" si="2"/>
        <v>4.8398070588235295E-2</v>
      </c>
      <c r="Q35" s="10">
        <v>12.724399999999999</v>
      </c>
      <c r="R35" s="7">
        <f t="shared" si="3"/>
        <v>8.9896282084033621E-2</v>
      </c>
      <c r="S35" s="10">
        <v>7.6973000000000003</v>
      </c>
      <c r="T35" s="7">
        <f t="shared" si="4"/>
        <v>6.1640495865546215E-2</v>
      </c>
      <c r="U35" s="10">
        <v>0.41420000000000001</v>
      </c>
      <c r="V35" s="7">
        <f t="shared" si="17"/>
        <v>4.1548088739495805E-3</v>
      </c>
      <c r="W35" s="10">
        <v>1.1541999999999999</v>
      </c>
      <c r="X35" s="7">
        <f t="shared" si="5"/>
        <v>8.9465048739495786E-3</v>
      </c>
      <c r="Y35" s="10">
        <v>12.2912</v>
      </c>
      <c r="Z35" s="7">
        <f t="shared" si="6"/>
        <v>0.14394131361344537</v>
      </c>
      <c r="AA35" s="10">
        <v>6.6752000000000002</v>
      </c>
      <c r="AB35" s="7">
        <f t="shared" si="7"/>
        <v>6.9624018823529421E-2</v>
      </c>
      <c r="AC35" s="10">
        <v>2.5651000000000002</v>
      </c>
      <c r="AD35" s="7">
        <f t="shared" si="8"/>
        <v>2.5209544134453778E-2</v>
      </c>
      <c r="AE35" s="10">
        <v>0.4914</v>
      </c>
      <c r="AF35" s="7">
        <f t="shared" si="9"/>
        <v>6.7467981176470588E-3</v>
      </c>
      <c r="AG35" s="10">
        <v>0.6784</v>
      </c>
      <c r="AH35" s="7">
        <f t="shared" si="10"/>
        <v>8.2634820840336142E-3</v>
      </c>
      <c r="AI35" s="10">
        <v>21.785399999999999</v>
      </c>
      <c r="AJ35" s="7">
        <f t="shared" si="11"/>
        <v>0.17157375529411764</v>
      </c>
      <c r="AK35" s="10">
        <v>1.6573</v>
      </c>
      <c r="AL35" s="7">
        <f t="shared" si="12"/>
        <v>1.8404664672268912E-2</v>
      </c>
      <c r="AM35" s="10">
        <v>2.4741</v>
      </c>
      <c r="AN35" s="7">
        <f t="shared" si="13"/>
        <v>2.1816988033613444E-2</v>
      </c>
      <c r="AO35" s="10">
        <v>9.1599000000000004</v>
      </c>
      <c r="AP35" s="7">
        <f t="shared" si="14"/>
        <v>8.0773383731092441E-2</v>
      </c>
      <c r="AQ35" s="10">
        <v>22.260999999999999</v>
      </c>
      <c r="AR35" s="7">
        <f t="shared" si="15"/>
        <v>0.13332655394957985</v>
      </c>
    </row>
    <row r="36" spans="1:44" x14ac:dyDescent="0.2">
      <c r="A36" s="23" t="s">
        <v>25</v>
      </c>
      <c r="B36" s="8" t="s">
        <v>36</v>
      </c>
      <c r="C36" s="8">
        <v>2</v>
      </c>
      <c r="D36" s="20">
        <v>1</v>
      </c>
      <c r="E36" s="8">
        <v>12.4</v>
      </c>
      <c r="G36" s="10">
        <v>48.832599999999999</v>
      </c>
      <c r="H36" s="7">
        <f t="shared" si="19"/>
        <v>2.6916445161633832E-2</v>
      </c>
      <c r="I36" s="10">
        <v>8.0348000000000006</v>
      </c>
      <c r="J36" s="7">
        <f t="shared" si="0"/>
        <v>6.899560516129033E-2</v>
      </c>
      <c r="K36" s="10">
        <v>21.1999</v>
      </c>
      <c r="L36" s="7">
        <f t="shared" si="1"/>
        <v>0.2012349217419355</v>
      </c>
      <c r="M36" s="10">
        <v>164.18430000000001</v>
      </c>
      <c r="N36" s="7">
        <f t="shared" si="16"/>
        <v>1.5479931356129033</v>
      </c>
      <c r="O36" s="11">
        <v>8.3800000000000008</v>
      </c>
      <c r="P36" s="7">
        <f t="shared" si="2"/>
        <v>4.0586232258064521E-2</v>
      </c>
      <c r="Q36" s="10">
        <v>11.796200000000001</v>
      </c>
      <c r="R36" s="7">
        <f t="shared" si="3"/>
        <v>7.9978236000000008E-2</v>
      </c>
      <c r="S36" s="10">
        <v>6.5004999999999997</v>
      </c>
      <c r="T36" s="7">
        <f t="shared" si="4"/>
        <v>4.9957390967741939E-2</v>
      </c>
      <c r="U36" s="10">
        <v>0.36530000000000001</v>
      </c>
      <c r="V36" s="7">
        <f t="shared" si="17"/>
        <v>3.5165427741935488E-3</v>
      </c>
      <c r="W36" s="10">
        <v>1.0182</v>
      </c>
      <c r="X36" s="7">
        <f t="shared" si="5"/>
        <v>7.5740941935483865E-3</v>
      </c>
      <c r="Y36" s="10">
        <v>9.4472000000000005</v>
      </c>
      <c r="Z36" s="7">
        <f t="shared" si="6"/>
        <v>0.10617433806451614</v>
      </c>
      <c r="AA36" s="10">
        <v>5.6216999999999997</v>
      </c>
      <c r="AB36" s="7">
        <f t="shared" si="7"/>
        <v>5.6271403548387104E-2</v>
      </c>
      <c r="AC36" s="10">
        <v>2.2645</v>
      </c>
      <c r="AD36" s="7">
        <f t="shared" si="8"/>
        <v>2.1357887419354838E-2</v>
      </c>
      <c r="AE36" s="10">
        <v>0.50980000000000003</v>
      </c>
      <c r="AF36" s="7">
        <f t="shared" si="9"/>
        <v>6.7171905806451618E-3</v>
      </c>
      <c r="AG36" s="10">
        <v>0.65310000000000001</v>
      </c>
      <c r="AH36" s="7">
        <f t="shared" si="10"/>
        <v>7.6345283225806443E-3</v>
      </c>
      <c r="AI36" s="10">
        <v>20.4391</v>
      </c>
      <c r="AJ36" s="7">
        <f t="shared" si="11"/>
        <v>0.1544800364516129</v>
      </c>
      <c r="AK36" s="10">
        <v>1.4998</v>
      </c>
      <c r="AL36" s="7">
        <f t="shared" si="12"/>
        <v>1.5983997548387096E-2</v>
      </c>
      <c r="AM36" s="10">
        <v>2.1065</v>
      </c>
      <c r="AN36" s="7">
        <f t="shared" si="13"/>
        <v>1.782642612903226E-2</v>
      </c>
      <c r="AO36" s="10">
        <v>8.0137999999999998</v>
      </c>
      <c r="AP36" s="7">
        <f t="shared" si="14"/>
        <v>6.7817428774193542E-2</v>
      </c>
      <c r="AQ36" s="10">
        <v>17.985900000000001</v>
      </c>
      <c r="AR36" s="7">
        <f t="shared" si="15"/>
        <v>0.10337831167741936</v>
      </c>
    </row>
    <row r="37" spans="1:44" x14ac:dyDescent="0.2">
      <c r="A37" s="23" t="s">
        <v>25</v>
      </c>
      <c r="B37" s="8" t="s">
        <v>36</v>
      </c>
      <c r="C37" s="8">
        <v>2</v>
      </c>
      <c r="D37" s="20">
        <v>2</v>
      </c>
      <c r="E37" s="8">
        <v>12.4</v>
      </c>
      <c r="G37" s="10">
        <v>52.324300000000001</v>
      </c>
      <c r="H37" s="7">
        <f t="shared" si="19"/>
        <v>2.512025961169094E-2</v>
      </c>
      <c r="I37" s="10">
        <v>8.0062999999999995</v>
      </c>
      <c r="J37" s="7">
        <f t="shared" si="0"/>
        <v>6.8750872903225804E-2</v>
      </c>
      <c r="K37" s="10">
        <v>20.898399999999999</v>
      </c>
      <c r="L37" s="7">
        <f t="shared" si="1"/>
        <v>0.19837300593548385</v>
      </c>
      <c r="M37" s="10">
        <v>164.74539999999999</v>
      </c>
      <c r="N37" s="7">
        <f t="shared" si="16"/>
        <v>1.5532834036129031</v>
      </c>
      <c r="O37" s="11">
        <v>8.3800000000000008</v>
      </c>
      <c r="P37" s="7">
        <f t="shared" si="2"/>
        <v>4.0586232258064521E-2</v>
      </c>
      <c r="Q37" s="10">
        <v>11.3324</v>
      </c>
      <c r="R37" s="7">
        <f t="shared" si="3"/>
        <v>7.6833672000000006E-2</v>
      </c>
      <c r="S37" s="10">
        <v>6.6094999999999997</v>
      </c>
      <c r="T37" s="7">
        <f t="shared" si="4"/>
        <v>5.0795073548387096E-2</v>
      </c>
      <c r="U37" s="10">
        <v>0.37730000000000002</v>
      </c>
      <c r="V37" s="7">
        <f t="shared" si="17"/>
        <v>3.6320601935483877E-3</v>
      </c>
      <c r="W37" s="10">
        <v>0.98219999999999996</v>
      </c>
      <c r="X37" s="7">
        <f t="shared" si="5"/>
        <v>7.3063006451612898E-3</v>
      </c>
      <c r="Y37" s="10">
        <v>9.4559999999999995</v>
      </c>
      <c r="Z37" s="7">
        <f t="shared" si="6"/>
        <v>0.10627323870967742</v>
      </c>
      <c r="AA37" s="10">
        <v>5.6460999999999997</v>
      </c>
      <c r="AB37" s="7">
        <f t="shared" si="7"/>
        <v>5.6515639677419356E-2</v>
      </c>
      <c r="AC37" s="10">
        <v>2.2397</v>
      </c>
      <c r="AD37" s="7">
        <f t="shared" si="8"/>
        <v>2.1123983419354841E-2</v>
      </c>
      <c r="AE37" s="10">
        <v>0.504</v>
      </c>
      <c r="AF37" s="7">
        <f t="shared" si="9"/>
        <v>6.6407690322580638E-3</v>
      </c>
      <c r="AG37" s="10">
        <v>0.65169999999999995</v>
      </c>
      <c r="AH37" s="7">
        <f t="shared" si="10"/>
        <v>7.6181627741935482E-3</v>
      </c>
      <c r="AI37" s="10">
        <v>20.047000000000001</v>
      </c>
      <c r="AJ37" s="7">
        <f t="shared" si="11"/>
        <v>0.15151651935483873</v>
      </c>
      <c r="AK37" s="10">
        <v>1.5404</v>
      </c>
      <c r="AL37" s="7">
        <f t="shared" si="12"/>
        <v>1.6416688774193548E-2</v>
      </c>
      <c r="AM37" s="10">
        <v>2.1793999999999998</v>
      </c>
      <c r="AN37" s="7">
        <f t="shared" si="13"/>
        <v>1.8443348258064516E-2</v>
      </c>
      <c r="AO37" s="10">
        <v>8.0906000000000002</v>
      </c>
      <c r="AP37" s="7">
        <f t="shared" si="14"/>
        <v>6.8467354967741936E-2</v>
      </c>
      <c r="AQ37" s="10">
        <v>18.392399999999999</v>
      </c>
      <c r="AR37" s="7">
        <f t="shared" si="15"/>
        <v>0.10571476877419354</v>
      </c>
    </row>
    <row r="38" spans="1:44" x14ac:dyDescent="0.2">
      <c r="A38" s="23" t="s">
        <v>25</v>
      </c>
      <c r="B38" s="8" t="s">
        <v>36</v>
      </c>
      <c r="C38" s="8">
        <v>2</v>
      </c>
      <c r="D38" s="20">
        <v>3</v>
      </c>
      <c r="E38" s="8">
        <v>12.4</v>
      </c>
      <c r="G38" s="10">
        <v>49.232300000000002</v>
      </c>
      <c r="H38" s="7">
        <f t="shared" si="19"/>
        <v>2.6697919861554308E-2</v>
      </c>
      <c r="I38" s="10">
        <v>8.1012000000000004</v>
      </c>
      <c r="J38" s="7">
        <f t="shared" si="0"/>
        <v>6.9565788387096775E-2</v>
      </c>
      <c r="K38" s="10">
        <v>19.743300000000001</v>
      </c>
      <c r="L38" s="7">
        <f t="shared" si="1"/>
        <v>0.18740849864516135</v>
      </c>
      <c r="M38" s="10">
        <v>169.0376</v>
      </c>
      <c r="N38" s="7">
        <f t="shared" si="16"/>
        <v>1.5937519267096774</v>
      </c>
      <c r="O38" s="11">
        <v>8.7799999999999994</v>
      </c>
      <c r="P38" s="7">
        <f t="shared" si="2"/>
        <v>4.2523522580645151E-2</v>
      </c>
      <c r="Q38" s="10">
        <v>11.4611</v>
      </c>
      <c r="R38" s="7">
        <f t="shared" si="3"/>
        <v>7.7706258E-2</v>
      </c>
      <c r="S38" s="10">
        <v>6.6717000000000004</v>
      </c>
      <c r="T38" s="7">
        <f t="shared" si="4"/>
        <v>5.1273090580645164E-2</v>
      </c>
      <c r="U38" s="10">
        <v>0.37109999999999999</v>
      </c>
      <c r="V38" s="7">
        <f t="shared" si="17"/>
        <v>3.5723761935483873E-3</v>
      </c>
      <c r="W38" s="10">
        <v>1.0268999999999999</v>
      </c>
      <c r="X38" s="7">
        <f t="shared" si="5"/>
        <v>7.6388109677419354E-3</v>
      </c>
      <c r="Y38" s="10">
        <v>9.6800999999999995</v>
      </c>
      <c r="Z38" s="7">
        <f t="shared" si="6"/>
        <v>0.10879183354838709</v>
      </c>
      <c r="AA38" s="10">
        <v>5.6649000000000003</v>
      </c>
      <c r="AB38" s="7">
        <f t="shared" si="7"/>
        <v>5.670382161290323E-2</v>
      </c>
      <c r="AC38" s="10">
        <v>2.2997999999999998</v>
      </c>
      <c r="AD38" s="7">
        <f t="shared" si="8"/>
        <v>2.1690823354838708E-2</v>
      </c>
      <c r="AE38" s="10">
        <v>0.5091</v>
      </c>
      <c r="AF38" s="7">
        <f t="shared" si="9"/>
        <v>6.7079672903225807E-3</v>
      </c>
      <c r="AG38" s="10">
        <v>0.62760000000000005</v>
      </c>
      <c r="AH38" s="7">
        <f t="shared" si="10"/>
        <v>7.3364415483870961E-3</v>
      </c>
      <c r="AI38" s="10">
        <v>19.409099999999999</v>
      </c>
      <c r="AJ38" s="7">
        <f t="shared" si="11"/>
        <v>0.14669522999999998</v>
      </c>
      <c r="AK38" s="10">
        <v>1.5616000000000001</v>
      </c>
      <c r="AL38" s="7">
        <f t="shared" si="12"/>
        <v>1.6642626064516133E-2</v>
      </c>
      <c r="AM38" s="10">
        <v>2.1614</v>
      </c>
      <c r="AN38" s="7">
        <f t="shared" si="13"/>
        <v>1.8291021806451615E-2</v>
      </c>
      <c r="AO38" s="10">
        <v>7.8299000000000003</v>
      </c>
      <c r="AP38" s="7">
        <f t="shared" si="14"/>
        <v>6.6261160193548399E-2</v>
      </c>
      <c r="AQ38" s="10">
        <v>17.993200000000002</v>
      </c>
      <c r="AR38" s="7">
        <f t="shared" si="15"/>
        <v>0.10342027019354841</v>
      </c>
    </row>
    <row r="39" spans="1:44" x14ac:dyDescent="0.2">
      <c r="A39" s="23" t="s">
        <v>25</v>
      </c>
      <c r="B39" s="8" t="s">
        <v>36</v>
      </c>
      <c r="C39" s="8">
        <v>3</v>
      </c>
      <c r="D39" s="20">
        <v>1</v>
      </c>
      <c r="E39" s="8">
        <v>10.5</v>
      </c>
      <c r="G39" s="10">
        <v>36.648899999999998</v>
      </c>
      <c r="H39" s="7">
        <f>E39*0.1325*0.8/G39</f>
        <v>3.0369260741795804E-2</v>
      </c>
      <c r="I39" s="10">
        <v>8.9606999999999992</v>
      </c>
      <c r="J39" s="7">
        <f t="shared" si="0"/>
        <v>9.0870031999999989E-2</v>
      </c>
      <c r="K39" s="10">
        <v>23.323699999999999</v>
      </c>
      <c r="L39" s="7">
        <f t="shared" si="1"/>
        <v>0.26145645569523812</v>
      </c>
      <c r="M39" s="10">
        <v>158.99979999999999</v>
      </c>
      <c r="N39" s="7">
        <f t="shared" si="16"/>
        <v>1.7703794873904763</v>
      </c>
      <c r="O39" s="11">
        <v>7.04</v>
      </c>
      <c r="P39" s="7">
        <f t="shared" si="2"/>
        <v>4.0266118095238092E-2</v>
      </c>
      <c r="Q39" s="10">
        <v>11.521599999999999</v>
      </c>
      <c r="R39" s="7">
        <f t="shared" si="3"/>
        <v>9.2251805257142855E-2</v>
      </c>
      <c r="S39" s="10">
        <v>6.4433999999999996</v>
      </c>
      <c r="T39" s="7">
        <f t="shared" si="4"/>
        <v>5.847907108571429E-2</v>
      </c>
      <c r="U39" s="10">
        <v>0.33989999999999998</v>
      </c>
      <c r="V39" s="7">
        <f t="shared" si="17"/>
        <v>3.864112685714286E-3</v>
      </c>
      <c r="W39" s="10">
        <v>1.044</v>
      </c>
      <c r="X39" s="7">
        <f t="shared" si="5"/>
        <v>9.1712914285714299E-3</v>
      </c>
      <c r="Y39" s="10">
        <v>9.6021999999999998</v>
      </c>
      <c r="Z39" s="7">
        <f t="shared" si="6"/>
        <v>0.12744405638095238</v>
      </c>
      <c r="AA39" s="10">
        <v>5.3361000000000001</v>
      </c>
      <c r="AB39" s="7">
        <f t="shared" si="7"/>
        <v>6.3077784000000012E-2</v>
      </c>
      <c r="AC39" s="10">
        <v>1.9172</v>
      </c>
      <c r="AD39" s="7">
        <f t="shared" si="8"/>
        <v>2.1354321371428571E-2</v>
      </c>
      <c r="AE39" s="10">
        <v>0.45329999999999998</v>
      </c>
      <c r="AF39" s="7">
        <f t="shared" si="9"/>
        <v>7.0535206857142855E-3</v>
      </c>
      <c r="AG39" s="10">
        <v>0.51739999999999997</v>
      </c>
      <c r="AH39" s="7">
        <f t="shared" si="10"/>
        <v>7.1426823619047605E-3</v>
      </c>
      <c r="AI39" s="10">
        <v>18.9621</v>
      </c>
      <c r="AJ39" s="7">
        <f t="shared" si="11"/>
        <v>0.16925028685714288</v>
      </c>
      <c r="AK39" s="10">
        <v>1.1869000000000001</v>
      </c>
      <c r="AL39" s="7">
        <f t="shared" si="12"/>
        <v>1.4938210361904765E-2</v>
      </c>
      <c r="AM39" s="10">
        <v>2.0146000000000002</v>
      </c>
      <c r="AN39" s="7">
        <f t="shared" si="13"/>
        <v>2.0133720533333337E-2</v>
      </c>
      <c r="AO39" s="10">
        <v>8.5706000000000007</v>
      </c>
      <c r="AP39" s="7">
        <f t="shared" si="14"/>
        <v>8.5653760152380964E-2</v>
      </c>
      <c r="AQ39" s="10">
        <v>17.125499999999999</v>
      </c>
      <c r="AR39" s="7">
        <f t="shared" si="15"/>
        <v>0.11624463200000001</v>
      </c>
    </row>
    <row r="40" spans="1:44" x14ac:dyDescent="0.2">
      <c r="A40" s="23" t="s">
        <v>25</v>
      </c>
      <c r="B40" s="8" t="s">
        <v>36</v>
      </c>
      <c r="C40" s="8">
        <v>3</v>
      </c>
      <c r="D40" s="20">
        <v>2</v>
      </c>
      <c r="E40" s="8">
        <v>10.5</v>
      </c>
      <c r="G40" s="10">
        <v>36.852600000000002</v>
      </c>
      <c r="H40" s="7">
        <f>E40*0.1325*0.8/G40</f>
        <v>3.0201396916364115E-2</v>
      </c>
      <c r="I40" s="10">
        <v>8.9016999999999999</v>
      </c>
      <c r="J40" s="7">
        <f t="shared" si="0"/>
        <v>9.0271715809523811E-2</v>
      </c>
      <c r="K40" s="10">
        <v>22.939599999999999</v>
      </c>
      <c r="L40" s="7">
        <f t="shared" si="1"/>
        <v>0.25715073127619048</v>
      </c>
      <c r="M40" s="10">
        <v>158.7424</v>
      </c>
      <c r="N40" s="7">
        <f t="shared" si="16"/>
        <v>1.7675134732190476</v>
      </c>
      <c r="O40" s="11">
        <v>7.35</v>
      </c>
      <c r="P40" s="7">
        <f t="shared" si="2"/>
        <v>4.2039199999999999E-2</v>
      </c>
      <c r="Q40" s="10">
        <v>11.399800000000001</v>
      </c>
      <c r="R40" s="7">
        <f t="shared" si="3"/>
        <v>9.1276570057142861E-2</v>
      </c>
      <c r="S40" s="10">
        <v>6.4027000000000003</v>
      </c>
      <c r="T40" s="7">
        <f t="shared" si="4"/>
        <v>5.8109685638095251E-2</v>
      </c>
      <c r="U40" s="10">
        <v>0.35260000000000002</v>
      </c>
      <c r="V40" s="7">
        <f t="shared" si="17"/>
        <v>4.0084911238095246E-3</v>
      </c>
      <c r="W40" s="10">
        <v>1.0604</v>
      </c>
      <c r="X40" s="7">
        <f t="shared" si="5"/>
        <v>9.3153615238095247E-3</v>
      </c>
      <c r="Y40" s="10">
        <v>9.7024000000000008</v>
      </c>
      <c r="Z40" s="7">
        <f t="shared" si="6"/>
        <v>0.12877394895238098</v>
      </c>
      <c r="AA40" s="10">
        <v>5.2996999999999996</v>
      </c>
      <c r="AB40" s="7">
        <f t="shared" si="7"/>
        <v>6.2647501333333341E-2</v>
      </c>
      <c r="AC40" s="10">
        <v>1.9159999999999999</v>
      </c>
      <c r="AD40" s="7">
        <f t="shared" si="8"/>
        <v>2.1340955428571423E-2</v>
      </c>
      <c r="AE40" s="10">
        <v>0.4617</v>
      </c>
      <c r="AF40" s="7">
        <f t="shared" si="9"/>
        <v>7.1842278857142854E-3</v>
      </c>
      <c r="AG40" s="10">
        <v>0.51859999999999995</v>
      </c>
      <c r="AH40" s="7">
        <f t="shared" si="10"/>
        <v>7.1592483047619049E-3</v>
      </c>
      <c r="AI40" s="10">
        <v>19.533200000000001</v>
      </c>
      <c r="AJ40" s="7">
        <f t="shared" si="11"/>
        <v>0.1743477622857143</v>
      </c>
      <c r="AK40" s="10">
        <v>1.1727000000000001</v>
      </c>
      <c r="AL40" s="7">
        <f t="shared" si="12"/>
        <v>1.4759490514285717E-2</v>
      </c>
      <c r="AM40" s="10">
        <v>1.9112</v>
      </c>
      <c r="AN40" s="7">
        <f t="shared" si="13"/>
        <v>1.9100350780952385E-2</v>
      </c>
      <c r="AO40" s="10">
        <v>8.3087999999999997</v>
      </c>
      <c r="AP40" s="7">
        <f t="shared" si="14"/>
        <v>8.3037355885714301E-2</v>
      </c>
      <c r="AQ40" s="10">
        <v>16.8445</v>
      </c>
      <c r="AR40" s="7">
        <f t="shared" si="15"/>
        <v>0.11433725752380954</v>
      </c>
    </row>
    <row r="41" spans="1:44" x14ac:dyDescent="0.2">
      <c r="A41" s="23" t="s">
        <v>25</v>
      </c>
      <c r="B41" s="8" t="s">
        <v>36</v>
      </c>
      <c r="C41" s="8">
        <v>3</v>
      </c>
      <c r="D41" s="20">
        <v>3</v>
      </c>
      <c r="E41" s="8">
        <v>10.5</v>
      </c>
      <c r="G41" s="10">
        <v>36.125599999999999</v>
      </c>
      <c r="H41" s="7">
        <f t="shared" ref="H41:H104" si="20">E41*0.1325*0.8/G41</f>
        <v>3.0809176871802828E-2</v>
      </c>
      <c r="I41" s="10">
        <v>9.0195000000000007</v>
      </c>
      <c r="J41" s="7">
        <f t="shared" si="0"/>
        <v>9.1466320000000004E-2</v>
      </c>
      <c r="K41" s="10">
        <v>22.217500000000001</v>
      </c>
      <c r="L41" s="7">
        <f t="shared" si="1"/>
        <v>0.24905605904761907</v>
      </c>
      <c r="M41" s="10">
        <v>174.51779999999999</v>
      </c>
      <c r="N41" s="7">
        <f t="shared" si="16"/>
        <v>1.9431642889142855</v>
      </c>
      <c r="O41" s="11">
        <v>6.88</v>
      </c>
      <c r="P41" s="7">
        <f t="shared" si="2"/>
        <v>3.9350979047619049E-2</v>
      </c>
      <c r="Q41" s="10">
        <v>10.9033</v>
      </c>
      <c r="R41" s="7">
        <f t="shared" si="3"/>
        <v>8.7301165485714288E-2</v>
      </c>
      <c r="S41" s="10">
        <v>6.2912999999999997</v>
      </c>
      <c r="T41" s="7">
        <f t="shared" si="4"/>
        <v>5.709864045714285E-2</v>
      </c>
      <c r="U41" s="10">
        <v>0.3473</v>
      </c>
      <c r="V41" s="7">
        <f t="shared" si="17"/>
        <v>3.9482387047619057E-3</v>
      </c>
      <c r="W41" s="10">
        <v>1.0638000000000001</v>
      </c>
      <c r="X41" s="7">
        <f t="shared" si="5"/>
        <v>9.3452297142857157E-3</v>
      </c>
      <c r="Y41" s="10">
        <v>9.6123999999999992</v>
      </c>
      <c r="Z41" s="7">
        <f t="shared" si="6"/>
        <v>0.12757943466666666</v>
      </c>
      <c r="AA41" s="10">
        <v>5.4123999999999999</v>
      </c>
      <c r="AB41" s="7">
        <f t="shared" si="7"/>
        <v>6.3979722666666669E-2</v>
      </c>
      <c r="AC41" s="10">
        <v>1.9358</v>
      </c>
      <c r="AD41" s="7">
        <f t="shared" si="8"/>
        <v>2.1561493485714286E-2</v>
      </c>
      <c r="AE41" s="10">
        <v>0.46970000000000001</v>
      </c>
      <c r="AF41" s="7">
        <f t="shared" si="9"/>
        <v>7.3087109333333337E-3</v>
      </c>
      <c r="AG41" s="10">
        <v>0.52470000000000006</v>
      </c>
      <c r="AH41" s="7">
        <f t="shared" si="10"/>
        <v>7.2434585142857151E-3</v>
      </c>
      <c r="AI41" s="10">
        <v>19.1784</v>
      </c>
      <c r="AJ41" s="7">
        <f t="shared" si="11"/>
        <v>0.17118091885714287</v>
      </c>
      <c r="AK41" s="10">
        <v>1.1358999999999999</v>
      </c>
      <c r="AL41" s="7">
        <f t="shared" si="12"/>
        <v>1.429632921904762E-2</v>
      </c>
      <c r="AM41" s="10">
        <v>2.0638000000000001</v>
      </c>
      <c r="AN41" s="7">
        <f t="shared" si="13"/>
        <v>2.0625420647619054E-2</v>
      </c>
      <c r="AO41" s="10">
        <v>8.2125000000000004</v>
      </c>
      <c r="AP41" s="7">
        <f t="shared" si="14"/>
        <v>8.2074942857142869E-2</v>
      </c>
      <c r="AQ41" s="10">
        <v>16.906600000000001</v>
      </c>
      <c r="AR41" s="7">
        <f t="shared" si="15"/>
        <v>0.11475878049523811</v>
      </c>
    </row>
    <row r="42" spans="1:44" x14ac:dyDescent="0.2">
      <c r="A42" s="23" t="s">
        <v>25</v>
      </c>
      <c r="B42" s="8" t="s">
        <v>36</v>
      </c>
      <c r="C42" s="8">
        <v>4</v>
      </c>
      <c r="D42" s="20">
        <v>1</v>
      </c>
      <c r="E42" s="8">
        <v>12.7</v>
      </c>
      <c r="G42" s="10">
        <v>46.096200000000003</v>
      </c>
      <c r="H42" s="7">
        <f t="shared" si="20"/>
        <v>2.9204142640825055E-2</v>
      </c>
      <c r="I42" s="10">
        <v>8.8765999999999998</v>
      </c>
      <c r="J42" s="7">
        <f t="shared" si="0"/>
        <v>7.4423651023622042E-2</v>
      </c>
      <c r="K42" s="10">
        <v>26.1645</v>
      </c>
      <c r="L42" s="7">
        <f t="shared" si="1"/>
        <v>0.24249341007874017</v>
      </c>
      <c r="M42" s="10">
        <v>186.01390000000001</v>
      </c>
      <c r="N42" s="7">
        <f t="shared" si="16"/>
        <v>1.7123824469921261</v>
      </c>
      <c r="O42" s="11">
        <v>9.6</v>
      </c>
      <c r="P42" s="7">
        <f t="shared" si="2"/>
        <v>4.5396661417322834E-2</v>
      </c>
      <c r="Q42" s="10">
        <v>14.116</v>
      </c>
      <c r="R42" s="7">
        <f t="shared" si="3"/>
        <v>9.3445697007874029E-2</v>
      </c>
      <c r="S42" s="10">
        <v>7.8437999999999999</v>
      </c>
      <c r="T42" s="7">
        <f t="shared" si="4"/>
        <v>5.8856910614173231E-2</v>
      </c>
      <c r="U42" s="10">
        <v>0.44750000000000001</v>
      </c>
      <c r="V42" s="7">
        <f t="shared" si="17"/>
        <v>4.2060771653543317E-3</v>
      </c>
      <c r="W42" s="10">
        <v>1.3146</v>
      </c>
      <c r="X42" s="7">
        <f t="shared" si="5"/>
        <v>9.5479294488188989E-3</v>
      </c>
      <c r="Y42" s="10">
        <v>11.241</v>
      </c>
      <c r="Z42" s="7">
        <f t="shared" si="6"/>
        <v>0.12335005984251968</v>
      </c>
      <c r="AA42" s="10">
        <v>6.4077000000000002</v>
      </c>
      <c r="AB42" s="7">
        <f t="shared" si="7"/>
        <v>6.2623915275590566E-2</v>
      </c>
      <c r="AC42" s="10">
        <v>2.4207999999999998</v>
      </c>
      <c r="AD42" s="7">
        <f t="shared" si="8"/>
        <v>2.2292708787401569E-2</v>
      </c>
      <c r="AE42" s="10">
        <v>0.42420000000000002</v>
      </c>
      <c r="AF42" s="7">
        <f t="shared" si="9"/>
        <v>5.4572828976377965E-3</v>
      </c>
      <c r="AG42" s="10">
        <v>0.62409999999999999</v>
      </c>
      <c r="AH42" s="7">
        <f t="shared" si="10"/>
        <v>7.1231923779527563E-3</v>
      </c>
      <c r="AI42" s="10">
        <v>22.298300000000001</v>
      </c>
      <c r="AJ42" s="7">
        <f t="shared" si="11"/>
        <v>0.16455091937007876</v>
      </c>
      <c r="AK42" s="10">
        <v>1.393</v>
      </c>
      <c r="AL42" s="7">
        <f t="shared" si="12"/>
        <v>1.4495097322834648E-2</v>
      </c>
      <c r="AM42" s="10">
        <v>2.2511000000000001</v>
      </c>
      <c r="AN42" s="7">
        <f t="shared" si="13"/>
        <v>1.8600112566929138E-2</v>
      </c>
      <c r="AO42" s="10">
        <v>10.5618</v>
      </c>
      <c r="AP42" s="7">
        <f t="shared" si="14"/>
        <v>8.7268743685039382E-2</v>
      </c>
      <c r="AQ42" s="10">
        <v>32.395800000000001</v>
      </c>
      <c r="AR42" s="7">
        <f t="shared" si="15"/>
        <v>0.18180420925984259</v>
      </c>
    </row>
    <row r="43" spans="1:44" x14ac:dyDescent="0.2">
      <c r="A43" s="23" t="s">
        <v>25</v>
      </c>
      <c r="B43" s="8" t="s">
        <v>36</v>
      </c>
      <c r="C43" s="8">
        <v>4</v>
      </c>
      <c r="D43" s="20">
        <v>2</v>
      </c>
      <c r="E43" s="8">
        <v>12.7</v>
      </c>
      <c r="G43" s="10">
        <v>46.621200000000002</v>
      </c>
      <c r="H43" s="7">
        <f t="shared" si="20"/>
        <v>2.887527562568102E-2</v>
      </c>
      <c r="I43" s="10">
        <v>9.0070999999999994</v>
      </c>
      <c r="J43" s="7">
        <f t="shared" si="0"/>
        <v>7.5517795905511803E-2</v>
      </c>
      <c r="K43" s="10">
        <v>25.881</v>
      </c>
      <c r="L43" s="7">
        <f t="shared" si="1"/>
        <v>0.23986592314960634</v>
      </c>
      <c r="M43" s="10">
        <v>198.67679999999999</v>
      </c>
      <c r="N43" s="7">
        <f t="shared" si="16"/>
        <v>1.8289529166614171</v>
      </c>
      <c r="O43" s="11">
        <v>9.8800000000000008</v>
      </c>
      <c r="P43" s="7">
        <f t="shared" si="2"/>
        <v>4.6720730708661416E-2</v>
      </c>
      <c r="Q43" s="10">
        <v>13.914999999999999</v>
      </c>
      <c r="R43" s="7">
        <f t="shared" si="3"/>
        <v>9.2115108661417325E-2</v>
      </c>
      <c r="S43" s="10">
        <v>7.8103999999999996</v>
      </c>
      <c r="T43" s="7">
        <f t="shared" si="4"/>
        <v>5.8606289637795288E-2</v>
      </c>
      <c r="U43" s="10">
        <v>0.442</v>
      </c>
      <c r="V43" s="7">
        <f t="shared" si="17"/>
        <v>4.1543823622047253E-3</v>
      </c>
      <c r="W43" s="10">
        <v>1.2935000000000001</v>
      </c>
      <c r="X43" s="7">
        <f t="shared" si="5"/>
        <v>9.3946803149606312E-3</v>
      </c>
      <c r="Y43" s="10">
        <v>11.3399</v>
      </c>
      <c r="Z43" s="7">
        <f t="shared" si="6"/>
        <v>0.12443531212598426</v>
      </c>
      <c r="AA43" s="10">
        <v>6.2278000000000002</v>
      </c>
      <c r="AB43" s="7">
        <f t="shared" si="7"/>
        <v>6.0865711496063006E-2</v>
      </c>
      <c r="AC43" s="10">
        <v>2.3008999999999999</v>
      </c>
      <c r="AD43" s="7">
        <f t="shared" si="8"/>
        <v>2.1188571401574801E-2</v>
      </c>
      <c r="AE43" s="10">
        <v>0.43959999999999999</v>
      </c>
      <c r="AF43" s="7">
        <f t="shared" si="9"/>
        <v>5.655402078740158E-3</v>
      </c>
      <c r="AG43" s="10">
        <v>0.61309999999999998</v>
      </c>
      <c r="AH43" s="7">
        <f t="shared" si="10"/>
        <v>6.9976434015748034E-3</v>
      </c>
      <c r="AI43" s="10">
        <v>22.5654</v>
      </c>
      <c r="AJ43" s="7">
        <f t="shared" si="11"/>
        <v>0.16652199118110239</v>
      </c>
      <c r="AK43" s="10">
        <v>1.3615999999999999</v>
      </c>
      <c r="AL43" s="7">
        <f t="shared" si="12"/>
        <v>1.4168359307086615E-2</v>
      </c>
      <c r="AM43" s="10">
        <v>2.1339999999999999</v>
      </c>
      <c r="AN43" s="7">
        <f t="shared" si="13"/>
        <v>1.7632553070866145E-2</v>
      </c>
      <c r="AO43" s="10">
        <v>10.7822</v>
      </c>
      <c r="AP43" s="7">
        <f t="shared" si="14"/>
        <v>8.9089837732283475E-2</v>
      </c>
      <c r="AQ43" s="10">
        <v>30.289200000000001</v>
      </c>
      <c r="AR43" s="7">
        <f t="shared" si="15"/>
        <v>0.16998203640944884</v>
      </c>
    </row>
    <row r="44" spans="1:44" x14ac:dyDescent="0.2">
      <c r="A44" s="23" t="s">
        <v>25</v>
      </c>
      <c r="B44" s="8" t="s">
        <v>36</v>
      </c>
      <c r="C44" s="8">
        <v>4</v>
      </c>
      <c r="D44" s="20">
        <v>3</v>
      </c>
      <c r="E44" s="8">
        <v>12.7</v>
      </c>
      <c r="G44" s="10">
        <v>46.939900000000002</v>
      </c>
      <c r="H44" s="7">
        <f t="shared" si="20"/>
        <v>2.8679225988977396E-2</v>
      </c>
      <c r="I44" s="10">
        <v>8.9490999999999996</v>
      </c>
      <c r="J44" s="7">
        <f t="shared" si="0"/>
        <v>7.5031509291338574E-2</v>
      </c>
      <c r="K44" s="10">
        <v>26.308399999999999</v>
      </c>
      <c r="L44" s="7">
        <f t="shared" si="1"/>
        <v>0.24382707981102367</v>
      </c>
      <c r="M44" s="10">
        <v>183.56890000000001</v>
      </c>
      <c r="N44" s="7">
        <f t="shared" si="16"/>
        <v>1.6898745855748032</v>
      </c>
      <c r="O44" s="11">
        <v>10.37</v>
      </c>
      <c r="P44" s="7">
        <f t="shared" si="2"/>
        <v>4.9037851968503937E-2</v>
      </c>
      <c r="Q44" s="10">
        <v>13.947900000000001</v>
      </c>
      <c r="R44" s="7">
        <f t="shared" si="3"/>
        <v>9.2332901480314977E-2</v>
      </c>
      <c r="S44" s="10">
        <v>7.8510999999999997</v>
      </c>
      <c r="T44" s="7">
        <f t="shared" si="4"/>
        <v>5.8911687055118116E-2</v>
      </c>
      <c r="U44" s="10">
        <v>0.45200000000000001</v>
      </c>
      <c r="V44" s="7">
        <f t="shared" si="17"/>
        <v>4.2483729133858273E-3</v>
      </c>
      <c r="W44" s="10">
        <v>1.3153999999999999</v>
      </c>
      <c r="X44" s="7">
        <f t="shared" si="5"/>
        <v>9.5537398425196863E-3</v>
      </c>
      <c r="Y44" s="10">
        <v>11.348800000000001</v>
      </c>
      <c r="Z44" s="7">
        <f t="shared" si="6"/>
        <v>0.12453297385826774</v>
      </c>
      <c r="AA44" s="10">
        <v>6.3792999999999997</v>
      </c>
      <c r="AB44" s="7">
        <f t="shared" si="7"/>
        <v>6.234635559055119E-2</v>
      </c>
      <c r="AC44" s="10">
        <v>2.3140999999999998</v>
      </c>
      <c r="AD44" s="7">
        <f t="shared" si="8"/>
        <v>2.1310127811023618E-2</v>
      </c>
      <c r="AE44" s="10">
        <v>0.44269999999999998</v>
      </c>
      <c r="AF44" s="7">
        <f t="shared" si="9"/>
        <v>5.6952832125984265E-3</v>
      </c>
      <c r="AG44" s="10">
        <v>0.61519999999999997</v>
      </c>
      <c r="AH44" s="7">
        <f t="shared" si="10"/>
        <v>7.0216118425196856E-3</v>
      </c>
      <c r="AI44" s="10">
        <v>22.284400000000002</v>
      </c>
      <c r="AJ44" s="7">
        <f t="shared" si="11"/>
        <v>0.16444834393700791</v>
      </c>
      <c r="AK44" s="10">
        <v>1.3635999999999999</v>
      </c>
      <c r="AL44" s="7">
        <f t="shared" si="12"/>
        <v>1.4189170645669292E-2</v>
      </c>
      <c r="AM44" s="10">
        <v>2.2446999999999999</v>
      </c>
      <c r="AN44" s="7">
        <f t="shared" si="13"/>
        <v>1.8547231433070868E-2</v>
      </c>
      <c r="AO44" s="10">
        <v>10.029400000000001</v>
      </c>
      <c r="AP44" s="7">
        <f t="shared" si="14"/>
        <v>8.286969436220476E-2</v>
      </c>
      <c r="AQ44" s="10">
        <v>30.648800000000001</v>
      </c>
      <c r="AR44" s="7">
        <f t="shared" si="15"/>
        <v>0.1720001002834646</v>
      </c>
    </row>
    <row r="45" spans="1:44" x14ac:dyDescent="0.2">
      <c r="A45" s="23" t="s">
        <v>25</v>
      </c>
      <c r="B45" s="8" t="s">
        <v>36</v>
      </c>
      <c r="C45" s="8">
        <v>5</v>
      </c>
      <c r="D45" s="20">
        <v>1</v>
      </c>
      <c r="E45" s="8">
        <v>11.5</v>
      </c>
      <c r="G45" s="10">
        <v>37.972700000000003</v>
      </c>
      <c r="H45" s="7">
        <f>E45*0.1325*0.8/G45</f>
        <v>3.2102010128329042E-2</v>
      </c>
      <c r="I45" s="10">
        <v>8.2026000000000003</v>
      </c>
      <c r="J45" s="7">
        <f t="shared" si="0"/>
        <v>7.594894330434783E-2</v>
      </c>
      <c r="K45" s="10">
        <v>22.7666</v>
      </c>
      <c r="L45" s="7">
        <f t="shared" si="1"/>
        <v>0.23301912055652177</v>
      </c>
      <c r="M45" s="10">
        <v>165.14429999999999</v>
      </c>
      <c r="N45" s="7">
        <f t="shared" si="16"/>
        <v>1.6789000349217391</v>
      </c>
      <c r="O45" s="11">
        <v>8.43</v>
      </c>
      <c r="P45" s="7">
        <f t="shared" si="2"/>
        <v>4.4023659130434774E-2</v>
      </c>
      <c r="Q45" s="10">
        <v>12.661</v>
      </c>
      <c r="R45" s="7">
        <f t="shared" si="3"/>
        <v>9.2559616695652186E-2</v>
      </c>
      <c r="S45" s="10">
        <v>7.3007999999999997</v>
      </c>
      <c r="T45" s="7">
        <f t="shared" si="4"/>
        <v>6.0498872765217399E-2</v>
      </c>
      <c r="U45" s="10">
        <v>0.38030000000000003</v>
      </c>
      <c r="V45" s="7">
        <f t="shared" si="17"/>
        <v>3.9474478608695655E-3</v>
      </c>
      <c r="W45" s="10">
        <v>1.1439999999999999</v>
      </c>
      <c r="X45" s="7">
        <f t="shared" si="5"/>
        <v>9.1758747826086954E-3</v>
      </c>
      <c r="Y45" s="10">
        <v>10.142200000000001</v>
      </c>
      <c r="Z45" s="7">
        <f t="shared" si="6"/>
        <v>0.12290582539130436</v>
      </c>
      <c r="AA45" s="10">
        <v>5.5164</v>
      </c>
      <c r="AB45" s="7">
        <f t="shared" si="7"/>
        <v>5.9538745043478267E-2</v>
      </c>
      <c r="AC45" s="10">
        <v>1.9037999999999999</v>
      </c>
      <c r="AD45" s="7">
        <f t="shared" si="8"/>
        <v>1.9361149356521737E-2</v>
      </c>
      <c r="AE45" s="10">
        <v>0.39369999999999999</v>
      </c>
      <c r="AF45" s="7">
        <f t="shared" si="9"/>
        <v>5.5934157217391312E-3</v>
      </c>
      <c r="AG45" s="10">
        <v>0.52170000000000005</v>
      </c>
      <c r="AH45" s="7">
        <f t="shared" si="10"/>
        <v>6.5757789913043485E-3</v>
      </c>
      <c r="AI45" s="10">
        <v>20.549099999999999</v>
      </c>
      <c r="AJ45" s="7">
        <f t="shared" si="11"/>
        <v>0.16746623060869564</v>
      </c>
      <c r="AK45" s="10">
        <v>1.0674999999999999</v>
      </c>
      <c r="AL45" s="7">
        <f t="shared" si="12"/>
        <v>1.2267153043478262E-2</v>
      </c>
      <c r="AM45" s="10">
        <v>2.1848000000000001</v>
      </c>
      <c r="AN45" s="7">
        <f t="shared" si="13"/>
        <v>1.993601502608696E-2</v>
      </c>
      <c r="AO45" s="10">
        <v>9.8495000000000008</v>
      </c>
      <c r="AP45" s="7">
        <f t="shared" si="14"/>
        <v>8.9875402782608707E-2</v>
      </c>
      <c r="AQ45" s="10">
        <v>21.846900000000002</v>
      </c>
      <c r="AR45" s="7">
        <f t="shared" si="15"/>
        <v>0.1353975875478261</v>
      </c>
    </row>
    <row r="46" spans="1:44" x14ac:dyDescent="0.2">
      <c r="A46" s="23" t="s">
        <v>25</v>
      </c>
      <c r="B46" s="8" t="s">
        <v>36</v>
      </c>
      <c r="C46" s="8">
        <v>5</v>
      </c>
      <c r="D46" s="20">
        <v>2</v>
      </c>
      <c r="E46" s="8">
        <v>11.5</v>
      </c>
      <c r="G46" s="10">
        <v>38.800199999999997</v>
      </c>
      <c r="H46" s="7">
        <f t="shared" si="20"/>
        <v>3.1417363828021516E-2</v>
      </c>
      <c r="I46" s="10">
        <v>8.2484000000000002</v>
      </c>
      <c r="J46" s="7">
        <f t="shared" si="0"/>
        <v>7.637301147826088E-2</v>
      </c>
      <c r="K46" s="10">
        <v>23.152100000000001</v>
      </c>
      <c r="L46" s="7">
        <f t="shared" si="1"/>
        <v>0.2369647633391305</v>
      </c>
      <c r="M46" s="10">
        <v>166.24289999999999</v>
      </c>
      <c r="N46" s="7">
        <f t="shared" si="16"/>
        <v>1.6900686891130434</v>
      </c>
      <c r="O46" s="11">
        <v>8.3699999999999992</v>
      </c>
      <c r="P46" s="7">
        <f t="shared" si="2"/>
        <v>4.3710323478260864E-2</v>
      </c>
      <c r="Q46" s="10">
        <v>13.0419</v>
      </c>
      <c r="R46" s="7">
        <f t="shared" si="3"/>
        <v>9.5344227547826094E-2</v>
      </c>
      <c r="S46" s="10">
        <v>7.2839999999999998</v>
      </c>
      <c r="T46" s="7">
        <f t="shared" si="4"/>
        <v>6.0359657739130441E-2</v>
      </c>
      <c r="U46" s="10">
        <v>0.39050000000000001</v>
      </c>
      <c r="V46" s="7">
        <f t="shared" si="17"/>
        <v>4.0533220869565225E-3</v>
      </c>
      <c r="W46" s="10">
        <v>1.1604000000000001</v>
      </c>
      <c r="X46" s="7">
        <f t="shared" si="5"/>
        <v>9.3074170434782628E-3</v>
      </c>
      <c r="Y46" s="10">
        <v>9.9427000000000003</v>
      </c>
      <c r="Z46" s="7">
        <f t="shared" si="6"/>
        <v>0.12048823234782609</v>
      </c>
      <c r="AA46" s="10">
        <v>5.8372000000000002</v>
      </c>
      <c r="AB46" s="7">
        <f t="shared" si="7"/>
        <v>6.3001153391304354E-2</v>
      </c>
      <c r="AC46" s="10">
        <v>1.9967999999999999</v>
      </c>
      <c r="AD46" s="7">
        <f t="shared" si="8"/>
        <v>2.0306935095652172E-2</v>
      </c>
      <c r="AE46" s="10">
        <v>0.3992</v>
      </c>
      <c r="AF46" s="7">
        <f t="shared" si="9"/>
        <v>5.671555895652174E-3</v>
      </c>
      <c r="AG46" s="10">
        <v>0.5141</v>
      </c>
      <c r="AH46" s="7">
        <f t="shared" si="10"/>
        <v>6.4799846260869568E-3</v>
      </c>
      <c r="AI46" s="10">
        <v>21.6051</v>
      </c>
      <c r="AJ46" s="7">
        <f t="shared" si="11"/>
        <v>0.1760721714782609</v>
      </c>
      <c r="AK46" s="10">
        <v>1.1439999999999999</v>
      </c>
      <c r="AL46" s="7">
        <f t="shared" si="12"/>
        <v>1.3146251130434782E-2</v>
      </c>
      <c r="AM46" s="10">
        <v>2.1774</v>
      </c>
      <c r="AN46" s="7">
        <f t="shared" si="13"/>
        <v>1.9868490991304354E-2</v>
      </c>
      <c r="AO46" s="10">
        <v>10.369400000000001</v>
      </c>
      <c r="AP46" s="7">
        <f t="shared" si="14"/>
        <v>9.4619422469565242E-2</v>
      </c>
      <c r="AQ46" s="10">
        <v>22.6616</v>
      </c>
      <c r="AR46" s="7">
        <f t="shared" si="15"/>
        <v>0.1404467439304348</v>
      </c>
    </row>
    <row r="47" spans="1:44" x14ac:dyDescent="0.2">
      <c r="A47" s="23" t="s">
        <v>25</v>
      </c>
      <c r="B47" s="8" t="s">
        <v>36</v>
      </c>
      <c r="C47" s="8">
        <v>5</v>
      </c>
      <c r="D47" s="20">
        <v>3</v>
      </c>
      <c r="E47" s="8">
        <v>11.5</v>
      </c>
      <c r="G47" s="10">
        <v>39.848999999999997</v>
      </c>
      <c r="H47" s="7">
        <f t="shared" si="20"/>
        <v>3.0590479058445641E-2</v>
      </c>
      <c r="I47" s="10">
        <v>8.1963000000000008</v>
      </c>
      <c r="J47" s="7">
        <f t="shared" si="0"/>
        <v>7.5890610782608711E-2</v>
      </c>
      <c r="K47" s="10">
        <v>22.358499999999999</v>
      </c>
      <c r="L47" s="7">
        <f t="shared" si="1"/>
        <v>0.22884216382608696</v>
      </c>
      <c r="M47" s="10">
        <v>172.23439999999999</v>
      </c>
      <c r="N47" s="7">
        <f t="shared" si="16"/>
        <v>1.7509798411130435</v>
      </c>
      <c r="O47" s="11">
        <v>8.43</v>
      </c>
      <c r="P47" s="7">
        <f t="shared" si="2"/>
        <v>4.4023659130434774E-2</v>
      </c>
      <c r="Q47" s="10">
        <v>12.693899999999999</v>
      </c>
      <c r="R47" s="7">
        <f t="shared" si="3"/>
        <v>9.2800135721739119E-2</v>
      </c>
      <c r="S47" s="10">
        <v>7.3863000000000003</v>
      </c>
      <c r="T47" s="7">
        <f t="shared" si="4"/>
        <v>6.1207377808695666E-2</v>
      </c>
      <c r="U47" s="10">
        <v>0.38790000000000002</v>
      </c>
      <c r="V47" s="7">
        <f t="shared" si="17"/>
        <v>4.0263345391304359E-3</v>
      </c>
      <c r="W47" s="10">
        <v>1.1953</v>
      </c>
      <c r="X47" s="7">
        <f t="shared" si="5"/>
        <v>9.5873453913043489E-3</v>
      </c>
      <c r="Y47" s="10">
        <v>9.9844000000000008</v>
      </c>
      <c r="Z47" s="7">
        <f t="shared" si="6"/>
        <v>0.12099356382608698</v>
      </c>
      <c r="AA47" s="10">
        <v>5.7206999999999999</v>
      </c>
      <c r="AB47" s="7">
        <f t="shared" si="7"/>
        <v>6.174376382608697E-2</v>
      </c>
      <c r="AC47" s="10">
        <v>1.9705999999999999</v>
      </c>
      <c r="AD47" s="7">
        <f t="shared" si="8"/>
        <v>2.004048793043478E-2</v>
      </c>
      <c r="AE47" s="10">
        <v>0.38869999999999999</v>
      </c>
      <c r="AF47" s="7">
        <f t="shared" si="9"/>
        <v>5.5223792000000009E-3</v>
      </c>
      <c r="AG47" s="10">
        <v>0.51980000000000004</v>
      </c>
      <c r="AH47" s="7">
        <f t="shared" si="10"/>
        <v>6.5518304000000008E-3</v>
      </c>
      <c r="AI47" s="10">
        <v>21.133299999999998</v>
      </c>
      <c r="AJ47" s="7">
        <f t="shared" si="11"/>
        <v>0.17222720660869567</v>
      </c>
      <c r="AK47" s="10">
        <v>1.1465000000000001</v>
      </c>
      <c r="AL47" s="7">
        <f t="shared" si="12"/>
        <v>1.3174979826086959E-2</v>
      </c>
      <c r="AM47" s="10">
        <v>2.2538</v>
      </c>
      <c r="AN47" s="7">
        <f t="shared" si="13"/>
        <v>2.056563102608696E-2</v>
      </c>
      <c r="AO47" s="10">
        <v>10.1111</v>
      </c>
      <c r="AP47" s="7">
        <f t="shared" si="14"/>
        <v>9.2262468660869568E-2</v>
      </c>
      <c r="AQ47" s="10">
        <v>22.412400000000002</v>
      </c>
      <c r="AR47" s="7">
        <f t="shared" si="15"/>
        <v>0.13890231067826089</v>
      </c>
    </row>
    <row r="48" spans="1:44" x14ac:dyDescent="0.2">
      <c r="A48" s="23" t="s">
        <v>25</v>
      </c>
      <c r="B48" s="8" t="s">
        <v>35</v>
      </c>
      <c r="C48" s="8">
        <v>1</v>
      </c>
      <c r="D48" s="20">
        <v>1</v>
      </c>
      <c r="E48" s="8">
        <v>12.8</v>
      </c>
      <c r="G48" s="10">
        <v>24.3736</v>
      </c>
      <c r="H48" s="7">
        <f t="shared" si="20"/>
        <v>5.5666787015459358E-2</v>
      </c>
      <c r="I48" s="10">
        <v>13.921900000000001</v>
      </c>
      <c r="J48" s="7">
        <f t="shared" si="0"/>
        <v>0.115812805625</v>
      </c>
      <c r="K48" s="10">
        <v>39.908000000000001</v>
      </c>
      <c r="L48" s="7">
        <f t="shared" si="1"/>
        <v>0.36697900250000004</v>
      </c>
      <c r="M48" s="10">
        <v>213.29050000000001</v>
      </c>
      <c r="N48" s="7">
        <f t="shared" si="16"/>
        <v>1.9481421043750002</v>
      </c>
      <c r="O48" s="11">
        <v>12.49</v>
      </c>
      <c r="P48" s="7">
        <f t="shared" si="2"/>
        <v>5.8601518750000005E-2</v>
      </c>
      <c r="Q48" s="10">
        <v>17.273199999999999</v>
      </c>
      <c r="R48" s="7">
        <f t="shared" si="3"/>
        <v>0.11345253675</v>
      </c>
      <c r="S48" s="10">
        <v>11.762499999999999</v>
      </c>
      <c r="T48" s="7">
        <f t="shared" si="4"/>
        <v>8.7571812499999999E-2</v>
      </c>
      <c r="U48" s="10">
        <v>0.53600000000000003</v>
      </c>
      <c r="V48" s="7">
        <f t="shared" si="17"/>
        <v>4.998535000000001E-3</v>
      </c>
      <c r="W48" s="10">
        <v>2.8822000000000001</v>
      </c>
      <c r="X48" s="7">
        <f t="shared" si="5"/>
        <v>2.0769853750000001E-2</v>
      </c>
      <c r="Y48" s="10">
        <v>6.9569000000000001</v>
      </c>
      <c r="Z48" s="7">
        <f t="shared" si="6"/>
        <v>7.5743248749999992E-2</v>
      </c>
      <c r="AA48" s="10">
        <v>5.4478</v>
      </c>
      <c r="AB48" s="7">
        <f t="shared" si="7"/>
        <v>5.2826635625E-2</v>
      </c>
      <c r="AC48" s="10">
        <v>1.5694999999999999</v>
      </c>
      <c r="AD48" s="7">
        <f t="shared" si="8"/>
        <v>1.4340325312499997E-2</v>
      </c>
      <c r="AE48" s="10">
        <v>0.22750000000000001</v>
      </c>
      <c r="AF48" s="7">
        <f t="shared" si="9"/>
        <v>2.9038953124999999E-3</v>
      </c>
      <c r="AG48" s="10">
        <v>0.5454</v>
      </c>
      <c r="AH48" s="7">
        <f t="shared" si="10"/>
        <v>6.1763141249999995E-3</v>
      </c>
      <c r="AI48" s="10">
        <v>25.249300000000002</v>
      </c>
      <c r="AJ48" s="7">
        <f t="shared" si="11"/>
        <v>0.18487221843750001</v>
      </c>
      <c r="AK48" s="10">
        <v>0.87350000000000005</v>
      </c>
      <c r="AL48" s="7">
        <f t="shared" si="12"/>
        <v>9.0183415625000006E-3</v>
      </c>
      <c r="AM48" s="10">
        <v>1.5933999999999999</v>
      </c>
      <c r="AN48" s="7">
        <f t="shared" si="13"/>
        <v>1.3062892375000001E-2</v>
      </c>
      <c r="AO48" s="10">
        <v>14.908799999999999</v>
      </c>
      <c r="AP48" s="7">
        <f t="shared" si="14"/>
        <v>0.122224206</v>
      </c>
      <c r="AQ48" s="10">
        <v>61.349499999999999</v>
      </c>
      <c r="AR48" s="7">
        <f t="shared" si="15"/>
        <v>0.34160168468750002</v>
      </c>
    </row>
    <row r="49" spans="1:44" x14ac:dyDescent="0.2">
      <c r="A49" s="23" t="s">
        <v>25</v>
      </c>
      <c r="B49" s="8" t="s">
        <v>35</v>
      </c>
      <c r="C49" s="8">
        <v>1</v>
      </c>
      <c r="D49" s="20">
        <v>2</v>
      </c>
      <c r="E49" s="8">
        <v>12.8</v>
      </c>
      <c r="G49" s="10">
        <v>24.245799999999999</v>
      </c>
      <c r="H49" s="7">
        <f t="shared" si="20"/>
        <v>5.5960207541099913E-2</v>
      </c>
      <c r="I49" s="10">
        <v>13.718999999999999</v>
      </c>
      <c r="J49" s="7">
        <f t="shared" si="0"/>
        <v>0.11412493124999999</v>
      </c>
      <c r="K49" s="10">
        <v>38.504800000000003</v>
      </c>
      <c r="L49" s="7">
        <f t="shared" si="1"/>
        <v>0.35407570150000001</v>
      </c>
      <c r="M49" s="10">
        <v>213.52719999999999</v>
      </c>
      <c r="N49" s="7">
        <f t="shared" si="16"/>
        <v>1.9503040630000001</v>
      </c>
      <c r="O49" s="11">
        <v>13.09</v>
      </c>
      <c r="P49" s="7">
        <f t="shared" si="2"/>
        <v>6.141664375E-2</v>
      </c>
      <c r="Q49" s="10">
        <v>16.2653</v>
      </c>
      <c r="R49" s="7">
        <f t="shared" si="3"/>
        <v>0.1068325235625</v>
      </c>
      <c r="S49" s="10">
        <v>11.520899999999999</v>
      </c>
      <c r="T49" s="7">
        <f t="shared" si="4"/>
        <v>8.5773100499999991E-2</v>
      </c>
      <c r="U49" s="10">
        <v>0.54559999999999997</v>
      </c>
      <c r="V49" s="7">
        <f t="shared" si="17"/>
        <v>5.0880609999999996E-3</v>
      </c>
      <c r="W49" s="10">
        <v>2.8471000000000002</v>
      </c>
      <c r="X49" s="7">
        <f t="shared" si="5"/>
        <v>2.0516914375E-2</v>
      </c>
      <c r="Y49" s="10">
        <v>7.1307999999999998</v>
      </c>
      <c r="Z49" s="7">
        <f t="shared" si="6"/>
        <v>7.7636584999999994E-2</v>
      </c>
      <c r="AA49" s="10">
        <v>5.4292999999999996</v>
      </c>
      <c r="AB49" s="7">
        <f t="shared" si="7"/>
        <v>5.2647243437499998E-2</v>
      </c>
      <c r="AC49" s="10">
        <v>1.5581</v>
      </c>
      <c r="AD49" s="7">
        <f t="shared" si="8"/>
        <v>1.42361649375E-2</v>
      </c>
      <c r="AE49" s="10">
        <v>0.22270000000000001</v>
      </c>
      <c r="AF49" s="7">
        <f t="shared" si="9"/>
        <v>2.8426263124999998E-3</v>
      </c>
      <c r="AG49" s="10">
        <v>0.54679999999999995</v>
      </c>
      <c r="AH49" s="7">
        <f t="shared" si="10"/>
        <v>6.1921682499999995E-3</v>
      </c>
      <c r="AI49" s="10">
        <v>25.211200000000002</v>
      </c>
      <c r="AJ49" s="7">
        <f t="shared" si="11"/>
        <v>0.18459325500000001</v>
      </c>
      <c r="AK49" s="10">
        <v>0.87280000000000002</v>
      </c>
      <c r="AL49" s="7">
        <f t="shared" si="12"/>
        <v>9.0111145000000004E-3</v>
      </c>
      <c r="AM49" s="10">
        <v>1.6240000000000001</v>
      </c>
      <c r="AN49" s="7">
        <f t="shared" si="13"/>
        <v>1.3313755000000002E-2</v>
      </c>
      <c r="AO49" s="10">
        <v>15.131</v>
      </c>
      <c r="AP49" s="7">
        <f t="shared" si="14"/>
        <v>0.12404582937500001</v>
      </c>
      <c r="AQ49" s="10">
        <v>60.839799999999997</v>
      </c>
      <c r="AR49" s="7">
        <f t="shared" si="15"/>
        <v>0.33876361137499994</v>
      </c>
    </row>
    <row r="50" spans="1:44" x14ac:dyDescent="0.2">
      <c r="A50" s="23" t="s">
        <v>25</v>
      </c>
      <c r="B50" s="8" t="s">
        <v>35</v>
      </c>
      <c r="C50" s="8">
        <v>1</v>
      </c>
      <c r="D50" s="20">
        <v>3</v>
      </c>
      <c r="E50" s="8">
        <v>12.8</v>
      </c>
      <c r="G50" s="10">
        <v>24.331299999999999</v>
      </c>
      <c r="H50" s="7">
        <f t="shared" si="20"/>
        <v>5.5763563804646699E-2</v>
      </c>
      <c r="I50" s="10">
        <v>13.8522</v>
      </c>
      <c r="J50" s="7">
        <f t="shared" si="0"/>
        <v>0.11523298875</v>
      </c>
      <c r="K50" s="10">
        <v>36.5901</v>
      </c>
      <c r="L50" s="7">
        <f t="shared" si="1"/>
        <v>0.33646883831250002</v>
      </c>
      <c r="M50" s="10">
        <v>218.78790000000001</v>
      </c>
      <c r="N50" s="7">
        <f t="shared" si="16"/>
        <v>1.998353981625</v>
      </c>
      <c r="O50" s="11">
        <v>12.26</v>
      </c>
      <c r="P50" s="7">
        <f t="shared" si="2"/>
        <v>5.7522387499999994E-2</v>
      </c>
      <c r="Q50" s="10">
        <v>16.263200000000001</v>
      </c>
      <c r="R50" s="7">
        <f t="shared" si="3"/>
        <v>0.10681873050000001</v>
      </c>
      <c r="S50" s="10">
        <v>11.856199999999999</v>
      </c>
      <c r="T50" s="7">
        <f t="shared" si="4"/>
        <v>8.8269408999999993E-2</v>
      </c>
      <c r="U50" s="10">
        <v>0.55689999999999995</v>
      </c>
      <c r="V50" s="7">
        <f t="shared" si="17"/>
        <v>5.1934405625000003E-3</v>
      </c>
      <c r="W50" s="10">
        <v>2.9752999999999998</v>
      </c>
      <c r="X50" s="7">
        <f t="shared" si="5"/>
        <v>2.1440755624999995E-2</v>
      </c>
      <c r="Y50" s="10">
        <v>6.8918999999999997</v>
      </c>
      <c r="Z50" s="7">
        <f t="shared" si="6"/>
        <v>7.5035561249999994E-2</v>
      </c>
      <c r="AA50" s="10">
        <v>5.5739000000000001</v>
      </c>
      <c r="AB50" s="7">
        <f t="shared" si="7"/>
        <v>5.4049411562500004E-2</v>
      </c>
      <c r="AC50" s="10">
        <v>1.6093</v>
      </c>
      <c r="AD50" s="7">
        <f t="shared" si="8"/>
        <v>1.47039729375E-2</v>
      </c>
      <c r="AE50" s="10">
        <v>0.21920000000000001</v>
      </c>
      <c r="AF50" s="7">
        <f t="shared" si="9"/>
        <v>2.7979509999999995E-3</v>
      </c>
      <c r="AG50" s="10">
        <v>0.53269999999999995</v>
      </c>
      <c r="AH50" s="7">
        <f t="shared" si="10"/>
        <v>6.0324945624999991E-3</v>
      </c>
      <c r="AI50" s="10">
        <v>24.415199999999999</v>
      </c>
      <c r="AJ50" s="7">
        <f t="shared" si="11"/>
        <v>0.1787650425</v>
      </c>
      <c r="AK50" s="10">
        <v>0.89280000000000004</v>
      </c>
      <c r="AL50" s="7">
        <f t="shared" si="12"/>
        <v>9.2176020000000001E-3</v>
      </c>
      <c r="AM50" s="10">
        <v>1.6354</v>
      </c>
      <c r="AN50" s="7">
        <f t="shared" si="13"/>
        <v>1.3407213625000001E-2</v>
      </c>
      <c r="AO50" s="10">
        <v>15.326499999999999</v>
      </c>
      <c r="AP50" s="7">
        <f t="shared" si="14"/>
        <v>0.1256485628125</v>
      </c>
      <c r="AQ50" s="10">
        <v>61.900500000000001</v>
      </c>
      <c r="AR50" s="7">
        <f t="shared" si="15"/>
        <v>0.34466972156250003</v>
      </c>
    </row>
    <row r="51" spans="1:44" x14ac:dyDescent="0.2">
      <c r="A51" s="23" t="s">
        <v>25</v>
      </c>
      <c r="B51" s="8" t="s">
        <v>35</v>
      </c>
      <c r="C51" s="8">
        <v>2</v>
      </c>
      <c r="D51" s="20">
        <v>1</v>
      </c>
      <c r="E51" s="8">
        <v>11.4</v>
      </c>
      <c r="G51" s="10">
        <v>20.005199999999999</v>
      </c>
      <c r="H51" s="7">
        <f t="shared" si="20"/>
        <v>6.0404294883330344E-2</v>
      </c>
      <c r="I51" s="10">
        <v>13.321400000000001</v>
      </c>
      <c r="J51" s="7">
        <f t="shared" si="0"/>
        <v>0.1244265501754386</v>
      </c>
      <c r="K51" s="10">
        <v>37.864699999999999</v>
      </c>
      <c r="L51" s="7">
        <f t="shared" si="1"/>
        <v>0.39094970603508772</v>
      </c>
      <c r="M51" s="10">
        <v>204.71</v>
      </c>
      <c r="N51" s="7">
        <f t="shared" si="16"/>
        <v>2.0993908350877191</v>
      </c>
      <c r="O51" s="11">
        <v>11.27</v>
      </c>
      <c r="P51" s="7">
        <f t="shared" si="2"/>
        <v>5.9371150877192982E-2</v>
      </c>
      <c r="Q51" s="10">
        <v>16.0106</v>
      </c>
      <c r="R51" s="7">
        <f t="shared" si="3"/>
        <v>0.11807396168421053</v>
      </c>
      <c r="S51" s="10">
        <v>11.190099999999999</v>
      </c>
      <c r="T51" s="7">
        <f t="shared" si="4"/>
        <v>9.3541383298245601E-2</v>
      </c>
      <c r="U51" s="10">
        <v>0.57310000000000005</v>
      </c>
      <c r="V51" s="7">
        <f t="shared" si="17"/>
        <v>6.0008597192982467E-3</v>
      </c>
      <c r="W51" s="10">
        <v>2.665</v>
      </c>
      <c r="X51" s="7">
        <f t="shared" si="5"/>
        <v>2.1563122807017547E-2</v>
      </c>
      <c r="Y51" s="10">
        <v>6.3457999999999997</v>
      </c>
      <c r="Z51" s="7">
        <f t="shared" si="6"/>
        <v>7.7574621754385967E-2</v>
      </c>
      <c r="AA51" s="10">
        <v>5.3194999999999997</v>
      </c>
      <c r="AB51" s="7">
        <f t="shared" si="7"/>
        <v>5.7917222807017554E-2</v>
      </c>
      <c r="AC51" s="10">
        <v>1.5842000000000001</v>
      </c>
      <c r="AD51" s="7">
        <f t="shared" si="8"/>
        <v>1.6252224421052629E-2</v>
      </c>
      <c r="AE51" s="10">
        <v>0.21640000000000001</v>
      </c>
      <c r="AF51" s="7">
        <f t="shared" si="9"/>
        <v>3.1014296140350877E-3</v>
      </c>
      <c r="AG51" s="10">
        <v>0.49419999999999997</v>
      </c>
      <c r="AH51" s="7">
        <f t="shared" si="10"/>
        <v>6.2837963508771914E-3</v>
      </c>
      <c r="AI51" s="10">
        <v>22.952500000000001</v>
      </c>
      <c r="AJ51" s="7">
        <f t="shared" si="11"/>
        <v>0.18869371052631581</v>
      </c>
      <c r="AK51" s="10">
        <v>0.82410000000000005</v>
      </c>
      <c r="AL51" s="7">
        <f t="shared" si="12"/>
        <v>9.5531985263157919E-3</v>
      </c>
      <c r="AM51" s="10">
        <v>1.4037999999999999</v>
      </c>
      <c r="AN51" s="7">
        <f t="shared" si="13"/>
        <v>1.2921855859649124E-2</v>
      </c>
      <c r="AO51" s="10">
        <v>14.2791</v>
      </c>
      <c r="AP51" s="7">
        <f t="shared" si="14"/>
        <v>0.13143786294736842</v>
      </c>
      <c r="AQ51" s="10">
        <v>65.049000000000007</v>
      </c>
      <c r="AR51" s="7">
        <f t="shared" si="15"/>
        <v>0.40668178315789477</v>
      </c>
    </row>
    <row r="52" spans="1:44" x14ac:dyDescent="0.2">
      <c r="A52" s="23" t="s">
        <v>25</v>
      </c>
      <c r="B52" s="8" t="s">
        <v>35</v>
      </c>
      <c r="C52" s="8">
        <v>2</v>
      </c>
      <c r="D52" s="20">
        <v>2</v>
      </c>
      <c r="E52" s="8">
        <v>11.4</v>
      </c>
      <c r="G52" s="10">
        <v>19.4602</v>
      </c>
      <c r="H52" s="7">
        <f t="shared" si="20"/>
        <v>6.2095970236688218E-2</v>
      </c>
      <c r="I52" s="10">
        <v>13.275700000000001</v>
      </c>
      <c r="J52" s="7">
        <f t="shared" si="0"/>
        <v>0.12399969614035088</v>
      </c>
      <c r="K52" s="10">
        <v>34.919600000000003</v>
      </c>
      <c r="L52" s="7">
        <f t="shared" si="1"/>
        <v>0.36054180687719306</v>
      </c>
      <c r="M52" s="10">
        <v>213.33080000000001</v>
      </c>
      <c r="N52" s="7">
        <f t="shared" si="16"/>
        <v>2.1878009201403512</v>
      </c>
      <c r="O52" s="11">
        <v>12.13</v>
      </c>
      <c r="P52" s="7">
        <f t="shared" si="2"/>
        <v>6.3901691228070184E-2</v>
      </c>
      <c r="Q52" s="10">
        <v>16.076499999999999</v>
      </c>
      <c r="R52" s="7">
        <f t="shared" si="3"/>
        <v>0.11855995684210527</v>
      </c>
      <c r="S52" s="10">
        <v>11.3026</v>
      </c>
      <c r="T52" s="7">
        <f t="shared" si="4"/>
        <v>9.4481804350877205E-2</v>
      </c>
      <c r="U52" s="10">
        <v>0.56720000000000004</v>
      </c>
      <c r="V52" s="7">
        <f t="shared" si="17"/>
        <v>5.9390815438596506E-3</v>
      </c>
      <c r="W52" s="10">
        <v>2.7582</v>
      </c>
      <c r="X52" s="7">
        <f t="shared" si="5"/>
        <v>2.2317225263157894E-2</v>
      </c>
      <c r="Y52" s="10">
        <v>6.4123000000000001</v>
      </c>
      <c r="Z52" s="7">
        <f t="shared" si="6"/>
        <v>7.8387555087719288E-2</v>
      </c>
      <c r="AA52" s="10">
        <v>5.5071000000000003</v>
      </c>
      <c r="AB52" s="7">
        <f t="shared" si="7"/>
        <v>5.9959758947368436E-2</v>
      </c>
      <c r="AC52" s="10">
        <v>1.6296999999999999</v>
      </c>
      <c r="AD52" s="7">
        <f t="shared" si="8"/>
        <v>1.6719006526315788E-2</v>
      </c>
      <c r="AE52" s="10">
        <v>0.20519999999999999</v>
      </c>
      <c r="AF52" s="7">
        <f t="shared" si="9"/>
        <v>2.9409119999999995E-3</v>
      </c>
      <c r="AG52" s="10">
        <v>0.49919999999999998</v>
      </c>
      <c r="AH52" s="7">
        <f t="shared" si="10"/>
        <v>6.3473717894736836E-3</v>
      </c>
      <c r="AI52" s="10">
        <v>23.762599999999999</v>
      </c>
      <c r="AJ52" s="7">
        <f t="shared" si="11"/>
        <v>0.19535358526315788</v>
      </c>
      <c r="AK52" s="10">
        <v>0.85160000000000002</v>
      </c>
      <c r="AL52" s="7">
        <f t="shared" si="12"/>
        <v>9.8719862456140353E-3</v>
      </c>
      <c r="AM52" s="10">
        <v>1.4177999999999999</v>
      </c>
      <c r="AN52" s="7">
        <f t="shared" si="13"/>
        <v>1.3050724631578947E-2</v>
      </c>
      <c r="AO52" s="10">
        <v>14.8485</v>
      </c>
      <c r="AP52" s="7">
        <f t="shared" si="14"/>
        <v>0.13667914</v>
      </c>
      <c r="AQ52" s="10">
        <v>66.102900000000005</v>
      </c>
      <c r="AR52" s="7">
        <f t="shared" si="15"/>
        <v>0.41327069200000005</v>
      </c>
    </row>
    <row r="53" spans="1:44" x14ac:dyDescent="0.2">
      <c r="A53" s="23" t="s">
        <v>25</v>
      </c>
      <c r="B53" s="8" t="s">
        <v>35</v>
      </c>
      <c r="C53" s="8">
        <v>2</v>
      </c>
      <c r="D53" s="20">
        <v>3</v>
      </c>
      <c r="E53" s="8">
        <v>11.4</v>
      </c>
      <c r="G53" s="10">
        <v>19.145900000000001</v>
      </c>
      <c r="H53" s="7">
        <f t="shared" si="20"/>
        <v>6.3115340621229615E-2</v>
      </c>
      <c r="I53" s="10">
        <v>13.3893</v>
      </c>
      <c r="J53" s="7">
        <f t="shared" si="0"/>
        <v>0.12506075999999999</v>
      </c>
      <c r="K53" s="10">
        <v>37.831000000000003</v>
      </c>
      <c r="L53" s="7">
        <f t="shared" si="1"/>
        <v>0.39060175649122819</v>
      </c>
      <c r="M53" s="10">
        <v>223.85429999999999</v>
      </c>
      <c r="N53" s="7">
        <f t="shared" si="16"/>
        <v>2.2957240282105262</v>
      </c>
      <c r="O53" s="11">
        <v>12.12</v>
      </c>
      <c r="P53" s="7">
        <f t="shared" si="2"/>
        <v>6.384901052631578E-2</v>
      </c>
      <c r="Q53" s="10">
        <v>16.007300000000001</v>
      </c>
      <c r="R53" s="7">
        <f t="shared" si="3"/>
        <v>0.11804962505263158</v>
      </c>
      <c r="S53" s="10">
        <v>11.268000000000001</v>
      </c>
      <c r="T53" s="7">
        <f t="shared" si="4"/>
        <v>9.4192572631578958E-2</v>
      </c>
      <c r="U53" s="10">
        <v>0.5474</v>
      </c>
      <c r="V53" s="7">
        <f t="shared" si="17"/>
        <v>5.7317581754385968E-3</v>
      </c>
      <c r="W53" s="10">
        <v>2.7328000000000001</v>
      </c>
      <c r="X53" s="7">
        <f t="shared" si="5"/>
        <v>2.2111708070175439E-2</v>
      </c>
      <c r="Y53" s="10">
        <v>6.4142999999999999</v>
      </c>
      <c r="Z53" s="7">
        <f t="shared" si="6"/>
        <v>7.8412004210526312E-2</v>
      </c>
      <c r="AA53" s="10">
        <v>5.4055</v>
      </c>
      <c r="AB53" s="7">
        <f t="shared" si="7"/>
        <v>5.8853566666666676E-2</v>
      </c>
      <c r="AC53" s="10">
        <v>1.6140000000000001</v>
      </c>
      <c r="AD53" s="7">
        <f t="shared" si="8"/>
        <v>1.6557941052631579E-2</v>
      </c>
      <c r="AE53" s="10">
        <v>0.20449999999999999</v>
      </c>
      <c r="AF53" s="7">
        <f t="shared" si="9"/>
        <v>2.9308796491228071E-3</v>
      </c>
      <c r="AG53" s="10">
        <v>0.48509999999999998</v>
      </c>
      <c r="AH53" s="7">
        <f t="shared" si="10"/>
        <v>6.1680890526315778E-3</v>
      </c>
      <c r="AI53" s="10">
        <v>23.2575</v>
      </c>
      <c r="AJ53" s="7">
        <f t="shared" si="11"/>
        <v>0.19120113157894741</v>
      </c>
      <c r="AK53" s="10">
        <v>0.85629999999999995</v>
      </c>
      <c r="AL53" s="7">
        <f t="shared" si="12"/>
        <v>9.9264699649122805E-3</v>
      </c>
      <c r="AM53" s="10">
        <v>1.4085000000000001</v>
      </c>
      <c r="AN53" s="7">
        <f t="shared" si="13"/>
        <v>1.2965118947368423E-2</v>
      </c>
      <c r="AO53" s="10">
        <v>14.667400000000001</v>
      </c>
      <c r="AP53" s="7">
        <f t="shared" si="14"/>
        <v>0.13501213038596493</v>
      </c>
      <c r="AQ53" s="10">
        <v>67.741799999999998</v>
      </c>
      <c r="AR53" s="7">
        <f t="shared" si="15"/>
        <v>0.42351697978947367</v>
      </c>
    </row>
    <row r="54" spans="1:44" x14ac:dyDescent="0.2">
      <c r="A54" s="23" t="s">
        <v>25</v>
      </c>
      <c r="B54" s="8" t="s">
        <v>35</v>
      </c>
      <c r="C54" s="8">
        <v>3</v>
      </c>
      <c r="D54" s="20">
        <v>1</v>
      </c>
      <c r="E54" s="8">
        <v>10.5</v>
      </c>
      <c r="G54" s="10">
        <v>18.077400000000001</v>
      </c>
      <c r="H54" s="7">
        <f t="shared" si="20"/>
        <v>6.1568588403199585E-2</v>
      </c>
      <c r="I54" s="10">
        <v>9.8452999999999999</v>
      </c>
      <c r="J54" s="7">
        <f t="shared" si="0"/>
        <v>9.9840718476190471E-2</v>
      </c>
      <c r="K54" s="10">
        <v>28.0471</v>
      </c>
      <c r="L54" s="7">
        <f t="shared" si="1"/>
        <v>0.3144053198476191</v>
      </c>
      <c r="M54" s="10">
        <v>156.27940000000001</v>
      </c>
      <c r="N54" s="7">
        <f t="shared" si="16"/>
        <v>1.740089258361905</v>
      </c>
      <c r="O54" s="11">
        <v>10.51</v>
      </c>
      <c r="P54" s="7">
        <f t="shared" si="2"/>
        <v>6.0113196190476191E-2</v>
      </c>
      <c r="Q54" s="10">
        <v>11.700699999999999</v>
      </c>
      <c r="R54" s="7">
        <f t="shared" si="3"/>
        <v>9.3685833371428578E-2</v>
      </c>
      <c r="S54" s="10">
        <v>8.2078000000000007</v>
      </c>
      <c r="T54" s="7">
        <f t="shared" si="4"/>
        <v>7.449242940952383E-2</v>
      </c>
      <c r="U54" s="10">
        <v>0.4012</v>
      </c>
      <c r="V54" s="7">
        <f t="shared" si="17"/>
        <v>4.5609944380952385E-3</v>
      </c>
      <c r="W54" s="10">
        <v>2.085</v>
      </c>
      <c r="X54" s="7">
        <f t="shared" si="5"/>
        <v>1.8316228571428571E-2</v>
      </c>
      <c r="Y54" s="10">
        <v>6.0385999999999997</v>
      </c>
      <c r="Z54" s="7">
        <f t="shared" si="6"/>
        <v>8.0146599619047632E-2</v>
      </c>
      <c r="AA54" s="10">
        <v>4.0282999999999998</v>
      </c>
      <c r="AB54" s="7">
        <f t="shared" si="7"/>
        <v>4.7618342476190477E-2</v>
      </c>
      <c r="AC54" s="10">
        <v>1.2588999999999999</v>
      </c>
      <c r="AD54" s="7">
        <f t="shared" si="8"/>
        <v>1.4021987885714285E-2</v>
      </c>
      <c r="AE54" s="10">
        <v>0.1477</v>
      </c>
      <c r="AF54" s="7">
        <f t="shared" si="9"/>
        <v>2.2982682666666666E-3</v>
      </c>
      <c r="AG54" s="10">
        <v>0.41389999999999999</v>
      </c>
      <c r="AH54" s="7">
        <f t="shared" si="10"/>
        <v>5.7138697904761905E-3</v>
      </c>
      <c r="AI54" s="10">
        <v>19.047699999999999</v>
      </c>
      <c r="AJ54" s="7">
        <f t="shared" si="11"/>
        <v>0.17001432800000002</v>
      </c>
      <c r="AK54" s="10">
        <v>0.65700000000000003</v>
      </c>
      <c r="AL54" s="7">
        <f t="shared" si="12"/>
        <v>8.2689394285714295E-3</v>
      </c>
      <c r="AM54" s="10">
        <v>1.2395</v>
      </c>
      <c r="AN54" s="7">
        <f t="shared" si="13"/>
        <v>1.2387444952380953E-2</v>
      </c>
      <c r="AO54" s="10">
        <v>10.525499999999999</v>
      </c>
      <c r="AP54" s="7">
        <f t="shared" si="14"/>
        <v>0.10519084457142856</v>
      </c>
      <c r="AQ54" s="10">
        <v>47.892699999999998</v>
      </c>
      <c r="AR54" s="7">
        <f t="shared" si="15"/>
        <v>0.32508652518095238</v>
      </c>
    </row>
    <row r="55" spans="1:44" x14ac:dyDescent="0.2">
      <c r="A55" s="23" t="s">
        <v>25</v>
      </c>
      <c r="B55" s="8" t="s">
        <v>35</v>
      </c>
      <c r="C55" s="8">
        <v>3</v>
      </c>
      <c r="D55" s="20">
        <v>2</v>
      </c>
      <c r="E55" s="8">
        <v>10.5</v>
      </c>
      <c r="G55" s="10">
        <v>17.922000000000001</v>
      </c>
      <c r="H55" s="7">
        <f t="shared" si="20"/>
        <v>6.2102443923669245E-2</v>
      </c>
      <c r="I55" s="10">
        <v>9.6638000000000002</v>
      </c>
      <c r="J55" s="7">
        <f t="shared" si="0"/>
        <v>9.8000135619047621E-2</v>
      </c>
      <c r="K55" s="10">
        <v>29.2517</v>
      </c>
      <c r="L55" s="7">
        <f t="shared" si="1"/>
        <v>0.32790877112380956</v>
      </c>
      <c r="M55" s="10">
        <v>160.38419999999999</v>
      </c>
      <c r="N55" s="7">
        <f t="shared" si="16"/>
        <v>1.7857940562285715</v>
      </c>
      <c r="O55" s="11">
        <v>10.119999999999999</v>
      </c>
      <c r="P55" s="7">
        <f t="shared" si="2"/>
        <v>5.7882544761904763E-2</v>
      </c>
      <c r="Q55" s="10">
        <v>11.7933</v>
      </c>
      <c r="R55" s="7">
        <f t="shared" si="3"/>
        <v>9.4427268342857154E-2</v>
      </c>
      <c r="S55" s="10">
        <v>8.2238000000000007</v>
      </c>
      <c r="T55" s="7">
        <f t="shared" si="4"/>
        <v>7.4637642361904774E-2</v>
      </c>
      <c r="U55" s="10">
        <v>0.39179999999999998</v>
      </c>
      <c r="V55" s="7">
        <f t="shared" si="17"/>
        <v>4.4541316571428576E-3</v>
      </c>
      <c r="W55" s="10">
        <v>2.1556000000000002</v>
      </c>
      <c r="X55" s="7">
        <f t="shared" si="5"/>
        <v>1.8936432761904765E-2</v>
      </c>
      <c r="Y55" s="10">
        <v>6.0415999999999999</v>
      </c>
      <c r="Z55" s="7">
        <f t="shared" si="6"/>
        <v>8.0186416761904744E-2</v>
      </c>
      <c r="AA55" s="10">
        <v>4.0557999999999996</v>
      </c>
      <c r="AB55" s="7">
        <f t="shared" si="7"/>
        <v>4.7943418666666675E-2</v>
      </c>
      <c r="AC55" s="10">
        <v>1.2436</v>
      </c>
      <c r="AD55" s="7">
        <f t="shared" si="8"/>
        <v>1.3851572114285716E-2</v>
      </c>
      <c r="AE55" s="10">
        <v>0.15110000000000001</v>
      </c>
      <c r="AF55" s="7">
        <f t="shared" si="9"/>
        <v>2.3511735619047621E-3</v>
      </c>
      <c r="AG55" s="10">
        <v>0.41510000000000002</v>
      </c>
      <c r="AH55" s="7">
        <f t="shared" si="10"/>
        <v>5.730435733333334E-3</v>
      </c>
      <c r="AI55" s="10">
        <v>19.303699999999999</v>
      </c>
      <c r="AJ55" s="7">
        <f t="shared" si="11"/>
        <v>0.17229931085714284</v>
      </c>
      <c r="AK55" s="10">
        <v>0.67930000000000001</v>
      </c>
      <c r="AL55" s="7">
        <f t="shared" si="12"/>
        <v>8.5496051047619058E-3</v>
      </c>
      <c r="AM55" s="10">
        <v>1.2672000000000001</v>
      </c>
      <c r="AN55" s="7">
        <f t="shared" si="13"/>
        <v>1.2664276114285717E-2</v>
      </c>
      <c r="AO55" s="10">
        <v>10.8568</v>
      </c>
      <c r="AP55" s="7">
        <f t="shared" si="14"/>
        <v>0.10850182521904764</v>
      </c>
      <c r="AQ55" s="10">
        <v>50.020499999999998</v>
      </c>
      <c r="AR55" s="7">
        <f t="shared" si="15"/>
        <v>0.33952962628571431</v>
      </c>
    </row>
    <row r="56" spans="1:44" x14ac:dyDescent="0.2">
      <c r="A56" s="23" t="s">
        <v>25</v>
      </c>
      <c r="B56" s="8" t="s">
        <v>35</v>
      </c>
      <c r="C56" s="8">
        <v>3</v>
      </c>
      <c r="D56" s="20">
        <v>3</v>
      </c>
      <c r="E56" s="8">
        <v>10.5</v>
      </c>
      <c r="G56" s="10">
        <v>17.614899999999999</v>
      </c>
      <c r="H56" s="7">
        <f t="shared" si="20"/>
        <v>6.3185144394802148E-2</v>
      </c>
      <c r="I56" s="10">
        <v>9.8183000000000007</v>
      </c>
      <c r="J56" s="7">
        <f t="shared" si="0"/>
        <v>9.9566912761904783E-2</v>
      </c>
      <c r="K56" s="10">
        <v>29.175799999999999</v>
      </c>
      <c r="L56" s="7">
        <f t="shared" si="1"/>
        <v>0.32705793935238098</v>
      </c>
      <c r="M56" s="10">
        <v>158.66149999999999</v>
      </c>
      <c r="N56" s="7">
        <f t="shared" si="16"/>
        <v>1.766612694095238</v>
      </c>
      <c r="O56" s="11">
        <v>10.27</v>
      </c>
      <c r="P56" s="7">
        <f t="shared" si="2"/>
        <v>5.874048761904762E-2</v>
      </c>
      <c r="Q56" s="10">
        <v>11.693899999999999</v>
      </c>
      <c r="R56" s="7">
        <f t="shared" si="3"/>
        <v>9.3631386742857148E-2</v>
      </c>
      <c r="S56" s="10">
        <v>8.2837999999999994</v>
      </c>
      <c r="T56" s="7">
        <f t="shared" si="4"/>
        <v>7.5182190933333337E-2</v>
      </c>
      <c r="U56" s="10">
        <v>0.40760000000000002</v>
      </c>
      <c r="V56" s="7">
        <f t="shared" si="17"/>
        <v>4.6337520761904772E-3</v>
      </c>
      <c r="W56" s="10">
        <v>2.1204000000000001</v>
      </c>
      <c r="X56" s="7">
        <f t="shared" si="5"/>
        <v>1.8627209142857142E-2</v>
      </c>
      <c r="Y56" s="10">
        <v>5.9234</v>
      </c>
      <c r="Z56" s="7">
        <f t="shared" si="6"/>
        <v>7.8617621333333332E-2</v>
      </c>
      <c r="AA56" s="10">
        <v>4.1257000000000001</v>
      </c>
      <c r="AB56" s="7">
        <f t="shared" si="7"/>
        <v>4.8769703238095236E-2</v>
      </c>
      <c r="AC56" s="10">
        <v>1.2797000000000001</v>
      </c>
      <c r="AD56" s="7">
        <f t="shared" si="8"/>
        <v>1.4253664228571428E-2</v>
      </c>
      <c r="AE56" s="10">
        <v>0.1527</v>
      </c>
      <c r="AF56" s="7">
        <f t="shared" si="9"/>
        <v>2.3760701714285715E-3</v>
      </c>
      <c r="AG56" s="10">
        <v>0.41420000000000001</v>
      </c>
      <c r="AH56" s="7">
        <f t="shared" si="10"/>
        <v>5.718011276190477E-3</v>
      </c>
      <c r="AI56" s="10">
        <v>19.095300000000002</v>
      </c>
      <c r="AJ56" s="7">
        <f t="shared" si="11"/>
        <v>0.17043919200000002</v>
      </c>
      <c r="AK56" s="10">
        <v>0.68159999999999998</v>
      </c>
      <c r="AL56" s="7">
        <f t="shared" si="12"/>
        <v>8.5785526857142854E-3</v>
      </c>
      <c r="AM56" s="10">
        <v>1.2241</v>
      </c>
      <c r="AN56" s="7">
        <f t="shared" si="13"/>
        <v>1.223353881904762E-2</v>
      </c>
      <c r="AO56" s="10">
        <v>11.2043</v>
      </c>
      <c r="AP56" s="7">
        <f t="shared" si="14"/>
        <v>0.11197470712380954</v>
      </c>
      <c r="AQ56" s="10">
        <v>50.840499999999999</v>
      </c>
      <c r="AR56" s="7">
        <f t="shared" si="15"/>
        <v>0.34509563009523814</v>
      </c>
    </row>
    <row r="57" spans="1:44" x14ac:dyDescent="0.2">
      <c r="A57" s="23" t="s">
        <v>25</v>
      </c>
      <c r="B57" s="8" t="s">
        <v>35</v>
      </c>
      <c r="C57" s="8">
        <v>4</v>
      </c>
      <c r="D57" s="20">
        <v>1</v>
      </c>
      <c r="E57" s="8">
        <v>11.7</v>
      </c>
      <c r="G57" s="10">
        <v>23.072500000000002</v>
      </c>
      <c r="H57" s="7">
        <f t="shared" si="20"/>
        <v>5.3752302524650554E-2</v>
      </c>
      <c r="I57" s="10">
        <v>12.5266</v>
      </c>
      <c r="J57" s="7">
        <f t="shared" si="0"/>
        <v>0.11400276649572652</v>
      </c>
      <c r="K57" s="10">
        <v>35.540199999999999</v>
      </c>
      <c r="L57" s="7">
        <f t="shared" si="1"/>
        <v>0.3575404872478633</v>
      </c>
      <c r="M57" s="10">
        <v>212.86170000000001</v>
      </c>
      <c r="N57" s="7">
        <f t="shared" si="16"/>
        <v>2.1270159889230773</v>
      </c>
      <c r="O57" s="11">
        <v>11.41</v>
      </c>
      <c r="P57" s="7">
        <f t="shared" si="2"/>
        <v>5.8567432478632477E-2</v>
      </c>
      <c r="Q57" s="10">
        <v>15.199199999999999</v>
      </c>
      <c r="R57" s="7">
        <f t="shared" si="3"/>
        <v>0.10921599507692309</v>
      </c>
      <c r="S57" s="10">
        <v>10.3141</v>
      </c>
      <c r="T57" s="7">
        <f t="shared" si="4"/>
        <v>8.4007903726495733E-2</v>
      </c>
      <c r="U57" s="10">
        <v>0.4854</v>
      </c>
      <c r="V57" s="7">
        <f t="shared" si="17"/>
        <v>4.952241641025641E-3</v>
      </c>
      <c r="W57" s="10">
        <v>2.3769</v>
      </c>
      <c r="X57" s="7">
        <f t="shared" si="5"/>
        <v>1.873891076923077E-2</v>
      </c>
      <c r="Y57" s="10">
        <v>6.8926999999999996</v>
      </c>
      <c r="Z57" s="7">
        <f t="shared" si="6"/>
        <v>8.209971555555555E-2</v>
      </c>
      <c r="AA57" s="10">
        <v>5.0430999999999999</v>
      </c>
      <c r="AB57" s="7">
        <f t="shared" si="7"/>
        <v>5.3499963418803434E-2</v>
      </c>
      <c r="AC57" s="10">
        <v>1.6765000000000001</v>
      </c>
      <c r="AD57" s="7">
        <f t="shared" si="8"/>
        <v>1.6758122051282052E-2</v>
      </c>
      <c r="AE57" s="10">
        <v>0.19359999999999999</v>
      </c>
      <c r="AF57" s="7">
        <f t="shared" si="9"/>
        <v>2.7035164444444443E-3</v>
      </c>
      <c r="AG57" s="10">
        <v>0.49519999999999997</v>
      </c>
      <c r="AH57" s="7">
        <f t="shared" si="10"/>
        <v>6.1350624273504269E-3</v>
      </c>
      <c r="AI57" s="10">
        <v>22.976600000000001</v>
      </c>
      <c r="AJ57" s="7">
        <f t="shared" si="11"/>
        <v>0.18404845743589748</v>
      </c>
      <c r="AK57" s="10">
        <v>0.84570000000000001</v>
      </c>
      <c r="AL57" s="7">
        <f t="shared" si="12"/>
        <v>9.5522176410256423E-3</v>
      </c>
      <c r="AM57" s="10">
        <v>1.4480999999999999</v>
      </c>
      <c r="AN57" s="7">
        <f t="shared" si="13"/>
        <v>1.2987848000000001E-2</v>
      </c>
      <c r="AO57" s="10">
        <v>13.214</v>
      </c>
      <c r="AP57" s="7">
        <f t="shared" si="14"/>
        <v>0.11851489777777779</v>
      </c>
      <c r="AQ57" s="10">
        <v>57.311500000000002</v>
      </c>
      <c r="AR57" s="7">
        <f t="shared" si="15"/>
        <v>0.34912010495726498</v>
      </c>
    </row>
    <row r="58" spans="1:44" x14ac:dyDescent="0.2">
      <c r="A58" s="23" t="s">
        <v>25</v>
      </c>
      <c r="B58" s="8" t="s">
        <v>35</v>
      </c>
      <c r="C58" s="8">
        <v>4</v>
      </c>
      <c r="D58" s="20">
        <v>2</v>
      </c>
      <c r="E58" s="8">
        <v>11.7</v>
      </c>
      <c r="G58" s="10">
        <v>22.711099999999998</v>
      </c>
      <c r="H58" s="7">
        <f t="shared" si="20"/>
        <v>5.4607658810009202E-2</v>
      </c>
      <c r="I58" s="10">
        <v>12.7157</v>
      </c>
      <c r="J58" s="7">
        <f t="shared" si="0"/>
        <v>0.11572373811965812</v>
      </c>
      <c r="K58" s="10">
        <v>36.233400000000003</v>
      </c>
      <c r="L58" s="7">
        <f t="shared" si="1"/>
        <v>0.36451419774358984</v>
      </c>
      <c r="M58" s="10">
        <v>197.15170000000001</v>
      </c>
      <c r="N58" s="7">
        <f t="shared" si="16"/>
        <v>1.9700341496068379</v>
      </c>
      <c r="O58" s="11">
        <v>11.55</v>
      </c>
      <c r="P58" s="7">
        <f t="shared" si="2"/>
        <v>5.9286051282051298E-2</v>
      </c>
      <c r="Q58" s="10">
        <v>15.099399999999999</v>
      </c>
      <c r="R58" s="7">
        <f t="shared" si="3"/>
        <v>0.10849886810256412</v>
      </c>
      <c r="S58" s="10">
        <v>10.148099999999999</v>
      </c>
      <c r="T58" s="7">
        <f t="shared" si="4"/>
        <v>8.2655840820512833E-2</v>
      </c>
      <c r="U58" s="10">
        <v>0.46450000000000002</v>
      </c>
      <c r="V58" s="7">
        <f t="shared" si="17"/>
        <v>4.7390116239316256E-3</v>
      </c>
      <c r="W58" s="10">
        <v>2.3309000000000002</v>
      </c>
      <c r="X58" s="7">
        <f t="shared" si="5"/>
        <v>1.837625777777778E-2</v>
      </c>
      <c r="Y58" s="10">
        <v>6.9154</v>
      </c>
      <c r="Z58" s="7">
        <f t="shared" si="6"/>
        <v>8.237009777777779E-2</v>
      </c>
      <c r="AA58" s="10">
        <v>5.1665000000000001</v>
      </c>
      <c r="AB58" s="7">
        <f t="shared" si="7"/>
        <v>5.4809058119658124E-2</v>
      </c>
      <c r="AC58" s="10">
        <v>1.6887000000000001</v>
      </c>
      <c r="AD58" s="7">
        <f t="shared" si="8"/>
        <v>1.6880071999999999E-2</v>
      </c>
      <c r="AE58" s="10">
        <v>0.1913</v>
      </c>
      <c r="AF58" s="7">
        <f t="shared" si="9"/>
        <v>2.6713982222222221E-3</v>
      </c>
      <c r="AG58" s="10">
        <v>0.50270000000000004</v>
      </c>
      <c r="AH58" s="7">
        <f t="shared" si="10"/>
        <v>6.2279803760683771E-3</v>
      </c>
      <c r="AI58" s="10">
        <v>23.453800000000001</v>
      </c>
      <c r="AJ58" s="7">
        <f t="shared" si="11"/>
        <v>0.18787095179487182</v>
      </c>
      <c r="AK58" s="10">
        <v>0.87319999999999998</v>
      </c>
      <c r="AL58" s="7">
        <f t="shared" si="12"/>
        <v>9.8628313162393167E-3</v>
      </c>
      <c r="AM58" s="10">
        <v>1.5475000000000001</v>
      </c>
      <c r="AN58" s="7">
        <f t="shared" si="13"/>
        <v>1.3879355555555559E-2</v>
      </c>
      <c r="AO58" s="10">
        <v>13.2203</v>
      </c>
      <c r="AP58" s="7">
        <f t="shared" si="14"/>
        <v>0.11857140177777779</v>
      </c>
      <c r="AQ58" s="10">
        <v>58.573999999999998</v>
      </c>
      <c r="AR58" s="7">
        <f t="shared" si="15"/>
        <v>0.3568107801709402</v>
      </c>
    </row>
    <row r="59" spans="1:44" x14ac:dyDescent="0.2">
      <c r="A59" s="23" t="s">
        <v>25</v>
      </c>
      <c r="B59" s="8" t="s">
        <v>35</v>
      </c>
      <c r="C59" s="8">
        <v>4</v>
      </c>
      <c r="D59" s="20">
        <v>3</v>
      </c>
      <c r="E59" s="8">
        <v>11.7</v>
      </c>
      <c r="G59" s="10">
        <v>21.9709</v>
      </c>
      <c r="H59" s="7">
        <f t="shared" si="20"/>
        <v>5.6447391777305435E-2</v>
      </c>
      <c r="I59" s="10">
        <v>13.003399999999999</v>
      </c>
      <c r="J59" s="7">
        <f t="shared" si="0"/>
        <v>0.11834205401709404</v>
      </c>
      <c r="K59" s="10">
        <v>33.953099999999999</v>
      </c>
      <c r="L59" s="7">
        <f t="shared" si="1"/>
        <v>0.34157398994871802</v>
      </c>
      <c r="M59" s="10">
        <v>205.00020000000001</v>
      </c>
      <c r="N59" s="7">
        <f t="shared" si="16"/>
        <v>2.0484601181538467</v>
      </c>
      <c r="O59" s="11">
        <v>12.71</v>
      </c>
      <c r="P59" s="7">
        <f t="shared" si="2"/>
        <v>6.5240321367521378E-2</v>
      </c>
      <c r="Q59" s="10">
        <v>16.606300000000001</v>
      </c>
      <c r="R59" s="7">
        <f t="shared" si="3"/>
        <v>0.11932691056410258</v>
      </c>
      <c r="S59" s="10">
        <v>10.5024</v>
      </c>
      <c r="T59" s="7">
        <f t="shared" si="4"/>
        <v>8.5541599179487185E-2</v>
      </c>
      <c r="U59" s="10">
        <v>0.45839999999999997</v>
      </c>
      <c r="V59" s="7">
        <f t="shared" si="17"/>
        <v>4.6767770256410266E-3</v>
      </c>
      <c r="W59" s="10">
        <v>2.4234</v>
      </c>
      <c r="X59" s="7">
        <f t="shared" si="5"/>
        <v>1.9105505641025644E-2</v>
      </c>
      <c r="Y59" s="10">
        <v>6.9715999999999996</v>
      </c>
      <c r="Z59" s="7">
        <f t="shared" si="6"/>
        <v>8.3039502222222228E-2</v>
      </c>
      <c r="AA59" s="10">
        <v>4.8550000000000004</v>
      </c>
      <c r="AB59" s="7">
        <f t="shared" si="7"/>
        <v>5.1504495726495736E-2</v>
      </c>
      <c r="AC59" s="10">
        <v>1.7975000000000001</v>
      </c>
      <c r="AD59" s="7">
        <f t="shared" si="8"/>
        <v>1.796762564102564E-2</v>
      </c>
      <c r="AE59" s="10">
        <v>0.26029999999999998</v>
      </c>
      <c r="AF59" s="7">
        <f t="shared" si="9"/>
        <v>3.6349448888888885E-3</v>
      </c>
      <c r="AG59" s="10">
        <v>0.68540000000000001</v>
      </c>
      <c r="AH59" s="7">
        <f t="shared" si="10"/>
        <v>8.4914616068376084E-3</v>
      </c>
      <c r="AI59" s="10">
        <v>23.7151</v>
      </c>
      <c r="AJ59" s="7">
        <f t="shared" si="11"/>
        <v>0.18996403179487181</v>
      </c>
      <c r="AK59" s="10">
        <v>0.9859</v>
      </c>
      <c r="AL59" s="7">
        <f t="shared" si="12"/>
        <v>1.1135782632478634E-2</v>
      </c>
      <c r="AM59" s="10">
        <v>1.55</v>
      </c>
      <c r="AN59" s="7">
        <f t="shared" si="13"/>
        <v>1.390177777777778E-2</v>
      </c>
      <c r="AO59" s="10">
        <v>13.4483</v>
      </c>
      <c r="AP59" s="7">
        <f t="shared" si="14"/>
        <v>0.12061630844444446</v>
      </c>
      <c r="AQ59" s="10">
        <v>56.8613</v>
      </c>
      <c r="AR59" s="7">
        <f t="shared" si="15"/>
        <v>0.34637765586324792</v>
      </c>
    </row>
    <row r="60" spans="1:44" x14ac:dyDescent="0.2">
      <c r="A60" s="23" t="s">
        <v>25</v>
      </c>
      <c r="B60" s="8" t="s">
        <v>35</v>
      </c>
      <c r="C60" s="8">
        <v>5</v>
      </c>
      <c r="D60" s="20">
        <v>1</v>
      </c>
      <c r="E60" s="8">
        <v>10.7</v>
      </c>
      <c r="G60" s="10">
        <v>23.353899999999999</v>
      </c>
      <c r="H60" s="7">
        <f t="shared" si="20"/>
        <v>4.8565764176433067E-2</v>
      </c>
      <c r="I60" s="10">
        <v>10.7638</v>
      </c>
      <c r="J60" s="7">
        <f t="shared" si="0"/>
        <v>0.10711489943925234</v>
      </c>
      <c r="K60" s="10">
        <v>31.749099999999999</v>
      </c>
      <c r="L60" s="7">
        <f t="shared" si="1"/>
        <v>0.34925196882242998</v>
      </c>
      <c r="M60" s="10">
        <v>179.38499999999999</v>
      </c>
      <c r="N60" s="7">
        <f t="shared" si="16"/>
        <v>1.96002421682243</v>
      </c>
      <c r="O60" s="11">
        <v>9.83</v>
      </c>
      <c r="P60" s="7">
        <f t="shared" si="2"/>
        <v>5.5172942056074772E-2</v>
      </c>
      <c r="Q60" s="10">
        <v>14.0388</v>
      </c>
      <c r="R60" s="7">
        <f t="shared" si="3"/>
        <v>0.11030560687850469</v>
      </c>
      <c r="S60" s="10">
        <v>8.9672999999999998</v>
      </c>
      <c r="T60" s="7">
        <f t="shared" si="4"/>
        <v>7.9864282317757024E-2</v>
      </c>
      <c r="U60" s="10">
        <v>0.39810000000000001</v>
      </c>
      <c r="V60" s="7">
        <f t="shared" si="17"/>
        <v>4.4411589532710287E-3</v>
      </c>
      <c r="W60" s="10">
        <v>1.8976999999999999</v>
      </c>
      <c r="X60" s="7">
        <f t="shared" si="5"/>
        <v>1.6359238130841124E-2</v>
      </c>
      <c r="Y60" s="10">
        <v>8.2959999999999994</v>
      </c>
      <c r="Z60" s="7">
        <f t="shared" si="6"/>
        <v>0.10804958504672899</v>
      </c>
      <c r="AA60" s="10">
        <v>4.7790999999999997</v>
      </c>
      <c r="AB60" s="7">
        <f t="shared" si="7"/>
        <v>5.5437559999999997E-2</v>
      </c>
      <c r="AC60" s="10">
        <v>1.6664000000000001</v>
      </c>
      <c r="AD60" s="7">
        <f t="shared" si="8"/>
        <v>1.8213907738317759E-2</v>
      </c>
      <c r="AE60" s="10">
        <v>0.20630000000000001</v>
      </c>
      <c r="AF60" s="7">
        <f t="shared" si="9"/>
        <v>3.1501045981308417E-3</v>
      </c>
      <c r="AG60" s="10">
        <v>0.48120000000000002</v>
      </c>
      <c r="AH60" s="7">
        <f t="shared" si="10"/>
        <v>6.5187759252336459E-3</v>
      </c>
      <c r="AI60" s="10">
        <v>20.714099999999998</v>
      </c>
      <c r="AJ60" s="7">
        <f t="shared" si="11"/>
        <v>0.18143228523364488</v>
      </c>
      <c r="AK60" s="10">
        <v>0.81740000000000002</v>
      </c>
      <c r="AL60" s="7">
        <f t="shared" si="12"/>
        <v>1.0095424747663555E-2</v>
      </c>
      <c r="AM60" s="10">
        <v>1.6303000000000001</v>
      </c>
      <c r="AN60" s="7">
        <f t="shared" si="13"/>
        <v>1.5988519700934581E-2</v>
      </c>
      <c r="AO60" s="10">
        <v>11.775399999999999</v>
      </c>
      <c r="AP60" s="7">
        <f t="shared" si="14"/>
        <v>0.11548255835514021</v>
      </c>
      <c r="AQ60" s="10">
        <v>45.358600000000003</v>
      </c>
      <c r="AR60" s="7">
        <f t="shared" si="15"/>
        <v>0.30213066721495335</v>
      </c>
    </row>
    <row r="61" spans="1:44" x14ac:dyDescent="0.2">
      <c r="A61" s="23" t="s">
        <v>25</v>
      </c>
      <c r="B61" s="8" t="s">
        <v>35</v>
      </c>
      <c r="C61" s="8">
        <v>5</v>
      </c>
      <c r="D61" s="20">
        <v>2</v>
      </c>
      <c r="E61" s="8">
        <v>10.7</v>
      </c>
      <c r="G61" s="10">
        <v>22.985099999999999</v>
      </c>
      <c r="H61" s="7">
        <f t="shared" si="20"/>
        <v>4.9345010463300143E-2</v>
      </c>
      <c r="I61" s="10">
        <v>10.3134</v>
      </c>
      <c r="J61" s="7">
        <f t="shared" si="0"/>
        <v>0.10263278803738317</v>
      </c>
      <c r="K61" s="10">
        <v>29.7057</v>
      </c>
      <c r="L61" s="7">
        <f t="shared" si="1"/>
        <v>0.32677380493457947</v>
      </c>
      <c r="M61" s="10">
        <v>188.6498</v>
      </c>
      <c r="N61" s="7">
        <f t="shared" si="16"/>
        <v>2.0612547119252338</v>
      </c>
      <c r="O61" s="11">
        <v>9.93</v>
      </c>
      <c r="P61" s="7">
        <f t="shared" si="2"/>
        <v>5.5734213084112152E-2</v>
      </c>
      <c r="Q61" s="10">
        <v>14.0505</v>
      </c>
      <c r="R61" s="7">
        <f t="shared" si="3"/>
        <v>0.11039753607476635</v>
      </c>
      <c r="S61" s="10">
        <v>8.9957999999999991</v>
      </c>
      <c r="T61" s="7">
        <f t="shared" si="4"/>
        <v>8.0118108112149533E-2</v>
      </c>
      <c r="U61" s="10">
        <v>0.4042</v>
      </c>
      <c r="V61" s="7">
        <f t="shared" si="17"/>
        <v>4.5092098691588796E-3</v>
      </c>
      <c r="W61" s="10">
        <v>1.9124000000000001</v>
      </c>
      <c r="X61" s="7">
        <f t="shared" si="5"/>
        <v>1.6485960373831779E-2</v>
      </c>
      <c r="Y61" s="10">
        <v>8.4586000000000006</v>
      </c>
      <c r="Z61" s="7">
        <f t="shared" si="6"/>
        <v>0.11016733607476638</v>
      </c>
      <c r="AA61" s="10">
        <v>4.6665999999999999</v>
      </c>
      <c r="AB61" s="7">
        <f t="shared" si="7"/>
        <v>5.4132560000000003E-2</v>
      </c>
      <c r="AC61" s="10">
        <v>1.661</v>
      </c>
      <c r="AD61" s="7">
        <f t="shared" si="8"/>
        <v>1.8154885233644859E-2</v>
      </c>
      <c r="AE61" s="10">
        <v>0.215</v>
      </c>
      <c r="AF61" s="7">
        <f t="shared" si="9"/>
        <v>3.2829495327102803E-3</v>
      </c>
      <c r="AG61" s="10">
        <v>0.47770000000000001</v>
      </c>
      <c r="AH61" s="7">
        <f t="shared" si="10"/>
        <v>6.4713617196261687E-3</v>
      </c>
      <c r="AI61" s="10">
        <v>20.711500000000001</v>
      </c>
      <c r="AJ61" s="7">
        <f t="shared" si="11"/>
        <v>0.18140951214953274</v>
      </c>
      <c r="AK61" s="10">
        <v>0.83430000000000004</v>
      </c>
      <c r="AL61" s="7">
        <f t="shared" si="12"/>
        <v>1.030415080373832E-2</v>
      </c>
      <c r="AM61" s="10">
        <v>1.6225000000000001</v>
      </c>
      <c r="AN61" s="7">
        <f t="shared" si="13"/>
        <v>1.5912024299065422E-2</v>
      </c>
      <c r="AO61" s="10">
        <v>11.776</v>
      </c>
      <c r="AP61" s="7">
        <f t="shared" si="14"/>
        <v>0.11548844261682245</v>
      </c>
      <c r="AQ61" s="10">
        <v>45.495699999999999</v>
      </c>
      <c r="AR61" s="7">
        <f t="shared" si="15"/>
        <v>0.30304388134579446</v>
      </c>
    </row>
    <row r="62" spans="1:44" x14ac:dyDescent="0.2">
      <c r="A62" s="23" t="s">
        <v>25</v>
      </c>
      <c r="B62" s="8" t="s">
        <v>35</v>
      </c>
      <c r="C62" s="8">
        <v>5</v>
      </c>
      <c r="D62" s="20">
        <v>3</v>
      </c>
      <c r="E62" s="8">
        <v>10.7</v>
      </c>
      <c r="G62" s="10">
        <v>23.617999999999999</v>
      </c>
      <c r="H62" s="7">
        <f t="shared" si="20"/>
        <v>4.8022694555000432E-2</v>
      </c>
      <c r="I62" s="10">
        <v>10.537599999999999</v>
      </c>
      <c r="J62" s="7">
        <f t="shared" si="0"/>
        <v>0.10486389233644859</v>
      </c>
      <c r="K62" s="10">
        <v>31.087900000000001</v>
      </c>
      <c r="L62" s="7">
        <f t="shared" si="1"/>
        <v>0.34197852164485987</v>
      </c>
      <c r="M62" s="10">
        <v>183.58789999999999</v>
      </c>
      <c r="N62" s="7">
        <f t="shared" si="16"/>
        <v>2.0059465948411215</v>
      </c>
      <c r="O62" s="11">
        <v>9.7799999999999994</v>
      </c>
      <c r="P62" s="7">
        <f t="shared" si="2"/>
        <v>5.4892306542056082E-2</v>
      </c>
      <c r="Q62" s="10">
        <v>13.950900000000001</v>
      </c>
      <c r="R62" s="7">
        <f t="shared" si="3"/>
        <v>0.10961495932710283</v>
      </c>
      <c r="S62" s="10">
        <v>9.0123999999999995</v>
      </c>
      <c r="T62" s="7">
        <f t="shared" si="4"/>
        <v>8.0265950504672903E-2</v>
      </c>
      <c r="U62" s="10">
        <v>0.39839999999999998</v>
      </c>
      <c r="V62" s="7">
        <f t="shared" si="17"/>
        <v>4.4445057196261691E-3</v>
      </c>
      <c r="W62" s="10">
        <v>1.8278000000000001</v>
      </c>
      <c r="X62" s="7">
        <f t="shared" si="5"/>
        <v>1.5756660934579444E-2</v>
      </c>
      <c r="Y62" s="10">
        <v>8.2600999999999996</v>
      </c>
      <c r="Z62" s="7">
        <f t="shared" si="6"/>
        <v>0.10758201271028038</v>
      </c>
      <c r="AA62" s="10">
        <v>4.7016</v>
      </c>
      <c r="AB62" s="7">
        <f t="shared" si="7"/>
        <v>5.4538560000000007E-2</v>
      </c>
      <c r="AC62" s="10">
        <v>1.671</v>
      </c>
      <c r="AD62" s="7">
        <f t="shared" si="8"/>
        <v>1.8264186168224301E-2</v>
      </c>
      <c r="AE62" s="10">
        <v>0.20430000000000001</v>
      </c>
      <c r="AF62" s="7">
        <f t="shared" si="9"/>
        <v>3.1195655327102808E-3</v>
      </c>
      <c r="AG62" s="10">
        <v>0.47149999999999997</v>
      </c>
      <c r="AH62" s="7">
        <f t="shared" si="10"/>
        <v>6.3873708411214944E-3</v>
      </c>
      <c r="AI62" s="10">
        <v>20.4986</v>
      </c>
      <c r="AJ62" s="7">
        <f t="shared" si="11"/>
        <v>0.17954474691588787</v>
      </c>
      <c r="AK62" s="10">
        <v>0.84360000000000002</v>
      </c>
      <c r="AL62" s="7">
        <f t="shared" si="12"/>
        <v>1.0419011887850467E-2</v>
      </c>
      <c r="AM62" s="10">
        <v>1.5768</v>
      </c>
      <c r="AN62" s="7">
        <f t="shared" si="13"/>
        <v>1.5463839700934583E-2</v>
      </c>
      <c r="AO62" s="10">
        <v>11.9613</v>
      </c>
      <c r="AP62" s="7">
        <f t="shared" si="14"/>
        <v>0.11730569876635516</v>
      </c>
      <c r="AQ62" s="10">
        <v>44.129800000000003</v>
      </c>
      <c r="AR62" s="7">
        <f t="shared" si="15"/>
        <v>0.29394571080373838</v>
      </c>
    </row>
    <row r="63" spans="1:44" x14ac:dyDescent="0.2">
      <c r="A63" s="23" t="s">
        <v>24</v>
      </c>
      <c r="B63" s="8" t="s">
        <v>36</v>
      </c>
      <c r="C63" s="8">
        <v>1</v>
      </c>
      <c r="D63" s="20">
        <v>1</v>
      </c>
      <c r="E63" s="8">
        <v>7</v>
      </c>
      <c r="G63" s="10">
        <v>20.956499999999998</v>
      </c>
      <c r="H63" s="7">
        <f t="shared" si="20"/>
        <v>3.5406675733066113E-2</v>
      </c>
      <c r="I63" s="10">
        <v>7.1067999999999998</v>
      </c>
      <c r="J63" s="7">
        <f t="shared" si="0"/>
        <v>0.10810458057142856</v>
      </c>
      <c r="K63" s="10">
        <v>12.112399999999999</v>
      </c>
      <c r="L63" s="7">
        <f t="shared" si="1"/>
        <v>0.20366827565714285</v>
      </c>
      <c r="M63" s="10">
        <v>101.90560000000001</v>
      </c>
      <c r="N63" s="7">
        <f t="shared" si="16"/>
        <v>1.7019982153142856</v>
      </c>
      <c r="O63" s="11">
        <v>5.12</v>
      </c>
      <c r="P63" s="7">
        <f t="shared" si="2"/>
        <v>4.3926674285714284E-2</v>
      </c>
      <c r="Q63" s="10">
        <v>4.1722999999999999</v>
      </c>
      <c r="R63" s="7">
        <f t="shared" si="3"/>
        <v>5.0110515085714291E-2</v>
      </c>
      <c r="S63" s="10">
        <v>2.8702000000000001</v>
      </c>
      <c r="T63" s="7">
        <f t="shared" si="4"/>
        <v>3.9074082742857154E-2</v>
      </c>
      <c r="U63" s="10">
        <v>0.186</v>
      </c>
      <c r="V63" s="7">
        <f t="shared" si="17"/>
        <v>3.1717782857142861E-3</v>
      </c>
      <c r="W63" s="10">
        <v>0.62460000000000004</v>
      </c>
      <c r="X63" s="7">
        <f t="shared" si="5"/>
        <v>8.2304434285714288E-3</v>
      </c>
      <c r="Y63" s="10">
        <v>3.3359999999999999</v>
      </c>
      <c r="Z63" s="7">
        <f t="shared" si="6"/>
        <v>6.6414994285714277E-2</v>
      </c>
      <c r="AA63" s="10">
        <v>2.5575000000000001</v>
      </c>
      <c r="AB63" s="7">
        <f t="shared" si="7"/>
        <v>4.534812857142858E-2</v>
      </c>
      <c r="AC63" s="10">
        <v>1.0063</v>
      </c>
      <c r="AD63" s="7">
        <f t="shared" si="8"/>
        <v>1.6812685371428573E-2</v>
      </c>
      <c r="AE63" s="10">
        <v>0.22700000000000001</v>
      </c>
      <c r="AF63" s="7">
        <f t="shared" si="9"/>
        <v>5.2983097142857141E-3</v>
      </c>
      <c r="AG63" s="10">
        <v>0.36130000000000001</v>
      </c>
      <c r="AH63" s="7">
        <f t="shared" si="10"/>
        <v>7.4815939428571421E-3</v>
      </c>
      <c r="AI63" s="10">
        <v>0.69750000000000001</v>
      </c>
      <c r="AJ63" s="7">
        <f t="shared" si="11"/>
        <v>9.3385285714285733E-3</v>
      </c>
      <c r="AK63" s="10">
        <v>0.61899999999999999</v>
      </c>
      <c r="AL63" s="7">
        <f t="shared" si="12"/>
        <v>1.1686012571428572E-2</v>
      </c>
      <c r="AM63" s="10">
        <v>0.72519999999999996</v>
      </c>
      <c r="AN63" s="7">
        <f t="shared" si="13"/>
        <v>1.08713696E-2</v>
      </c>
      <c r="AO63" s="10">
        <v>2.2166000000000001</v>
      </c>
      <c r="AP63" s="7">
        <f t="shared" si="14"/>
        <v>3.322873394285715E-2</v>
      </c>
      <c r="AQ63" s="10">
        <v>13.830299999999999</v>
      </c>
      <c r="AR63" s="7">
        <f t="shared" si="15"/>
        <v>0.14081616308571429</v>
      </c>
    </row>
    <row r="64" spans="1:44" x14ac:dyDescent="0.2">
      <c r="A64" s="23" t="s">
        <v>24</v>
      </c>
      <c r="B64" s="8" t="s">
        <v>36</v>
      </c>
      <c r="C64" s="8">
        <v>1</v>
      </c>
      <c r="D64" s="20">
        <v>2</v>
      </c>
      <c r="E64" s="8">
        <v>7</v>
      </c>
      <c r="G64" s="10">
        <v>21.606999999999999</v>
      </c>
      <c r="H64" s="7">
        <f t="shared" si="20"/>
        <v>3.4340722913870504E-2</v>
      </c>
      <c r="I64" s="10">
        <v>6.9995000000000003</v>
      </c>
      <c r="J64" s="7">
        <f t="shared" si="0"/>
        <v>0.1064723942857143</v>
      </c>
      <c r="K64" s="10">
        <v>11.75</v>
      </c>
      <c r="L64" s="7">
        <f t="shared" si="1"/>
        <v>0.19757457142857146</v>
      </c>
      <c r="M64" s="10">
        <v>108.8446</v>
      </c>
      <c r="N64" s="7">
        <f t="shared" si="16"/>
        <v>1.8178914107428572</v>
      </c>
      <c r="O64" s="11">
        <v>4.96</v>
      </c>
      <c r="P64" s="7">
        <f t="shared" si="2"/>
        <v>4.2553965714285713E-2</v>
      </c>
      <c r="Q64" s="10">
        <v>4.1158999999999999</v>
      </c>
      <c r="R64" s="7">
        <f t="shared" si="3"/>
        <v>4.9433134971428573E-2</v>
      </c>
      <c r="S64" s="10">
        <v>2.8264999999999998</v>
      </c>
      <c r="T64" s="7">
        <f t="shared" si="4"/>
        <v>3.8479163428571425E-2</v>
      </c>
      <c r="U64" s="10">
        <v>0.18090000000000001</v>
      </c>
      <c r="V64" s="7">
        <f t="shared" si="17"/>
        <v>3.0848101714285722E-3</v>
      </c>
      <c r="W64" s="10">
        <v>0.60029999999999994</v>
      </c>
      <c r="X64" s="7">
        <f t="shared" si="5"/>
        <v>7.9102388571428567E-3</v>
      </c>
      <c r="Y64" s="10">
        <v>3.2545000000000002</v>
      </c>
      <c r="Z64" s="7">
        <f t="shared" si="6"/>
        <v>6.4792445714285718E-2</v>
      </c>
      <c r="AA64" s="10">
        <v>2.4746999999999999</v>
      </c>
      <c r="AB64" s="7">
        <f t="shared" si="7"/>
        <v>4.3879966285714292E-2</v>
      </c>
      <c r="AC64" s="10">
        <v>1.0068999999999999</v>
      </c>
      <c r="AD64" s="7">
        <f t="shared" si="8"/>
        <v>1.6822709828571428E-2</v>
      </c>
      <c r="AE64" s="10">
        <v>0.23039999999999999</v>
      </c>
      <c r="AF64" s="7">
        <f t="shared" si="9"/>
        <v>5.3776676571428575E-3</v>
      </c>
      <c r="AG64" s="10">
        <v>0.36470000000000002</v>
      </c>
      <c r="AH64" s="7">
        <f t="shared" si="10"/>
        <v>7.5519992000000003E-3</v>
      </c>
      <c r="AI64" s="10">
        <v>0.67959999999999998</v>
      </c>
      <c r="AJ64" s="7">
        <f t="shared" si="11"/>
        <v>9.0988731428571449E-3</v>
      </c>
      <c r="AK64" s="10">
        <v>0.60189999999999999</v>
      </c>
      <c r="AL64" s="7">
        <f t="shared" si="12"/>
        <v>1.1363184114285716E-2</v>
      </c>
      <c r="AM64" s="10">
        <v>0.71199999999999997</v>
      </c>
      <c r="AN64" s="7">
        <f t="shared" si="13"/>
        <v>1.0673490285714285E-2</v>
      </c>
      <c r="AO64" s="10">
        <v>2.2484999999999999</v>
      </c>
      <c r="AP64" s="7">
        <f t="shared" si="14"/>
        <v>3.3706942285714289E-2</v>
      </c>
      <c r="AQ64" s="10">
        <v>13.3879</v>
      </c>
      <c r="AR64" s="7">
        <f t="shared" si="15"/>
        <v>0.13631177268571429</v>
      </c>
    </row>
    <row r="65" spans="1:44" x14ac:dyDescent="0.2">
      <c r="A65" s="23" t="s">
        <v>24</v>
      </c>
      <c r="B65" s="8" t="s">
        <v>36</v>
      </c>
      <c r="C65" s="8">
        <v>1</v>
      </c>
      <c r="D65" s="20">
        <v>3</v>
      </c>
      <c r="E65" s="8">
        <v>7</v>
      </c>
      <c r="G65" s="10">
        <v>21.3627</v>
      </c>
      <c r="H65" s="7">
        <f t="shared" si="20"/>
        <v>3.4733437252781718E-2</v>
      </c>
      <c r="I65" s="10">
        <v>6.8929999999999998</v>
      </c>
      <c r="J65" s="7">
        <f t="shared" si="0"/>
        <v>0.10485237714285714</v>
      </c>
      <c r="K65" s="10">
        <v>12.2416</v>
      </c>
      <c r="L65" s="7">
        <f t="shared" si="1"/>
        <v>0.20584075520000006</v>
      </c>
      <c r="M65" s="10">
        <v>102.14109999999999</v>
      </c>
      <c r="N65" s="7">
        <f t="shared" si="16"/>
        <v>1.7059314690285714</v>
      </c>
      <c r="O65" s="11">
        <v>5.2</v>
      </c>
      <c r="P65" s="7">
        <f t="shared" si="2"/>
        <v>4.461302857142857E-2</v>
      </c>
      <c r="Q65" s="10">
        <v>4.1852999999999998</v>
      </c>
      <c r="R65" s="7">
        <f t="shared" si="3"/>
        <v>5.0266648799999994E-2</v>
      </c>
      <c r="S65" s="10">
        <v>2.8271999999999999</v>
      </c>
      <c r="T65" s="7">
        <f t="shared" si="4"/>
        <v>3.8488693028571427E-2</v>
      </c>
      <c r="U65" s="10">
        <v>0.1789</v>
      </c>
      <c r="V65" s="7">
        <f t="shared" si="17"/>
        <v>3.0507050285714294E-3</v>
      </c>
      <c r="W65" s="10">
        <v>0.60389999999999999</v>
      </c>
      <c r="X65" s="7">
        <f t="shared" si="5"/>
        <v>7.9576765714285715E-3</v>
      </c>
      <c r="Y65" s="10">
        <v>3.2324999999999999</v>
      </c>
      <c r="Z65" s="7">
        <f t="shared" si="6"/>
        <v>6.4354457142857133E-2</v>
      </c>
      <c r="AA65" s="10">
        <v>2.4037999999999999</v>
      </c>
      <c r="AB65" s="7">
        <f t="shared" si="7"/>
        <v>4.2622808000000005E-2</v>
      </c>
      <c r="AC65" s="10">
        <v>0.9556</v>
      </c>
      <c r="AD65" s="7">
        <f t="shared" si="8"/>
        <v>1.5965618742857141E-2</v>
      </c>
      <c r="AE65" s="10">
        <v>0.22140000000000001</v>
      </c>
      <c r="AF65" s="7">
        <f t="shared" si="9"/>
        <v>5.1676025142857141E-3</v>
      </c>
      <c r="AG65" s="10">
        <v>0.35770000000000002</v>
      </c>
      <c r="AH65" s="7">
        <f t="shared" si="10"/>
        <v>7.4070472000000009E-3</v>
      </c>
      <c r="AI65" s="10">
        <v>0.68269999999999997</v>
      </c>
      <c r="AJ65" s="7">
        <f t="shared" si="11"/>
        <v>9.1403777142857155E-3</v>
      </c>
      <c r="AK65" s="10">
        <v>0.58009999999999995</v>
      </c>
      <c r="AL65" s="7">
        <f t="shared" si="12"/>
        <v>1.0951625028571428E-2</v>
      </c>
      <c r="AM65" s="10">
        <v>0.68720000000000003</v>
      </c>
      <c r="AN65" s="7">
        <f t="shared" si="13"/>
        <v>1.030171702857143E-2</v>
      </c>
      <c r="AO65" s="10">
        <v>2.2669999999999999</v>
      </c>
      <c r="AP65" s="7">
        <f t="shared" si="14"/>
        <v>3.3984273142857145E-2</v>
      </c>
      <c r="AQ65" s="10">
        <v>13.395799999999999</v>
      </c>
      <c r="AR65" s="7">
        <f t="shared" si="15"/>
        <v>0.13639220822857143</v>
      </c>
    </row>
    <row r="66" spans="1:44" x14ac:dyDescent="0.2">
      <c r="A66" s="23" t="s">
        <v>24</v>
      </c>
      <c r="B66" s="8" t="s">
        <v>36</v>
      </c>
      <c r="C66" s="8">
        <v>2</v>
      </c>
      <c r="D66" s="20">
        <v>1</v>
      </c>
      <c r="E66" s="8">
        <v>11</v>
      </c>
      <c r="G66" s="10">
        <v>62.578299999999999</v>
      </c>
      <c r="H66" s="7">
        <f t="shared" si="20"/>
        <v>1.8632657007301257E-2</v>
      </c>
      <c r="I66" s="10">
        <v>10.588800000000001</v>
      </c>
      <c r="J66" s="7">
        <f t="shared" si="0"/>
        <v>0.10249958400000002</v>
      </c>
      <c r="K66" s="10">
        <v>16.844899999999999</v>
      </c>
      <c r="L66" s="7">
        <f t="shared" si="1"/>
        <v>0.18024655541818183</v>
      </c>
      <c r="M66" s="10">
        <v>164.31020000000001</v>
      </c>
      <c r="N66" s="7">
        <f t="shared" si="16"/>
        <v>1.7463485547636366</v>
      </c>
      <c r="O66" s="11">
        <v>8.3699999999999992</v>
      </c>
      <c r="P66" s="7">
        <f t="shared" si="2"/>
        <v>4.569715636363636E-2</v>
      </c>
      <c r="Q66" s="10">
        <v>6.5042</v>
      </c>
      <c r="R66" s="7">
        <f t="shared" si="3"/>
        <v>4.9711009309090913E-2</v>
      </c>
      <c r="S66" s="10">
        <v>4.1444999999999999</v>
      </c>
      <c r="T66" s="7">
        <f t="shared" si="4"/>
        <v>3.5904933818181821E-2</v>
      </c>
      <c r="U66" s="10">
        <v>0.26290000000000002</v>
      </c>
      <c r="V66" s="7">
        <f t="shared" si="17"/>
        <v>2.8528952000000008E-3</v>
      </c>
      <c r="W66" s="10">
        <v>0.87539999999999996</v>
      </c>
      <c r="X66" s="7">
        <f t="shared" si="5"/>
        <v>7.3406269090909087E-3</v>
      </c>
      <c r="Y66" s="10">
        <v>6.0724</v>
      </c>
      <c r="Z66" s="7">
        <f t="shared" si="6"/>
        <v>7.6931787636363644E-2</v>
      </c>
      <c r="AA66" s="10">
        <v>3.8694999999999999</v>
      </c>
      <c r="AB66" s="7">
        <f t="shared" si="7"/>
        <v>4.3662030909090911E-2</v>
      </c>
      <c r="AC66" s="10">
        <v>1.7703</v>
      </c>
      <c r="AD66" s="7">
        <f t="shared" si="8"/>
        <v>1.8821829599999999E-2</v>
      </c>
      <c r="AE66" s="10">
        <v>0.44750000000000001</v>
      </c>
      <c r="AF66" s="7">
        <f t="shared" si="9"/>
        <v>6.646758181818182E-3</v>
      </c>
      <c r="AG66" s="10">
        <v>0.58989999999999998</v>
      </c>
      <c r="AH66" s="7">
        <f t="shared" si="10"/>
        <v>7.7733804363636361E-3</v>
      </c>
      <c r="AI66" s="10">
        <v>1.0782</v>
      </c>
      <c r="AJ66" s="7">
        <f t="shared" si="11"/>
        <v>9.1862640000000013E-3</v>
      </c>
      <c r="AK66" s="10">
        <v>1.0978000000000001</v>
      </c>
      <c r="AL66" s="7">
        <f t="shared" si="12"/>
        <v>1.3188769600000004E-2</v>
      </c>
      <c r="AM66" s="10">
        <v>1.3121</v>
      </c>
      <c r="AN66" s="7">
        <f t="shared" si="13"/>
        <v>1.2516956872727275E-2</v>
      </c>
      <c r="AO66" s="10">
        <v>2.2650000000000001</v>
      </c>
      <c r="AP66" s="7">
        <f t="shared" si="14"/>
        <v>2.1607276363636369E-2</v>
      </c>
      <c r="AQ66" s="10">
        <v>14.694599999999999</v>
      </c>
      <c r="AR66" s="7">
        <f t="shared" si="15"/>
        <v>9.5210321018181832E-2</v>
      </c>
    </row>
    <row r="67" spans="1:44" x14ac:dyDescent="0.2">
      <c r="A67" s="23" t="s">
        <v>24</v>
      </c>
      <c r="B67" s="8" t="s">
        <v>36</v>
      </c>
      <c r="C67" s="8">
        <v>2</v>
      </c>
      <c r="D67" s="20">
        <v>2</v>
      </c>
      <c r="E67" s="8">
        <v>11</v>
      </c>
      <c r="G67" s="10">
        <v>59.383499999999998</v>
      </c>
      <c r="H67" s="7">
        <f t="shared" si="20"/>
        <v>1.9635083819579516E-2</v>
      </c>
      <c r="I67" s="10">
        <v>10.6936</v>
      </c>
      <c r="J67" s="7">
        <f t="shared" ref="J67:J121" si="21">I67*0.1331*0.8/E67</f>
        <v>0.103514048</v>
      </c>
      <c r="K67" s="10">
        <v>17.425899999999999</v>
      </c>
      <c r="L67" s="7">
        <f t="shared" ref="L67:L122" si="22">K67*0.14713*0.8/E67</f>
        <v>0.1864634666909091</v>
      </c>
      <c r="M67" s="10">
        <v>156.5462</v>
      </c>
      <c r="N67" s="7">
        <f t="shared" si="16"/>
        <v>1.6638299394909091</v>
      </c>
      <c r="O67" s="11">
        <v>8.4</v>
      </c>
      <c r="P67" s="7">
        <f t="shared" ref="P67:P122" si="23">O67*0.07507*0.8/E67</f>
        <v>4.5860945454545464E-2</v>
      </c>
      <c r="Q67" s="10">
        <v>6.6509</v>
      </c>
      <c r="R67" s="7">
        <f t="shared" ref="R67:R122" si="24">Q67*0.10509*0.8/E67</f>
        <v>5.0832224072727278E-2</v>
      </c>
      <c r="S67" s="10">
        <v>4.1285999999999996</v>
      </c>
      <c r="T67" s="7">
        <f t="shared" ref="T67:T122" si="25">S67*0.11912*0.8/E67</f>
        <v>3.5767187781818179E-2</v>
      </c>
      <c r="U67" s="10">
        <v>0.26600000000000001</v>
      </c>
      <c r="V67" s="7">
        <f t="shared" si="17"/>
        <v>2.8865352727272735E-3</v>
      </c>
      <c r="W67" s="10">
        <v>0.88029999999999997</v>
      </c>
      <c r="X67" s="7">
        <f t="shared" ref="X67:X122" si="26">W67*0.1153*0.8/E67</f>
        <v>7.3817156363636368E-3</v>
      </c>
      <c r="Y67" s="10">
        <v>6.1093000000000002</v>
      </c>
      <c r="Z67" s="7">
        <f t="shared" ref="Z67:Z122" si="27">Y67*0.1742*0.8/E67</f>
        <v>7.7399277090909088E-2</v>
      </c>
      <c r="AA67" s="10">
        <v>3.9220999999999999</v>
      </c>
      <c r="AB67" s="7">
        <f t="shared" ref="AB67:AB122" si="28">AA67*0.15515*0.8/E67</f>
        <v>4.4255550181818183E-2</v>
      </c>
      <c r="AC67" s="10">
        <v>1.8068</v>
      </c>
      <c r="AD67" s="7">
        <f t="shared" ref="AD67:AD122" si="29">AC67*0.14619*0.8/E67</f>
        <v>1.9209897600000001E-2</v>
      </c>
      <c r="AE67" s="10">
        <v>0.45810000000000001</v>
      </c>
      <c r="AF67" s="7">
        <f t="shared" ref="AF67:AF122" si="30">AE67*0.20423*0.8/E67</f>
        <v>6.8042009454545452E-3</v>
      </c>
      <c r="AG67" s="10">
        <v>0.59660000000000002</v>
      </c>
      <c r="AH67" s="7">
        <f t="shared" ref="AH67:AH122" si="31">AG67*0.18119*0.8/E67</f>
        <v>7.8616693818181829E-3</v>
      </c>
      <c r="AI67" s="10">
        <v>1.1477999999999999</v>
      </c>
      <c r="AJ67" s="7">
        <f t="shared" ref="AJ67:AJ122" si="32">AI67*0.11715*0.8/E67</f>
        <v>9.7792559999999983E-3</v>
      </c>
      <c r="AK67" s="10">
        <v>1.0913999999999999</v>
      </c>
      <c r="AL67" s="7">
        <f t="shared" ref="AL67:AL122" si="33">AK67*0.16519*0.8/E67</f>
        <v>1.3111881163636362E-2</v>
      </c>
      <c r="AM67" s="10">
        <v>1.3619000000000001</v>
      </c>
      <c r="AN67" s="7">
        <f t="shared" ref="AN67:AN122" si="34">AM67*0.13117*0.8/E67</f>
        <v>1.2992030763636366E-2</v>
      </c>
      <c r="AO67" s="10">
        <v>2.2656999999999998</v>
      </c>
      <c r="AP67" s="7">
        <f t="shared" ref="AP67:AP122" si="35">AO67*0.13117*0.8/E67</f>
        <v>2.1613954109090908E-2</v>
      </c>
      <c r="AQ67" s="10">
        <v>15.175599999999999</v>
      </c>
      <c r="AR67" s="7">
        <f t="shared" ref="AR67:AR122" si="36">AQ67*0.08909*0.8/E67</f>
        <v>9.8326851199999996E-2</v>
      </c>
    </row>
    <row r="68" spans="1:44" x14ac:dyDescent="0.2">
      <c r="A68" s="23" t="s">
        <v>24</v>
      </c>
      <c r="B68" s="8" t="s">
        <v>36</v>
      </c>
      <c r="C68" s="8">
        <v>2</v>
      </c>
      <c r="D68" s="20">
        <v>3</v>
      </c>
      <c r="E68" s="8">
        <v>11</v>
      </c>
      <c r="G68" s="10">
        <v>61.435000000000002</v>
      </c>
      <c r="H68" s="7">
        <f t="shared" si="20"/>
        <v>1.8979409131602509E-2</v>
      </c>
      <c r="I68" s="10">
        <v>10.5214</v>
      </c>
      <c r="J68" s="7">
        <f t="shared" si="21"/>
        <v>0.101847152</v>
      </c>
      <c r="K68" s="10">
        <v>17.427299999999999</v>
      </c>
      <c r="L68" s="7">
        <f t="shared" si="22"/>
        <v>0.18647844720000001</v>
      </c>
      <c r="M68" s="10">
        <v>152.983</v>
      </c>
      <c r="N68" s="7">
        <f t="shared" ref="N68:N122" si="37">M68*0.14614*0.8/E68</f>
        <v>1.625958954181818</v>
      </c>
      <c r="O68" s="11">
        <v>8.43</v>
      </c>
      <c r="P68" s="7">
        <f t="shared" si="23"/>
        <v>4.6024734545454533E-2</v>
      </c>
      <c r="Q68" s="10">
        <v>6.6195000000000004</v>
      </c>
      <c r="R68" s="7">
        <f t="shared" si="24"/>
        <v>5.0592236727272734E-2</v>
      </c>
      <c r="S68" s="10">
        <v>4.0843999999999996</v>
      </c>
      <c r="T68" s="7">
        <f t="shared" si="25"/>
        <v>3.5384271127272722E-2</v>
      </c>
      <c r="U68" s="10">
        <v>0.27139999999999997</v>
      </c>
      <c r="V68" s="7">
        <f t="shared" ref="V68:V122" si="38">U68*0.14921*0.8/E68</f>
        <v>2.9451341090909089E-3</v>
      </c>
      <c r="W68" s="10">
        <v>0.86460000000000004</v>
      </c>
      <c r="X68" s="7">
        <f t="shared" si="26"/>
        <v>7.2500640000000005E-3</v>
      </c>
      <c r="Y68" s="10">
        <v>6.1970999999999998</v>
      </c>
      <c r="Z68" s="7">
        <f t="shared" si="27"/>
        <v>7.851162327272726E-2</v>
      </c>
      <c r="AA68" s="10">
        <v>3.9621</v>
      </c>
      <c r="AB68" s="7">
        <f t="shared" si="28"/>
        <v>4.4706895636363646E-2</v>
      </c>
      <c r="AC68" s="10">
        <v>1.8109999999999999</v>
      </c>
      <c r="AD68" s="7">
        <f t="shared" si="29"/>
        <v>1.9254552000000001E-2</v>
      </c>
      <c r="AE68" s="10">
        <v>0.45519999999999999</v>
      </c>
      <c r="AF68" s="7">
        <f t="shared" si="30"/>
        <v>6.7611269818181824E-3</v>
      </c>
      <c r="AG68" s="10">
        <v>0.58830000000000005</v>
      </c>
      <c r="AH68" s="7">
        <f t="shared" si="31"/>
        <v>7.7522965090909089E-3</v>
      </c>
      <c r="AI68" s="10">
        <v>1.1263000000000001</v>
      </c>
      <c r="AJ68" s="7">
        <f t="shared" si="32"/>
        <v>9.596076000000002E-3</v>
      </c>
      <c r="AK68" s="10">
        <v>1.0679000000000001</v>
      </c>
      <c r="AL68" s="7">
        <f t="shared" si="33"/>
        <v>1.2829556436363639E-2</v>
      </c>
      <c r="AM68" s="10">
        <v>1.2412000000000001</v>
      </c>
      <c r="AN68" s="7">
        <f t="shared" si="34"/>
        <v>1.1840596654545456E-2</v>
      </c>
      <c r="AO68" s="10">
        <v>2.2332000000000001</v>
      </c>
      <c r="AP68" s="7">
        <f t="shared" si="35"/>
        <v>2.130391592727273E-2</v>
      </c>
      <c r="AQ68" s="10">
        <v>14.933999999999999</v>
      </c>
      <c r="AR68" s="7">
        <f t="shared" si="36"/>
        <v>9.6761458909090908E-2</v>
      </c>
    </row>
    <row r="69" spans="1:44" x14ac:dyDescent="0.2">
      <c r="A69" s="23" t="s">
        <v>24</v>
      </c>
      <c r="B69" s="8" t="s">
        <v>36</v>
      </c>
      <c r="C69" s="8">
        <v>3</v>
      </c>
      <c r="D69" s="20">
        <v>1</v>
      </c>
      <c r="E69" s="8">
        <v>8.1</v>
      </c>
      <c r="G69" s="10">
        <v>34.553899999999999</v>
      </c>
      <c r="H69" s="7">
        <f t="shared" si="20"/>
        <v>2.4848135811008309E-2</v>
      </c>
      <c r="I69" s="10">
        <v>7.7778999999999998</v>
      </c>
      <c r="J69" s="7">
        <f t="shared" si="21"/>
        <v>0.10224577679012346</v>
      </c>
      <c r="K69" s="10">
        <v>11.9185</v>
      </c>
      <c r="L69" s="7">
        <f t="shared" si="22"/>
        <v>0.17319199061728399</v>
      </c>
      <c r="M69" s="10">
        <v>122.2743</v>
      </c>
      <c r="N69" s="7">
        <f t="shared" si="37"/>
        <v>1.7648559211851853</v>
      </c>
      <c r="O69" s="11">
        <v>5.49</v>
      </c>
      <c r="P69" s="7">
        <f t="shared" si="23"/>
        <v>4.070462222222223E-2</v>
      </c>
      <c r="Q69" s="10">
        <v>4.3985000000000003</v>
      </c>
      <c r="R69" s="7">
        <f t="shared" si="24"/>
        <v>4.5653171851851859E-2</v>
      </c>
      <c r="S69" s="10">
        <v>2.8186</v>
      </c>
      <c r="T69" s="7">
        <f t="shared" si="25"/>
        <v>3.3160655012345684E-2</v>
      </c>
      <c r="U69" s="10">
        <v>0.19539999999999999</v>
      </c>
      <c r="V69" s="7">
        <f t="shared" si="38"/>
        <v>2.879568790123457E-3</v>
      </c>
      <c r="W69" s="10">
        <v>0.63600000000000001</v>
      </c>
      <c r="X69" s="7">
        <f t="shared" si="26"/>
        <v>7.2425481481481488E-3</v>
      </c>
      <c r="Y69" s="10">
        <v>4.2526999999999999</v>
      </c>
      <c r="Z69" s="7">
        <f t="shared" si="27"/>
        <v>7.3167440987654334E-2</v>
      </c>
      <c r="AA69" s="10">
        <v>2.9199000000000002</v>
      </c>
      <c r="AB69" s="7">
        <f t="shared" si="28"/>
        <v>4.4742961481481484E-2</v>
      </c>
      <c r="AC69" s="10">
        <v>1.1025</v>
      </c>
      <c r="AD69" s="7">
        <f t="shared" si="29"/>
        <v>1.5918466666666665E-2</v>
      </c>
      <c r="AE69" s="10">
        <v>0.27039999999999997</v>
      </c>
      <c r="AF69" s="7">
        <f t="shared" si="30"/>
        <v>5.454201679012346E-3</v>
      </c>
      <c r="AG69" s="10">
        <v>0.38400000000000001</v>
      </c>
      <c r="AH69" s="7">
        <f t="shared" si="31"/>
        <v>6.8717985185185182E-3</v>
      </c>
      <c r="AI69" s="10">
        <v>0.75900000000000001</v>
      </c>
      <c r="AJ69" s="7">
        <f t="shared" si="32"/>
        <v>8.7819111111111132E-3</v>
      </c>
      <c r="AK69" s="10">
        <v>0.68340000000000001</v>
      </c>
      <c r="AL69" s="7">
        <f t="shared" si="33"/>
        <v>1.1149713185185187E-2</v>
      </c>
      <c r="AM69" s="10">
        <v>0.90580000000000005</v>
      </c>
      <c r="AN69" s="7">
        <f t="shared" si="34"/>
        <v>1.173469491358025E-2</v>
      </c>
      <c r="AO69" s="10">
        <v>1.6234</v>
      </c>
      <c r="AP69" s="7">
        <f t="shared" si="35"/>
        <v>2.1031247209876546E-2</v>
      </c>
      <c r="AQ69" s="10">
        <v>9.6730999999999998</v>
      </c>
      <c r="AR69" s="7">
        <f t="shared" si="36"/>
        <v>8.5113726320987654E-2</v>
      </c>
    </row>
    <row r="70" spans="1:44" x14ac:dyDescent="0.2">
      <c r="A70" s="23" t="s">
        <v>24</v>
      </c>
      <c r="B70" s="8" t="s">
        <v>36</v>
      </c>
      <c r="C70" s="8">
        <v>3</v>
      </c>
      <c r="D70" s="20">
        <v>2</v>
      </c>
      <c r="E70" s="8">
        <v>8.1</v>
      </c>
      <c r="G70" s="10">
        <v>36.341999999999999</v>
      </c>
      <c r="H70" s="7">
        <f t="shared" si="20"/>
        <v>2.3625557206537893E-2</v>
      </c>
      <c r="I70" s="10">
        <v>7.6853999999999996</v>
      </c>
      <c r="J70" s="7">
        <f t="shared" si="21"/>
        <v>0.10102980148148148</v>
      </c>
      <c r="K70" s="10">
        <v>12.548400000000001</v>
      </c>
      <c r="L70" s="7">
        <f t="shared" si="22"/>
        <v>0.18234529303703709</v>
      </c>
      <c r="M70" s="10">
        <v>112.6073</v>
      </c>
      <c r="N70" s="7">
        <f t="shared" si="37"/>
        <v>1.6253265009382716</v>
      </c>
      <c r="O70" s="11">
        <v>5.78</v>
      </c>
      <c r="P70" s="7">
        <f t="shared" si="23"/>
        <v>4.2854775308641985E-2</v>
      </c>
      <c r="Q70" s="10">
        <v>4.4851999999999999</v>
      </c>
      <c r="R70" s="7">
        <f t="shared" si="24"/>
        <v>4.6553053629629637E-2</v>
      </c>
      <c r="S70" s="10">
        <v>2.8906999999999998</v>
      </c>
      <c r="T70" s="7">
        <f t="shared" si="25"/>
        <v>3.4008907061728398E-2</v>
      </c>
      <c r="U70" s="10">
        <v>0.1898</v>
      </c>
      <c r="V70" s="7">
        <f t="shared" si="38"/>
        <v>2.7970427654320992E-3</v>
      </c>
      <c r="W70" s="10">
        <v>0.63500000000000001</v>
      </c>
      <c r="X70" s="7">
        <f t="shared" si="26"/>
        <v>7.231160493827161E-3</v>
      </c>
      <c r="Y70" s="10">
        <v>4.1447000000000003</v>
      </c>
      <c r="Z70" s="7">
        <f t="shared" si="27"/>
        <v>7.1309307654321002E-2</v>
      </c>
      <c r="AA70" s="10">
        <v>2.9965999999999999</v>
      </c>
      <c r="AB70" s="7">
        <f t="shared" si="28"/>
        <v>4.5918270617283957E-2</v>
      </c>
      <c r="AC70" s="10">
        <v>1.1416999999999999</v>
      </c>
      <c r="AD70" s="7">
        <f t="shared" si="29"/>
        <v>1.6484456592592591E-2</v>
      </c>
      <c r="AE70" s="10">
        <v>0.2722</v>
      </c>
      <c r="AF70" s="7">
        <f t="shared" si="30"/>
        <v>5.4905092345679017E-3</v>
      </c>
      <c r="AG70" s="10">
        <v>0.38619999999999999</v>
      </c>
      <c r="AH70" s="7">
        <f t="shared" si="31"/>
        <v>6.9111681975308646E-3</v>
      </c>
      <c r="AI70" s="10">
        <v>0.78969999999999996</v>
      </c>
      <c r="AJ70" s="7">
        <f t="shared" si="32"/>
        <v>9.1371214814814812E-3</v>
      </c>
      <c r="AK70" s="10">
        <v>0.67300000000000004</v>
      </c>
      <c r="AL70" s="7">
        <f t="shared" si="33"/>
        <v>1.0980036543209878E-2</v>
      </c>
      <c r="AM70" s="10">
        <v>0.87209999999999999</v>
      </c>
      <c r="AN70" s="7">
        <f t="shared" si="34"/>
        <v>1.1298109333333334E-2</v>
      </c>
      <c r="AO70" s="10">
        <v>1.6653</v>
      </c>
      <c r="AP70" s="7">
        <f t="shared" si="35"/>
        <v>2.15740642962963E-2</v>
      </c>
      <c r="AQ70" s="10">
        <v>9.8940999999999999</v>
      </c>
      <c r="AR70" s="7">
        <f t="shared" si="36"/>
        <v>8.7058308049382735E-2</v>
      </c>
    </row>
    <row r="71" spans="1:44" x14ac:dyDescent="0.2">
      <c r="A71" s="23" t="s">
        <v>24</v>
      </c>
      <c r="B71" s="8" t="s">
        <v>36</v>
      </c>
      <c r="C71" s="8">
        <v>3</v>
      </c>
      <c r="D71" s="20">
        <v>3</v>
      </c>
      <c r="E71" s="8">
        <v>8.1</v>
      </c>
      <c r="G71" s="10">
        <v>36.644300000000001</v>
      </c>
      <c r="H71" s="7">
        <f t="shared" si="20"/>
        <v>2.3430656336729042E-2</v>
      </c>
      <c r="I71" s="10">
        <v>7.7131999999999996</v>
      </c>
      <c r="J71" s="7">
        <f t="shared" si="21"/>
        <v>0.1013952513580247</v>
      </c>
      <c r="K71" s="10">
        <v>12.417299999999999</v>
      </c>
      <c r="L71" s="7">
        <f t="shared" si="22"/>
        <v>0.18044023200000003</v>
      </c>
      <c r="M71" s="10">
        <v>112.2223</v>
      </c>
      <c r="N71" s="7">
        <f t="shared" si="37"/>
        <v>1.61976957254321</v>
      </c>
      <c r="O71" s="11">
        <v>5.53</v>
      </c>
      <c r="P71" s="7">
        <f t="shared" si="23"/>
        <v>4.1001195061728397E-2</v>
      </c>
      <c r="Q71" s="10">
        <v>4.4478999999999997</v>
      </c>
      <c r="R71" s="7">
        <f t="shared" si="24"/>
        <v>4.6165907259259259E-2</v>
      </c>
      <c r="S71" s="10">
        <v>2.8652000000000002</v>
      </c>
      <c r="T71" s="7">
        <f t="shared" si="25"/>
        <v>3.370890113580248E-2</v>
      </c>
      <c r="U71" s="10">
        <v>0.19109999999999999</v>
      </c>
      <c r="V71" s="7">
        <f t="shared" si="38"/>
        <v>2.8162005925925931E-3</v>
      </c>
      <c r="W71" s="10">
        <v>0.62760000000000005</v>
      </c>
      <c r="X71" s="7">
        <f t="shared" si="26"/>
        <v>7.1468918518518528E-3</v>
      </c>
      <c r="Y71" s="10">
        <v>4.1821999999999999</v>
      </c>
      <c r="Z71" s="7">
        <f t="shared" si="27"/>
        <v>7.1954492839506182E-2</v>
      </c>
      <c r="AA71" s="10">
        <v>2.8380000000000001</v>
      </c>
      <c r="AB71" s="7">
        <f t="shared" si="28"/>
        <v>4.3487970370370381E-2</v>
      </c>
      <c r="AC71" s="10">
        <v>1.0488</v>
      </c>
      <c r="AD71" s="7">
        <f t="shared" si="29"/>
        <v>1.5143118222222222E-2</v>
      </c>
      <c r="AE71" s="10">
        <v>0.27129999999999999</v>
      </c>
      <c r="AF71" s="7">
        <f t="shared" si="30"/>
        <v>5.4723554567901239E-3</v>
      </c>
      <c r="AG71" s="10">
        <v>0.3896</v>
      </c>
      <c r="AH71" s="7">
        <f t="shared" si="31"/>
        <v>6.9720122469135795E-3</v>
      </c>
      <c r="AI71" s="10">
        <v>0.78120000000000001</v>
      </c>
      <c r="AJ71" s="7">
        <f t="shared" si="32"/>
        <v>9.0387733333333348E-3</v>
      </c>
      <c r="AK71" s="10">
        <v>0.64810000000000001</v>
      </c>
      <c r="AL71" s="7">
        <f t="shared" si="33"/>
        <v>1.0573791506172841E-2</v>
      </c>
      <c r="AM71" s="10">
        <v>0.87519999999999998</v>
      </c>
      <c r="AN71" s="7">
        <f t="shared" si="34"/>
        <v>1.1338270024691361E-2</v>
      </c>
      <c r="AO71" s="10">
        <v>1.6233</v>
      </c>
      <c r="AP71" s="7">
        <f t="shared" si="35"/>
        <v>2.1029951703703708E-2</v>
      </c>
      <c r="AQ71" s="10">
        <v>9.5955999999999992</v>
      </c>
      <c r="AR71" s="7">
        <f t="shared" si="36"/>
        <v>8.4431802864197533E-2</v>
      </c>
    </row>
    <row r="72" spans="1:44" x14ac:dyDescent="0.2">
      <c r="A72" s="23" t="s">
        <v>24</v>
      </c>
      <c r="B72" s="8" t="s">
        <v>36</v>
      </c>
      <c r="C72" s="8">
        <v>4</v>
      </c>
      <c r="D72" s="20">
        <v>1</v>
      </c>
      <c r="E72" s="8">
        <v>11.4</v>
      </c>
      <c r="G72" s="10">
        <v>45.066699999999997</v>
      </c>
      <c r="H72" s="7">
        <f t="shared" si="20"/>
        <v>2.6813589634918915E-2</v>
      </c>
      <c r="I72" s="10">
        <v>11.8605</v>
      </c>
      <c r="J72" s="7">
        <f t="shared" si="21"/>
        <v>0.11078123157894737</v>
      </c>
      <c r="K72" s="10">
        <v>18.128299999999999</v>
      </c>
      <c r="L72" s="7">
        <f t="shared" si="22"/>
        <v>0.18717310729824566</v>
      </c>
      <c r="M72" s="10">
        <v>145.39689999999999</v>
      </c>
      <c r="N72" s="7">
        <f t="shared" si="37"/>
        <v>1.4911089800701753</v>
      </c>
      <c r="O72" s="11">
        <v>7.7</v>
      </c>
      <c r="P72" s="7">
        <f t="shared" si="23"/>
        <v>4.0564140350877194E-2</v>
      </c>
      <c r="Q72" s="10">
        <v>6.0260999999999996</v>
      </c>
      <c r="R72" s="7">
        <f t="shared" si="24"/>
        <v>4.4440901684210526E-2</v>
      </c>
      <c r="S72" s="10">
        <v>3.8544999999999998</v>
      </c>
      <c r="T72" s="7">
        <f t="shared" si="25"/>
        <v>3.22209150877193E-2</v>
      </c>
      <c r="U72" s="10">
        <v>0.2359</v>
      </c>
      <c r="V72" s="7">
        <f t="shared" si="38"/>
        <v>2.4700799298245616E-3</v>
      </c>
      <c r="W72" s="10">
        <v>0.82210000000000005</v>
      </c>
      <c r="X72" s="7">
        <f t="shared" si="26"/>
        <v>6.6517985964912301E-3</v>
      </c>
      <c r="Y72" s="10">
        <v>5.8292000000000002</v>
      </c>
      <c r="Z72" s="7">
        <f t="shared" si="27"/>
        <v>7.1259413333333341E-2</v>
      </c>
      <c r="AA72" s="10">
        <v>3.5062000000000002</v>
      </c>
      <c r="AB72" s="7">
        <f t="shared" si="28"/>
        <v>3.8174521403508778E-2</v>
      </c>
      <c r="AC72" s="10">
        <v>1.7807999999999999</v>
      </c>
      <c r="AD72" s="7">
        <f t="shared" si="29"/>
        <v>1.8269133473684206E-2</v>
      </c>
      <c r="AE72" s="10">
        <v>0.4556</v>
      </c>
      <c r="AF72" s="7">
        <f t="shared" si="30"/>
        <v>6.5296272280701752E-3</v>
      </c>
      <c r="AG72" s="10">
        <v>0.60760000000000003</v>
      </c>
      <c r="AH72" s="7">
        <f t="shared" si="31"/>
        <v>7.7256872982456141E-3</v>
      </c>
      <c r="AI72" s="10">
        <v>1.2405999999999999</v>
      </c>
      <c r="AJ72" s="7">
        <f t="shared" si="32"/>
        <v>1.0199037894736843E-2</v>
      </c>
      <c r="AK72" s="10">
        <v>1.0344</v>
      </c>
      <c r="AL72" s="7">
        <f t="shared" si="33"/>
        <v>1.1991055157894738E-2</v>
      </c>
      <c r="AM72" s="10">
        <v>1.3646</v>
      </c>
      <c r="AN72" s="7">
        <f t="shared" si="34"/>
        <v>1.2561023298245615E-2</v>
      </c>
      <c r="AO72" s="10">
        <v>2.3927</v>
      </c>
      <c r="AP72" s="7">
        <f t="shared" si="35"/>
        <v>2.2024593614035092E-2</v>
      </c>
      <c r="AQ72" s="10">
        <v>11.5951</v>
      </c>
      <c r="AR72" s="7">
        <f t="shared" si="36"/>
        <v>7.2491751508771934E-2</v>
      </c>
    </row>
    <row r="73" spans="1:44" x14ac:dyDescent="0.2">
      <c r="A73" s="23" t="s">
        <v>24</v>
      </c>
      <c r="B73" s="8" t="s">
        <v>36</v>
      </c>
      <c r="C73" s="8">
        <v>4</v>
      </c>
      <c r="D73" s="20">
        <v>2</v>
      </c>
      <c r="E73" s="8">
        <v>11.4</v>
      </c>
      <c r="G73" s="10">
        <v>46.120899999999999</v>
      </c>
      <c r="H73" s="7">
        <f t="shared" si="20"/>
        <v>2.6200702935111852E-2</v>
      </c>
      <c r="I73" s="10">
        <v>11.8246</v>
      </c>
      <c r="J73" s="7">
        <f t="shared" si="21"/>
        <v>0.11044591298245615</v>
      </c>
      <c r="K73" s="10">
        <v>16.7317</v>
      </c>
      <c r="L73" s="7">
        <f t="shared" si="22"/>
        <v>0.17275333480701754</v>
      </c>
      <c r="M73" s="10">
        <v>152.71119999999999</v>
      </c>
      <c r="N73" s="7">
        <f t="shared" si="37"/>
        <v>1.5661203345964909</v>
      </c>
      <c r="O73" s="11">
        <v>7.73</v>
      </c>
      <c r="P73" s="7">
        <f t="shared" si="23"/>
        <v>4.0722182456140357E-2</v>
      </c>
      <c r="Q73" s="10">
        <v>5.7361000000000004</v>
      </c>
      <c r="R73" s="7">
        <f t="shared" si="24"/>
        <v>4.2302228000000004E-2</v>
      </c>
      <c r="S73" s="10">
        <v>3.7364000000000002</v>
      </c>
      <c r="T73" s="7">
        <f t="shared" si="25"/>
        <v>3.1233681964912285E-2</v>
      </c>
      <c r="U73" s="10">
        <v>0.2364</v>
      </c>
      <c r="V73" s="7">
        <f t="shared" si="38"/>
        <v>2.4753153684210528E-3</v>
      </c>
      <c r="W73" s="10">
        <v>0.82540000000000002</v>
      </c>
      <c r="X73" s="7">
        <f t="shared" si="26"/>
        <v>6.6784996491228077E-3</v>
      </c>
      <c r="Y73" s="10">
        <v>5.8296999999999999</v>
      </c>
      <c r="Z73" s="7">
        <f t="shared" si="27"/>
        <v>7.1265525614035083E-2</v>
      </c>
      <c r="AA73" s="10">
        <v>3.4864999999999999</v>
      </c>
      <c r="AB73" s="7">
        <f t="shared" si="28"/>
        <v>3.7960033333333337E-2</v>
      </c>
      <c r="AC73" s="10">
        <v>1.784</v>
      </c>
      <c r="AD73" s="7">
        <f t="shared" si="29"/>
        <v>1.8301962105263157E-2</v>
      </c>
      <c r="AE73" s="10">
        <v>0.45250000000000001</v>
      </c>
      <c r="AF73" s="7">
        <f t="shared" si="30"/>
        <v>6.4851982456140345E-3</v>
      </c>
      <c r="AG73" s="10">
        <v>0.62160000000000004</v>
      </c>
      <c r="AH73" s="7">
        <f t="shared" si="31"/>
        <v>7.9036985263157902E-3</v>
      </c>
      <c r="AI73" s="10">
        <v>1.2130000000000001</v>
      </c>
      <c r="AJ73" s="7">
        <f t="shared" si="32"/>
        <v>9.9721368421052635E-3</v>
      </c>
      <c r="AK73" s="10">
        <v>1.0125</v>
      </c>
      <c r="AL73" s="7">
        <f t="shared" si="33"/>
        <v>1.1737184210526316E-2</v>
      </c>
      <c r="AM73" s="10">
        <v>1.3473999999999999</v>
      </c>
      <c r="AN73" s="7">
        <f t="shared" si="34"/>
        <v>1.2402698807017543E-2</v>
      </c>
      <c r="AO73" s="10">
        <v>2.2326999999999999</v>
      </c>
      <c r="AP73" s="7">
        <f t="shared" si="35"/>
        <v>2.0551807649122806E-2</v>
      </c>
      <c r="AQ73" s="10">
        <v>11.608700000000001</v>
      </c>
      <c r="AR73" s="7">
        <f t="shared" si="36"/>
        <v>7.2576777754385965E-2</v>
      </c>
    </row>
    <row r="74" spans="1:44" x14ac:dyDescent="0.2">
      <c r="A74" s="23" t="s">
        <v>24</v>
      </c>
      <c r="B74" s="8" t="s">
        <v>36</v>
      </c>
      <c r="C74" s="8">
        <v>4</v>
      </c>
      <c r="D74" s="20">
        <v>3</v>
      </c>
      <c r="E74" s="8">
        <v>11.4</v>
      </c>
      <c r="G74" s="10">
        <v>45.391399999999997</v>
      </c>
      <c r="H74" s="7">
        <f>E74*0.1325*0.8/G74</f>
        <v>2.6621782980917094E-2</v>
      </c>
      <c r="I74" s="10">
        <v>11.9192</v>
      </c>
      <c r="J74" s="7">
        <f t="shared" si="21"/>
        <v>0.11132951017543861</v>
      </c>
      <c r="K74" s="10">
        <v>17.9482</v>
      </c>
      <c r="L74" s="7">
        <f t="shared" si="22"/>
        <v>0.18531359059649125</v>
      </c>
      <c r="M74" s="10">
        <v>148.0909</v>
      </c>
      <c r="N74" s="7">
        <f t="shared" si="37"/>
        <v>1.5187371316491227</v>
      </c>
      <c r="O74" s="11">
        <v>7.73</v>
      </c>
      <c r="P74" s="7">
        <f t="shared" si="23"/>
        <v>4.0722182456140357E-2</v>
      </c>
      <c r="Q74" s="10">
        <v>5.6914999999999996</v>
      </c>
      <c r="R74" s="7">
        <f t="shared" si="24"/>
        <v>4.1973314736842099E-2</v>
      </c>
      <c r="S74" s="10">
        <v>3.9396</v>
      </c>
      <c r="T74" s="7">
        <f t="shared" si="25"/>
        <v>3.2932291368421053E-2</v>
      </c>
      <c r="U74" s="10">
        <v>0.23089999999999999</v>
      </c>
      <c r="V74" s="7">
        <f t="shared" si="38"/>
        <v>2.4177255438596491E-3</v>
      </c>
      <c r="W74" s="10">
        <v>0.83699999999999997</v>
      </c>
      <c r="X74" s="7">
        <f t="shared" si="26"/>
        <v>6.7723578947368425E-3</v>
      </c>
      <c r="Y74" s="10">
        <v>5.8666</v>
      </c>
      <c r="Z74" s="7">
        <f t="shared" si="27"/>
        <v>7.1716611929824564E-2</v>
      </c>
      <c r="AA74" s="10">
        <v>3.7039</v>
      </c>
      <c r="AB74" s="7">
        <f t="shared" si="28"/>
        <v>4.0327023508771931E-2</v>
      </c>
      <c r="AC74" s="10">
        <v>1.8552999999999999</v>
      </c>
      <c r="AD74" s="7">
        <f t="shared" si="29"/>
        <v>1.9033425052631576E-2</v>
      </c>
      <c r="AE74" s="10">
        <v>0.43559999999999999</v>
      </c>
      <c r="AF74" s="7">
        <f t="shared" si="30"/>
        <v>6.2429886315789468E-3</v>
      </c>
      <c r="AG74" s="10">
        <v>0.62070000000000003</v>
      </c>
      <c r="AH74" s="7">
        <f t="shared" si="31"/>
        <v>7.8922549473684211E-3</v>
      </c>
      <c r="AI74" s="10">
        <v>1.1729000000000001</v>
      </c>
      <c r="AJ74" s="7">
        <f t="shared" si="32"/>
        <v>9.642472631578948E-3</v>
      </c>
      <c r="AK74" s="10">
        <v>1.0777000000000001</v>
      </c>
      <c r="AL74" s="7">
        <f t="shared" si="33"/>
        <v>1.2493000912280703E-2</v>
      </c>
      <c r="AM74" s="10">
        <v>1.3464</v>
      </c>
      <c r="AN74" s="7">
        <f t="shared" si="34"/>
        <v>1.2393493894736844E-2</v>
      </c>
      <c r="AO74" s="10">
        <v>2.2881999999999998</v>
      </c>
      <c r="AP74" s="7">
        <f t="shared" si="35"/>
        <v>2.1062680280701757E-2</v>
      </c>
      <c r="AQ74" s="10">
        <v>11.6526</v>
      </c>
      <c r="AR74" s="7">
        <f t="shared" si="36"/>
        <v>7.2851237473684202E-2</v>
      </c>
    </row>
    <row r="75" spans="1:44" x14ac:dyDescent="0.2">
      <c r="A75" s="23" t="s">
        <v>24</v>
      </c>
      <c r="B75" s="8" t="s">
        <v>36</v>
      </c>
      <c r="C75" s="8">
        <v>5</v>
      </c>
      <c r="D75" s="20">
        <v>1</v>
      </c>
      <c r="E75" s="8">
        <v>10.7</v>
      </c>
      <c r="G75" s="10">
        <v>55.949599999999997</v>
      </c>
      <c r="H75" s="7">
        <f t="shared" si="20"/>
        <v>2.0271816063028157E-2</v>
      </c>
      <c r="I75" s="10">
        <v>11.7599</v>
      </c>
      <c r="J75" s="7">
        <f t="shared" si="21"/>
        <v>0.11702749084112152</v>
      </c>
      <c r="K75" s="10">
        <v>16.013100000000001</v>
      </c>
      <c r="L75" s="7">
        <f t="shared" si="22"/>
        <v>0.17615008620560754</v>
      </c>
      <c r="M75" s="10">
        <v>142.5909</v>
      </c>
      <c r="N75" s="7">
        <f t="shared" si="37"/>
        <v>1.5579988131588787</v>
      </c>
      <c r="O75" s="11">
        <v>7.99</v>
      </c>
      <c r="P75" s="7">
        <f t="shared" si="23"/>
        <v>4.484555514018692E-2</v>
      </c>
      <c r="Q75" s="10">
        <v>6.3773999999999997</v>
      </c>
      <c r="R75" s="7">
        <f t="shared" si="24"/>
        <v>5.0108483439252345E-2</v>
      </c>
      <c r="S75" s="10">
        <v>4.1913</v>
      </c>
      <c r="T75" s="7">
        <f t="shared" si="25"/>
        <v>3.7328422878504679E-2</v>
      </c>
      <c r="U75" s="10">
        <v>0.25369999999999998</v>
      </c>
      <c r="V75" s="7">
        <f t="shared" si="38"/>
        <v>2.8302487476635518E-3</v>
      </c>
      <c r="W75" s="10">
        <v>0.78859999999999997</v>
      </c>
      <c r="X75" s="7">
        <f t="shared" si="26"/>
        <v>6.7981742056074761E-3</v>
      </c>
      <c r="Y75" s="10">
        <v>6.4786000000000001</v>
      </c>
      <c r="Z75" s="7">
        <f t="shared" si="27"/>
        <v>8.4379223925233657E-2</v>
      </c>
      <c r="AA75" s="10">
        <v>3.9255</v>
      </c>
      <c r="AB75" s="7">
        <f t="shared" si="28"/>
        <v>4.5535800000000015E-2</v>
      </c>
      <c r="AC75" s="10">
        <v>2.1535000000000002</v>
      </c>
      <c r="AD75" s="7">
        <f t="shared" si="29"/>
        <v>2.3537956261682244E-2</v>
      </c>
      <c r="AE75" s="10">
        <v>0.57120000000000004</v>
      </c>
      <c r="AF75" s="7">
        <f t="shared" si="30"/>
        <v>8.7219570841121502E-3</v>
      </c>
      <c r="AG75" s="10">
        <v>0.6895</v>
      </c>
      <c r="AH75" s="7">
        <f t="shared" si="31"/>
        <v>9.3405985046728975E-3</v>
      </c>
      <c r="AI75" s="10">
        <v>1.5472999999999999</v>
      </c>
      <c r="AJ75" s="7">
        <f t="shared" si="32"/>
        <v>1.3552612710280375E-2</v>
      </c>
      <c r="AK75" s="10">
        <v>1.3150999999999999</v>
      </c>
      <c r="AL75" s="7">
        <f t="shared" si="33"/>
        <v>1.6242345345794395E-2</v>
      </c>
      <c r="AM75" s="10">
        <v>1.9071</v>
      </c>
      <c r="AN75" s="7">
        <f t="shared" si="34"/>
        <v>1.8703125757009349E-2</v>
      </c>
      <c r="AO75" s="10">
        <v>2.4403000000000001</v>
      </c>
      <c r="AP75" s="7">
        <f t="shared" si="35"/>
        <v>2.3932272971962622E-2</v>
      </c>
      <c r="AQ75" s="10">
        <v>9.7487999999999992</v>
      </c>
      <c r="AR75" s="7">
        <f t="shared" si="36"/>
        <v>6.4936119028037392E-2</v>
      </c>
    </row>
    <row r="76" spans="1:44" x14ac:dyDescent="0.2">
      <c r="A76" s="23" t="s">
        <v>24</v>
      </c>
      <c r="B76" s="8" t="s">
        <v>36</v>
      </c>
      <c r="C76" s="8">
        <v>5</v>
      </c>
      <c r="D76" s="20">
        <v>2</v>
      </c>
      <c r="E76" s="8">
        <v>10.7</v>
      </c>
      <c r="G76" s="10">
        <v>57.845399999999998</v>
      </c>
      <c r="H76" s="7">
        <f t="shared" si="20"/>
        <v>1.9607436373505933E-2</v>
      </c>
      <c r="I76" s="10">
        <v>11.7736</v>
      </c>
      <c r="J76" s="7">
        <f t="shared" si="21"/>
        <v>0.11716382504672899</v>
      </c>
      <c r="K76" s="10">
        <v>16.088200000000001</v>
      </c>
      <c r="L76" s="7">
        <f t="shared" si="22"/>
        <v>0.17697621428037388</v>
      </c>
      <c r="M76" s="10">
        <v>140.49199999999999</v>
      </c>
      <c r="N76" s="7">
        <f t="shared" si="37"/>
        <v>1.5350654863551401</v>
      </c>
      <c r="O76" s="11">
        <v>8.11</v>
      </c>
      <c r="P76" s="7">
        <f t="shared" si="23"/>
        <v>4.5519080373831775E-2</v>
      </c>
      <c r="Q76" s="10">
        <v>6.4062999999999999</v>
      </c>
      <c r="R76" s="7">
        <f t="shared" si="24"/>
        <v>5.0335556411214961E-2</v>
      </c>
      <c r="S76" s="10">
        <v>4.0667999999999997</v>
      </c>
      <c r="T76" s="7">
        <f t="shared" si="25"/>
        <v>3.6219604934579444E-2</v>
      </c>
      <c r="U76" s="10">
        <v>0.2487</v>
      </c>
      <c r="V76" s="7">
        <f t="shared" si="38"/>
        <v>2.7744693084112153E-3</v>
      </c>
      <c r="W76" s="10">
        <v>0.81730000000000003</v>
      </c>
      <c r="X76" s="7">
        <f t="shared" si="26"/>
        <v>7.0455842990654214E-3</v>
      </c>
      <c r="Y76" s="10">
        <v>6.5039999999999996</v>
      </c>
      <c r="Z76" s="7">
        <f t="shared" si="27"/>
        <v>8.4710041121495327E-2</v>
      </c>
      <c r="AA76" s="10">
        <v>3.9944999999999999</v>
      </c>
      <c r="AB76" s="7">
        <f t="shared" si="28"/>
        <v>4.6336200000000008E-2</v>
      </c>
      <c r="AC76" s="10">
        <v>2.2201</v>
      </c>
      <c r="AD76" s="7">
        <f t="shared" si="29"/>
        <v>2.4265900485981307E-2</v>
      </c>
      <c r="AE76" s="10">
        <v>0.57289999999999996</v>
      </c>
      <c r="AF76" s="7">
        <f t="shared" si="30"/>
        <v>8.747915289719627E-3</v>
      </c>
      <c r="AG76" s="10">
        <v>0.70850000000000002</v>
      </c>
      <c r="AH76" s="7">
        <f t="shared" si="31"/>
        <v>9.5979899065420579E-3</v>
      </c>
      <c r="AI76" s="10">
        <v>1.5551999999999999</v>
      </c>
      <c r="AJ76" s="7">
        <f t="shared" si="32"/>
        <v>1.3621807850467292E-2</v>
      </c>
      <c r="AK76" s="10">
        <v>1.2907999999999999</v>
      </c>
      <c r="AL76" s="7">
        <f t="shared" si="33"/>
        <v>1.5942224448598136E-2</v>
      </c>
      <c r="AM76" s="10">
        <v>1.8258000000000001</v>
      </c>
      <c r="AN76" s="7">
        <f t="shared" si="34"/>
        <v>1.7905808299065424E-2</v>
      </c>
      <c r="AO76" s="10">
        <v>2.5413000000000001</v>
      </c>
      <c r="AP76" s="7">
        <f t="shared" si="35"/>
        <v>2.4922790355140195E-2</v>
      </c>
      <c r="AQ76" s="10">
        <v>9.7486999999999995</v>
      </c>
      <c r="AR76" s="7">
        <f t="shared" si="36"/>
        <v>6.4935452934579446E-2</v>
      </c>
    </row>
    <row r="77" spans="1:44" x14ac:dyDescent="0.2">
      <c r="A77" s="23" t="s">
        <v>24</v>
      </c>
      <c r="B77" s="8" t="s">
        <v>36</v>
      </c>
      <c r="C77" s="8">
        <v>5</v>
      </c>
      <c r="D77" s="20">
        <v>3</v>
      </c>
      <c r="E77" s="8">
        <v>10.7</v>
      </c>
      <c r="F77" s="8"/>
      <c r="G77" s="10">
        <v>57.844099999999997</v>
      </c>
      <c r="H77" s="7">
        <f t="shared" si="20"/>
        <v>1.9607877034995794E-2</v>
      </c>
      <c r="I77" s="10">
        <v>11.907</v>
      </c>
      <c r="J77" s="7">
        <f t="shared" si="21"/>
        <v>0.11849134205607478</v>
      </c>
      <c r="K77" s="10">
        <v>16.0688</v>
      </c>
      <c r="L77" s="7">
        <f t="shared" si="22"/>
        <v>0.17676280702803743</v>
      </c>
      <c r="M77" s="10">
        <v>139.08260000000001</v>
      </c>
      <c r="N77" s="7">
        <f t="shared" si="37"/>
        <v>1.519665881420561</v>
      </c>
      <c r="O77" s="11">
        <v>8.27</v>
      </c>
      <c r="P77" s="7">
        <f t="shared" si="23"/>
        <v>4.6417114018691585E-2</v>
      </c>
      <c r="Q77" s="10">
        <v>6.4253</v>
      </c>
      <c r="R77" s="7">
        <f t="shared" si="24"/>
        <v>5.0484843140186919E-2</v>
      </c>
      <c r="S77" s="10">
        <v>4.1837</v>
      </c>
      <c r="T77" s="7">
        <f t="shared" si="25"/>
        <v>3.726073600000001E-2</v>
      </c>
      <c r="U77" s="10">
        <v>0.25700000000000001</v>
      </c>
      <c r="V77" s="7">
        <f t="shared" si="38"/>
        <v>2.8670631775700936E-3</v>
      </c>
      <c r="W77" s="10">
        <v>0.83209999999999995</v>
      </c>
      <c r="X77" s="7">
        <f t="shared" si="26"/>
        <v>7.1731685981308423E-3</v>
      </c>
      <c r="Y77" s="10">
        <v>6.4401999999999999</v>
      </c>
      <c r="Z77" s="7">
        <f t="shared" si="27"/>
        <v>8.3879090841121509E-2</v>
      </c>
      <c r="AA77" s="10">
        <v>4.0129999999999999</v>
      </c>
      <c r="AB77" s="7">
        <f t="shared" si="28"/>
        <v>4.655080000000001E-2</v>
      </c>
      <c r="AC77" s="10">
        <v>2.2079</v>
      </c>
      <c r="AD77" s="7">
        <f t="shared" si="29"/>
        <v>2.4132553345794391E-2</v>
      </c>
      <c r="AE77" s="10">
        <v>0.57550000000000001</v>
      </c>
      <c r="AF77" s="7">
        <f t="shared" si="30"/>
        <v>8.7876160747663561E-3</v>
      </c>
      <c r="AG77" s="10">
        <v>0.73170000000000002</v>
      </c>
      <c r="AH77" s="7">
        <f t="shared" si="31"/>
        <v>9.9122783551401899E-3</v>
      </c>
      <c r="AI77" s="10">
        <v>1.5362</v>
      </c>
      <c r="AJ77" s="7">
        <f t="shared" si="32"/>
        <v>1.3455389158878507E-2</v>
      </c>
      <c r="AK77" s="10">
        <v>1.3369</v>
      </c>
      <c r="AL77" s="7">
        <f t="shared" si="33"/>
        <v>1.6511589607476639E-2</v>
      </c>
      <c r="AM77" s="10">
        <v>1.8874</v>
      </c>
      <c r="AN77" s="7">
        <f t="shared" si="34"/>
        <v>1.8509925831775704E-2</v>
      </c>
      <c r="AO77" s="10">
        <v>2.4350999999999998</v>
      </c>
      <c r="AP77" s="7">
        <f t="shared" si="35"/>
        <v>2.388127603738318E-2</v>
      </c>
      <c r="AQ77" s="10">
        <v>9.5390999999999995</v>
      </c>
      <c r="AR77" s="7">
        <f t="shared" si="36"/>
        <v>6.3539321046728978E-2</v>
      </c>
    </row>
    <row r="78" spans="1:44" x14ac:dyDescent="0.2">
      <c r="A78" s="23" t="s">
        <v>24</v>
      </c>
      <c r="B78" s="8" t="s">
        <v>35</v>
      </c>
      <c r="C78" s="8">
        <v>1</v>
      </c>
      <c r="D78" s="20">
        <v>1</v>
      </c>
      <c r="E78" s="8">
        <v>12.3</v>
      </c>
      <c r="F78" s="8"/>
      <c r="G78" s="10">
        <v>20.4588</v>
      </c>
      <c r="H78" s="7">
        <f t="shared" si="20"/>
        <v>6.3728077893131577E-2</v>
      </c>
      <c r="I78" s="10">
        <v>15.0474</v>
      </c>
      <c r="J78" s="7">
        <f t="shared" si="21"/>
        <v>0.13026399609756098</v>
      </c>
      <c r="K78" s="10">
        <v>29.203199999999999</v>
      </c>
      <c r="L78" s="7">
        <f t="shared" si="22"/>
        <v>0.27945800429268292</v>
      </c>
      <c r="M78" s="10">
        <v>197.54830000000001</v>
      </c>
      <c r="N78" s="7">
        <f t="shared" si="37"/>
        <v>1.877704621918699</v>
      </c>
      <c r="O78" s="11">
        <v>11.41</v>
      </c>
      <c r="P78" s="7">
        <f t="shared" si="23"/>
        <v>5.5710484552845524E-2</v>
      </c>
      <c r="Q78" s="10">
        <v>9.2927</v>
      </c>
      <c r="R78" s="7">
        <f t="shared" si="24"/>
        <v>6.3516737756097563E-2</v>
      </c>
      <c r="S78" s="10">
        <v>7.0397999999999996</v>
      </c>
      <c r="T78" s="7">
        <f t="shared" si="25"/>
        <v>5.4541852097560982E-2</v>
      </c>
      <c r="U78" s="10">
        <v>0.32690000000000002</v>
      </c>
      <c r="V78" s="7">
        <f t="shared" si="38"/>
        <v>3.1724714796747973E-3</v>
      </c>
      <c r="W78" s="10">
        <v>1.9065000000000001</v>
      </c>
      <c r="X78" s="7">
        <f t="shared" si="26"/>
        <v>1.4297200000000001E-2</v>
      </c>
      <c r="Y78" s="10">
        <v>3.3948999999999998</v>
      </c>
      <c r="Z78" s="7">
        <f t="shared" si="27"/>
        <v>3.8464493008130075E-2</v>
      </c>
      <c r="AA78" s="10">
        <v>2.8111000000000002</v>
      </c>
      <c r="AB78" s="7">
        <f t="shared" si="28"/>
        <v>2.8366970081300815E-2</v>
      </c>
      <c r="AC78" s="10">
        <v>0.85040000000000004</v>
      </c>
      <c r="AD78" s="7">
        <f t="shared" si="29"/>
        <v>8.0858520975609759E-3</v>
      </c>
      <c r="AE78" s="10">
        <v>0.14599999999999999</v>
      </c>
      <c r="AF78" s="7">
        <f t="shared" si="30"/>
        <v>1.9393547967479672E-3</v>
      </c>
      <c r="AG78" s="10">
        <v>0.3392</v>
      </c>
      <c r="AH78" s="7">
        <f t="shared" si="31"/>
        <v>3.9973754796747965E-3</v>
      </c>
      <c r="AI78" s="10">
        <v>0.75339999999999996</v>
      </c>
      <c r="AJ78" s="7">
        <f t="shared" si="32"/>
        <v>5.7405404878048778E-3</v>
      </c>
      <c r="AK78" s="10">
        <v>0.59940000000000004</v>
      </c>
      <c r="AL78" s="7">
        <f t="shared" si="33"/>
        <v>6.4399925853658542E-3</v>
      </c>
      <c r="AM78" s="10">
        <v>0.69430000000000003</v>
      </c>
      <c r="AN78" s="7">
        <f t="shared" si="34"/>
        <v>5.9233386016260166E-3</v>
      </c>
      <c r="AO78" s="10">
        <v>4.8108000000000004</v>
      </c>
      <c r="AP78" s="7">
        <f t="shared" si="35"/>
        <v>4.1042773073170738E-2</v>
      </c>
      <c r="AQ78" s="10">
        <v>48.706499999999998</v>
      </c>
      <c r="AR78" s="7">
        <f t="shared" si="36"/>
        <v>0.28222842829268291</v>
      </c>
    </row>
    <row r="79" spans="1:44" x14ac:dyDescent="0.2">
      <c r="A79" s="23" t="s">
        <v>24</v>
      </c>
      <c r="B79" s="8" t="s">
        <v>35</v>
      </c>
      <c r="C79" s="8">
        <v>1</v>
      </c>
      <c r="D79" s="20">
        <v>2</v>
      </c>
      <c r="E79" s="8">
        <v>12.3</v>
      </c>
      <c r="F79" s="8"/>
      <c r="G79" s="10">
        <v>20.732099999999999</v>
      </c>
      <c r="H79" s="7">
        <f t="shared" si="20"/>
        <v>6.2887985298160837E-2</v>
      </c>
      <c r="I79" s="10">
        <v>14.783300000000001</v>
      </c>
      <c r="J79" s="7">
        <f t="shared" si="21"/>
        <v>0.12797770601626016</v>
      </c>
      <c r="K79" s="10">
        <v>30.375900000000001</v>
      </c>
      <c r="L79" s="7">
        <f t="shared" si="22"/>
        <v>0.29068007590243905</v>
      </c>
      <c r="M79" s="10">
        <v>212.80070000000001</v>
      </c>
      <c r="N79" s="7">
        <f t="shared" si="37"/>
        <v>2.0226793039349591</v>
      </c>
      <c r="O79" s="11">
        <v>11.96</v>
      </c>
      <c r="P79" s="7">
        <f t="shared" si="23"/>
        <v>5.8395915447154473E-2</v>
      </c>
      <c r="Q79" s="10">
        <v>9.7053999999999991</v>
      </c>
      <c r="R79" s="7">
        <f t="shared" si="24"/>
        <v>6.6337592585365854E-2</v>
      </c>
      <c r="S79" s="10">
        <v>6.9619999999999997</v>
      </c>
      <c r="T79" s="7">
        <f t="shared" si="25"/>
        <v>5.3939085528455284E-2</v>
      </c>
      <c r="U79" s="10">
        <v>0.32950000000000002</v>
      </c>
      <c r="V79" s="7">
        <f t="shared" si="38"/>
        <v>3.1977037398373989E-3</v>
      </c>
      <c r="W79" s="10">
        <v>1.9690000000000001</v>
      </c>
      <c r="X79" s="7">
        <f t="shared" si="26"/>
        <v>1.4765899186991871E-2</v>
      </c>
      <c r="Y79" s="10">
        <v>3.4801000000000002</v>
      </c>
      <c r="Z79" s="7">
        <f t="shared" si="27"/>
        <v>3.9429815934959353E-2</v>
      </c>
      <c r="AA79" s="10">
        <v>2.8330000000000002</v>
      </c>
      <c r="AB79" s="7">
        <f t="shared" si="28"/>
        <v>2.858796422764228E-2</v>
      </c>
      <c r="AC79" s="10">
        <v>0.84199999999999997</v>
      </c>
      <c r="AD79" s="7">
        <f t="shared" si="29"/>
        <v>8.0059824390243898E-3</v>
      </c>
      <c r="AE79" s="10">
        <v>0.1363</v>
      </c>
      <c r="AF79" s="7">
        <f t="shared" si="30"/>
        <v>1.8105072520325201E-3</v>
      </c>
      <c r="AG79" s="10">
        <v>0.32950000000000002</v>
      </c>
      <c r="AH79" s="7">
        <f t="shared" si="31"/>
        <v>3.8830637398373979E-3</v>
      </c>
      <c r="AI79" s="10">
        <v>0.69030000000000002</v>
      </c>
      <c r="AJ79" s="7">
        <f t="shared" si="32"/>
        <v>5.2597492682926834E-3</v>
      </c>
      <c r="AK79" s="10">
        <v>0.57350000000000001</v>
      </c>
      <c r="AL79" s="7">
        <f t="shared" si="33"/>
        <v>6.1617213008130093E-3</v>
      </c>
      <c r="AM79" s="10">
        <v>0.66769999999999996</v>
      </c>
      <c r="AN79" s="7">
        <f t="shared" si="34"/>
        <v>5.6964038373983738E-3</v>
      </c>
      <c r="AO79" s="10">
        <v>4.8411</v>
      </c>
      <c r="AP79" s="7">
        <f t="shared" si="35"/>
        <v>4.1301273951219512E-2</v>
      </c>
      <c r="AQ79" s="10">
        <v>49.628100000000003</v>
      </c>
      <c r="AR79" s="7">
        <f t="shared" si="36"/>
        <v>0.28756861326829269</v>
      </c>
    </row>
    <row r="80" spans="1:44" x14ac:dyDescent="0.2">
      <c r="A80" s="23" t="s">
        <v>24</v>
      </c>
      <c r="B80" s="8" t="s">
        <v>35</v>
      </c>
      <c r="C80" s="8">
        <v>1</v>
      </c>
      <c r="D80" s="20">
        <v>3</v>
      </c>
      <c r="E80" s="8">
        <v>12.3</v>
      </c>
      <c r="F80" s="8"/>
      <c r="G80" s="10">
        <v>21.1661</v>
      </c>
      <c r="H80" s="7">
        <f t="shared" si="20"/>
        <v>6.1598499487387867E-2</v>
      </c>
      <c r="I80" s="10">
        <v>14.5596</v>
      </c>
      <c r="J80" s="7">
        <f t="shared" si="21"/>
        <v>0.12604115512195121</v>
      </c>
      <c r="K80" s="10">
        <v>29.058499999999999</v>
      </c>
      <c r="L80" s="7">
        <f t="shared" si="22"/>
        <v>0.27807330764227645</v>
      </c>
      <c r="M80" s="10">
        <v>176.8809</v>
      </c>
      <c r="N80" s="7">
        <f t="shared" si="37"/>
        <v>1.6812601447804878</v>
      </c>
      <c r="O80" s="11">
        <v>11.82</v>
      </c>
      <c r="P80" s="7">
        <f t="shared" si="23"/>
        <v>5.7712351219512195E-2</v>
      </c>
      <c r="Q80" s="10">
        <v>9.2515999999999998</v>
      </c>
      <c r="R80" s="7">
        <f t="shared" si="24"/>
        <v>6.3235814243902441E-2</v>
      </c>
      <c r="S80" s="10">
        <v>6.8958000000000004</v>
      </c>
      <c r="T80" s="7">
        <f t="shared" si="25"/>
        <v>5.3426191609756105E-2</v>
      </c>
      <c r="U80" s="10">
        <v>0.31640000000000001</v>
      </c>
      <c r="V80" s="7">
        <f t="shared" si="38"/>
        <v>3.0705719674796752E-3</v>
      </c>
      <c r="W80" s="10">
        <v>1.8934</v>
      </c>
      <c r="X80" s="7">
        <f t="shared" si="26"/>
        <v>1.4198960650406503E-2</v>
      </c>
      <c r="Y80" s="10">
        <v>3.5196999999999998</v>
      </c>
      <c r="Z80" s="7">
        <f t="shared" si="27"/>
        <v>3.9878487154471544E-2</v>
      </c>
      <c r="AA80" s="10">
        <v>2.7751000000000001</v>
      </c>
      <c r="AB80" s="7">
        <f t="shared" si="28"/>
        <v>2.800369203252033E-2</v>
      </c>
      <c r="AC80" s="10">
        <v>0.83230000000000004</v>
      </c>
      <c r="AD80" s="7">
        <f t="shared" si="29"/>
        <v>7.9137519999999996E-3</v>
      </c>
      <c r="AE80" s="10">
        <v>0.14710000000000001</v>
      </c>
      <c r="AF80" s="7">
        <f t="shared" si="30"/>
        <v>1.9539663739837399E-3</v>
      </c>
      <c r="AG80" s="10">
        <v>0.33800000000000002</v>
      </c>
      <c r="AH80" s="7">
        <f t="shared" si="31"/>
        <v>3.9832338211382113E-3</v>
      </c>
      <c r="AI80" s="10">
        <v>0.65390000000000004</v>
      </c>
      <c r="AJ80" s="7">
        <f t="shared" si="32"/>
        <v>4.9823990243902444E-3</v>
      </c>
      <c r="AK80" s="10">
        <v>0.56259999999999999</v>
      </c>
      <c r="AL80" s="7">
        <f t="shared" si="33"/>
        <v>6.0446109918699193E-3</v>
      </c>
      <c r="AM80" s="10">
        <v>0.64419999999999999</v>
      </c>
      <c r="AN80" s="7">
        <f t="shared" si="34"/>
        <v>5.4959163577235773E-3</v>
      </c>
      <c r="AO80" s="10">
        <v>4.6077000000000004</v>
      </c>
      <c r="AP80" s="7">
        <f t="shared" si="35"/>
        <v>3.9310049365853666E-2</v>
      </c>
      <c r="AQ80" s="10">
        <v>49.230200000000004</v>
      </c>
      <c r="AR80" s="7">
        <f t="shared" si="36"/>
        <v>0.28526299304065039</v>
      </c>
    </row>
    <row r="81" spans="1:44" x14ac:dyDescent="0.2">
      <c r="A81" s="23" t="s">
        <v>24</v>
      </c>
      <c r="B81" s="8" t="s">
        <v>35</v>
      </c>
      <c r="C81" s="8">
        <v>2</v>
      </c>
      <c r="D81" s="20">
        <v>1</v>
      </c>
      <c r="E81" s="8">
        <v>11</v>
      </c>
      <c r="F81" s="8"/>
      <c r="G81" s="10">
        <v>20.2622</v>
      </c>
      <c r="H81" s="7">
        <f t="shared" si="20"/>
        <v>5.754557747924708E-2</v>
      </c>
      <c r="I81" s="10">
        <v>13.646000000000001</v>
      </c>
      <c r="J81" s="7">
        <f t="shared" si="21"/>
        <v>0.13209328000000001</v>
      </c>
      <c r="K81" s="10">
        <v>27.319700000000001</v>
      </c>
      <c r="L81" s="7">
        <f t="shared" si="22"/>
        <v>0.29233072443636365</v>
      </c>
      <c r="M81" s="10">
        <v>166.1549</v>
      </c>
      <c r="N81" s="7">
        <f t="shared" si="37"/>
        <v>1.7659546971636362</v>
      </c>
      <c r="O81" s="11">
        <v>11.16</v>
      </c>
      <c r="P81" s="7">
        <f t="shared" si="23"/>
        <v>6.0929541818181825E-2</v>
      </c>
      <c r="Q81" s="10">
        <v>9.0515000000000008</v>
      </c>
      <c r="R81" s="7">
        <f t="shared" si="24"/>
        <v>6.9179791636363647E-2</v>
      </c>
      <c r="S81" s="10">
        <v>6.2666000000000004</v>
      </c>
      <c r="T81" s="7">
        <f t="shared" si="25"/>
        <v>5.4289264872727276E-2</v>
      </c>
      <c r="U81" s="10">
        <v>0.29260000000000003</v>
      </c>
      <c r="V81" s="7">
        <f t="shared" si="38"/>
        <v>3.1751888000000005E-3</v>
      </c>
      <c r="W81" s="10">
        <v>1.5226999999999999</v>
      </c>
      <c r="X81" s="7">
        <f t="shared" si="26"/>
        <v>1.2768531636363638E-2</v>
      </c>
      <c r="Y81" s="10">
        <v>2.8050000000000002</v>
      </c>
      <c r="Z81" s="7">
        <f t="shared" si="27"/>
        <v>3.5536800000000007E-2</v>
      </c>
      <c r="AA81" s="10">
        <v>2.6663000000000001</v>
      </c>
      <c r="AB81" s="7">
        <f t="shared" si="28"/>
        <v>3.0085559636363644E-2</v>
      </c>
      <c r="AC81" s="10">
        <v>0.871</v>
      </c>
      <c r="AD81" s="7">
        <f t="shared" si="29"/>
        <v>9.2604719999999988E-3</v>
      </c>
      <c r="AE81" s="10">
        <v>0.15049999999999999</v>
      </c>
      <c r="AF81" s="7">
        <f t="shared" si="30"/>
        <v>2.2353901818181819E-3</v>
      </c>
      <c r="AG81" s="10">
        <v>0.3629</v>
      </c>
      <c r="AH81" s="7">
        <f t="shared" si="31"/>
        <v>4.7820982545454553E-3</v>
      </c>
      <c r="AI81" s="10">
        <v>0.78990000000000005</v>
      </c>
      <c r="AJ81" s="7">
        <f t="shared" si="32"/>
        <v>6.7299480000000004E-3</v>
      </c>
      <c r="AK81" s="10">
        <v>0.56359999999999999</v>
      </c>
      <c r="AL81" s="7">
        <f t="shared" si="33"/>
        <v>6.7709879272727282E-3</v>
      </c>
      <c r="AM81" s="10">
        <v>0.80820000000000003</v>
      </c>
      <c r="AN81" s="7">
        <f t="shared" si="34"/>
        <v>7.7099341090909107E-3</v>
      </c>
      <c r="AO81" s="10">
        <v>4.5654000000000003</v>
      </c>
      <c r="AP81" s="7">
        <f t="shared" si="35"/>
        <v>4.3552255854545467E-2</v>
      </c>
      <c r="AQ81" s="10">
        <v>38.517200000000003</v>
      </c>
      <c r="AR81" s="7">
        <f t="shared" si="36"/>
        <v>0.24956344349090911</v>
      </c>
    </row>
    <row r="82" spans="1:44" x14ac:dyDescent="0.2">
      <c r="A82" s="23" t="s">
        <v>24</v>
      </c>
      <c r="B82" s="8" t="s">
        <v>35</v>
      </c>
      <c r="C82" s="8">
        <v>2</v>
      </c>
      <c r="D82" s="20">
        <v>2</v>
      </c>
      <c r="E82" s="8">
        <v>11</v>
      </c>
      <c r="F82" s="8"/>
      <c r="G82" s="10">
        <v>21.037600000000001</v>
      </c>
      <c r="H82" s="7">
        <f t="shared" si="20"/>
        <v>5.5424573145225697E-2</v>
      </c>
      <c r="I82" s="10">
        <v>14.0832</v>
      </c>
      <c r="J82" s="7">
        <f t="shared" si="21"/>
        <v>0.13632537600000003</v>
      </c>
      <c r="K82" s="10">
        <v>26.511500000000002</v>
      </c>
      <c r="L82" s="7">
        <f t="shared" si="22"/>
        <v>0.28368269054545459</v>
      </c>
      <c r="M82" s="10">
        <v>170.22890000000001</v>
      </c>
      <c r="N82" s="7">
        <f t="shared" si="37"/>
        <v>1.8092546506181819</v>
      </c>
      <c r="O82" s="11">
        <v>10.83</v>
      </c>
      <c r="P82" s="7">
        <f t="shared" si="23"/>
        <v>5.9127861818181818E-2</v>
      </c>
      <c r="Q82" s="10">
        <v>9.1849000000000007</v>
      </c>
      <c r="R82" s="7">
        <f t="shared" si="24"/>
        <v>7.0199355709090916E-2</v>
      </c>
      <c r="S82" s="10">
        <v>6.3531000000000004</v>
      </c>
      <c r="T82" s="7">
        <f t="shared" si="25"/>
        <v>5.5038637963636373E-2</v>
      </c>
      <c r="U82" s="10">
        <v>0.27900000000000003</v>
      </c>
      <c r="V82" s="7">
        <f t="shared" si="38"/>
        <v>3.0276065454545461E-3</v>
      </c>
      <c r="W82" s="10">
        <v>1.5066999999999999</v>
      </c>
      <c r="X82" s="7">
        <f t="shared" si="26"/>
        <v>1.2634364363636364E-2</v>
      </c>
      <c r="Y82" s="10">
        <v>2.8512</v>
      </c>
      <c r="Z82" s="7">
        <f t="shared" si="27"/>
        <v>3.6122111999999998E-2</v>
      </c>
      <c r="AA82" s="10">
        <v>2.6724000000000001</v>
      </c>
      <c r="AB82" s="7">
        <f t="shared" si="28"/>
        <v>3.0154389818181825E-2</v>
      </c>
      <c r="AC82" s="10">
        <v>0.87329999999999997</v>
      </c>
      <c r="AD82" s="7">
        <f t="shared" si="29"/>
        <v>9.2849255999999988E-3</v>
      </c>
      <c r="AE82" s="10">
        <v>0.1532</v>
      </c>
      <c r="AF82" s="7">
        <f t="shared" si="30"/>
        <v>2.2754935272727272E-3</v>
      </c>
      <c r="AG82" s="10">
        <v>0.36059999999999998</v>
      </c>
      <c r="AH82" s="7">
        <f t="shared" si="31"/>
        <v>4.7517901090909087E-3</v>
      </c>
      <c r="AI82" s="10">
        <v>0.79520000000000002</v>
      </c>
      <c r="AJ82" s="7">
        <f t="shared" si="32"/>
        <v>6.7751040000000005E-3</v>
      </c>
      <c r="AK82" s="10">
        <v>0.58520000000000005</v>
      </c>
      <c r="AL82" s="7">
        <f t="shared" si="33"/>
        <v>7.0304864000000017E-3</v>
      </c>
      <c r="AM82" s="10">
        <v>0.83689999999999998</v>
      </c>
      <c r="AN82" s="7">
        <f t="shared" si="34"/>
        <v>7.9837216727272741E-3</v>
      </c>
      <c r="AO82" s="10">
        <v>4.7169999999999996</v>
      </c>
      <c r="AP82" s="7">
        <f t="shared" si="35"/>
        <v>4.499846472727273E-2</v>
      </c>
      <c r="AQ82" s="10">
        <v>37.260199999999998</v>
      </c>
      <c r="AR82" s="7">
        <f t="shared" si="36"/>
        <v>0.24141899767272726</v>
      </c>
    </row>
    <row r="83" spans="1:44" x14ac:dyDescent="0.2">
      <c r="A83" s="23" t="s">
        <v>24</v>
      </c>
      <c r="B83" s="8" t="s">
        <v>35</v>
      </c>
      <c r="C83" s="8">
        <v>2</v>
      </c>
      <c r="D83" s="20">
        <v>3</v>
      </c>
      <c r="E83" s="8">
        <v>11</v>
      </c>
      <c r="F83" s="8"/>
      <c r="G83" s="10">
        <v>20.590499999999999</v>
      </c>
      <c r="H83" s="7">
        <f t="shared" si="20"/>
        <v>5.6628056628056637E-2</v>
      </c>
      <c r="I83" s="10">
        <v>13.9361</v>
      </c>
      <c r="J83" s="7">
        <f t="shared" si="21"/>
        <v>0.13490144800000001</v>
      </c>
      <c r="K83" s="10">
        <v>26.767800000000001</v>
      </c>
      <c r="L83" s="7">
        <f t="shared" si="22"/>
        <v>0.28642519374545461</v>
      </c>
      <c r="M83" s="10">
        <v>171.774</v>
      </c>
      <c r="N83" s="7">
        <f t="shared" si="37"/>
        <v>1.8256765352727273</v>
      </c>
      <c r="O83" s="11">
        <v>10.92</v>
      </c>
      <c r="P83" s="7">
        <f t="shared" si="23"/>
        <v>5.9619229090909089E-2</v>
      </c>
      <c r="Q83" s="10">
        <v>9.3158999999999992</v>
      </c>
      <c r="R83" s="7">
        <f t="shared" si="24"/>
        <v>7.1200576799999998E-2</v>
      </c>
      <c r="S83" s="10">
        <v>6.3879000000000001</v>
      </c>
      <c r="T83" s="7">
        <f t="shared" si="25"/>
        <v>5.5340119854545462E-2</v>
      </c>
      <c r="U83" s="10">
        <v>0.29010000000000002</v>
      </c>
      <c r="V83" s="7">
        <f t="shared" si="38"/>
        <v>3.14805970909091E-3</v>
      </c>
      <c r="W83" s="10">
        <v>1.5418000000000001</v>
      </c>
      <c r="X83" s="7">
        <f t="shared" si="26"/>
        <v>1.2928693818181819E-2</v>
      </c>
      <c r="Y83" s="10">
        <v>2.8290999999999999</v>
      </c>
      <c r="Z83" s="7">
        <f t="shared" si="27"/>
        <v>3.5842125090909088E-2</v>
      </c>
      <c r="AA83" s="10">
        <v>2.7103999999999999</v>
      </c>
      <c r="AB83" s="7">
        <f t="shared" si="28"/>
        <v>3.0583168000000004E-2</v>
      </c>
      <c r="AC83" s="10">
        <v>0.86660000000000004</v>
      </c>
      <c r="AD83" s="7">
        <f t="shared" si="29"/>
        <v>9.2136912000000005E-3</v>
      </c>
      <c r="AE83" s="10">
        <v>0.15190000000000001</v>
      </c>
      <c r="AF83" s="7">
        <f t="shared" si="30"/>
        <v>2.2561845090909092E-3</v>
      </c>
      <c r="AG83" s="10">
        <v>0.36180000000000001</v>
      </c>
      <c r="AH83" s="7">
        <f t="shared" si="31"/>
        <v>4.7676030545454546E-3</v>
      </c>
      <c r="AI83" s="10">
        <v>0.78500000000000003</v>
      </c>
      <c r="AJ83" s="7">
        <f t="shared" si="32"/>
        <v>6.6882000000000018E-3</v>
      </c>
      <c r="AK83" s="10">
        <v>0.55640000000000001</v>
      </c>
      <c r="AL83" s="7">
        <f t="shared" si="33"/>
        <v>6.6844884363636368E-3</v>
      </c>
      <c r="AM83" s="10">
        <v>0.81459999999999999</v>
      </c>
      <c r="AN83" s="7">
        <f t="shared" si="34"/>
        <v>7.7709877818181831E-3</v>
      </c>
      <c r="AO83" s="10">
        <v>4.6756000000000002</v>
      </c>
      <c r="AP83" s="7">
        <f t="shared" si="35"/>
        <v>4.4603523781818193E-2</v>
      </c>
      <c r="AQ83" s="10">
        <v>38.422199999999997</v>
      </c>
      <c r="AR83" s="7">
        <f t="shared" si="36"/>
        <v>0.24894791258181817</v>
      </c>
    </row>
    <row r="84" spans="1:44" x14ac:dyDescent="0.2">
      <c r="A84" s="23" t="s">
        <v>24</v>
      </c>
      <c r="B84" s="8" t="s">
        <v>35</v>
      </c>
      <c r="C84" s="8">
        <v>3</v>
      </c>
      <c r="D84" s="20">
        <v>1</v>
      </c>
      <c r="E84" s="8">
        <v>10.9</v>
      </c>
      <c r="F84" s="8"/>
      <c r="G84" s="10">
        <v>59.761400000000002</v>
      </c>
      <c r="H84" s="7">
        <f t="shared" si="20"/>
        <v>1.933354974950386E-2</v>
      </c>
      <c r="I84" s="10">
        <v>10.6691</v>
      </c>
      <c r="J84" s="7">
        <f t="shared" si="21"/>
        <v>0.1042243823853211</v>
      </c>
      <c r="K84" s="10">
        <v>17.1861</v>
      </c>
      <c r="L84" s="7">
        <f t="shared" si="22"/>
        <v>0.18558465269724769</v>
      </c>
      <c r="M84" s="10">
        <v>160.79769999999999</v>
      </c>
      <c r="N84" s="7">
        <f t="shared" si="37"/>
        <v>1.7246954772844034</v>
      </c>
      <c r="O84" s="11">
        <v>7.57</v>
      </c>
      <c r="P84" s="7">
        <f t="shared" si="23"/>
        <v>4.1708616513761475E-2</v>
      </c>
      <c r="Q84" s="10">
        <v>6.7228000000000003</v>
      </c>
      <c r="R84" s="7">
        <f t="shared" si="24"/>
        <v>5.185314143119267E-2</v>
      </c>
      <c r="S84" s="10">
        <v>4.3666</v>
      </c>
      <c r="T84" s="7">
        <f t="shared" si="25"/>
        <v>3.8176102165137615E-2</v>
      </c>
      <c r="U84" s="10">
        <v>0.26319999999999999</v>
      </c>
      <c r="V84" s="7">
        <f t="shared" si="38"/>
        <v>2.882353908256881E-3</v>
      </c>
      <c r="W84" s="10">
        <v>0.88100000000000001</v>
      </c>
      <c r="X84" s="7">
        <f t="shared" si="26"/>
        <v>7.4553614678899089E-3</v>
      </c>
      <c r="Y84" s="10">
        <v>5.7986000000000004</v>
      </c>
      <c r="Z84" s="7">
        <f t="shared" si="27"/>
        <v>7.4136962935779815E-2</v>
      </c>
      <c r="AA84" s="10">
        <v>3.9807000000000001</v>
      </c>
      <c r="AB84" s="7">
        <f t="shared" si="28"/>
        <v>4.5328851743119271E-2</v>
      </c>
      <c r="AC84" s="10">
        <v>1.8915</v>
      </c>
      <c r="AD84" s="7">
        <f t="shared" si="29"/>
        <v>2.0294927339449539E-2</v>
      </c>
      <c r="AE84" s="10">
        <v>0.49590000000000001</v>
      </c>
      <c r="AF84" s="7">
        <f t="shared" si="30"/>
        <v>7.433222532110091E-3</v>
      </c>
      <c r="AG84" s="10">
        <v>0.65510000000000002</v>
      </c>
      <c r="AH84" s="7">
        <f t="shared" si="31"/>
        <v>8.7117481834862384E-3</v>
      </c>
      <c r="AI84" s="10">
        <v>1.1675</v>
      </c>
      <c r="AJ84" s="7">
        <f t="shared" si="32"/>
        <v>1.0038357798165139E-2</v>
      </c>
      <c r="AK84" s="10">
        <v>1.1832</v>
      </c>
      <c r="AL84" s="7">
        <f t="shared" si="33"/>
        <v>1.4345160220183487E-2</v>
      </c>
      <c r="AM84" s="10">
        <v>1.4682999999999999</v>
      </c>
      <c r="AN84" s="7">
        <f t="shared" si="34"/>
        <v>1.4135553100917433E-2</v>
      </c>
      <c r="AO84" s="10">
        <v>2.6867000000000001</v>
      </c>
      <c r="AP84" s="7">
        <f t="shared" si="35"/>
        <v>2.5865279926605506E-2</v>
      </c>
      <c r="AQ84" s="10">
        <v>12.542899999999999</v>
      </c>
      <c r="AR84" s="7">
        <f t="shared" si="36"/>
        <v>8.2014455853211002E-2</v>
      </c>
    </row>
    <row r="85" spans="1:44" x14ac:dyDescent="0.2">
      <c r="A85" s="23" t="s">
        <v>24</v>
      </c>
      <c r="B85" s="8" t="s">
        <v>35</v>
      </c>
      <c r="C85" s="8">
        <v>3</v>
      </c>
      <c r="D85" s="20">
        <v>2</v>
      </c>
      <c r="E85" s="8">
        <v>10.9</v>
      </c>
      <c r="F85" s="8"/>
      <c r="G85" s="10">
        <v>60.647500000000001</v>
      </c>
      <c r="H85" s="7">
        <f t="shared" si="20"/>
        <v>1.905107382826992E-2</v>
      </c>
      <c r="I85" s="10">
        <v>10.7333</v>
      </c>
      <c r="J85" s="7">
        <f t="shared" si="21"/>
        <v>0.10485153981651374</v>
      </c>
      <c r="K85" s="10">
        <v>18.0945</v>
      </c>
      <c r="L85" s="7">
        <f t="shared" si="22"/>
        <v>0.19539403926605506</v>
      </c>
      <c r="M85" s="10">
        <v>147.28380000000001</v>
      </c>
      <c r="N85" s="7">
        <f t="shared" si="37"/>
        <v>1.579747121614679</v>
      </c>
      <c r="O85" s="11">
        <v>7.62</v>
      </c>
      <c r="P85" s="7">
        <f t="shared" si="23"/>
        <v>4.1984102752293584E-2</v>
      </c>
      <c r="Q85" s="10">
        <v>6.7948000000000004</v>
      </c>
      <c r="R85" s="7">
        <f t="shared" si="24"/>
        <v>5.2408479412844045E-2</v>
      </c>
      <c r="S85" s="10">
        <v>4.2968999999999999</v>
      </c>
      <c r="T85" s="7">
        <f t="shared" si="25"/>
        <v>3.7566732330275229E-2</v>
      </c>
      <c r="U85" s="10">
        <v>0.26279999999999998</v>
      </c>
      <c r="V85" s="7">
        <f t="shared" si="38"/>
        <v>2.8779734311926604E-3</v>
      </c>
      <c r="W85" s="10">
        <v>0.83220000000000005</v>
      </c>
      <c r="X85" s="7">
        <f t="shared" si="26"/>
        <v>7.0423970642201844E-3</v>
      </c>
      <c r="Y85" s="10">
        <v>5.8144</v>
      </c>
      <c r="Z85" s="7">
        <f t="shared" si="27"/>
        <v>7.4338971009174318E-2</v>
      </c>
      <c r="AA85" s="10">
        <v>4.0117000000000003</v>
      </c>
      <c r="AB85" s="7">
        <f t="shared" si="28"/>
        <v>4.5681853577981657E-2</v>
      </c>
      <c r="AC85" s="10">
        <v>1.8980999999999999</v>
      </c>
      <c r="AD85" s="7">
        <f t="shared" si="29"/>
        <v>2.0365742311926602E-2</v>
      </c>
      <c r="AE85" s="10">
        <v>0.51190000000000002</v>
      </c>
      <c r="AF85" s="7">
        <f t="shared" si="30"/>
        <v>7.6730522568807342E-3</v>
      </c>
      <c r="AG85" s="10">
        <v>0.65610000000000002</v>
      </c>
      <c r="AH85" s="7">
        <f t="shared" si="31"/>
        <v>8.7250465321100923E-3</v>
      </c>
      <c r="AI85" s="10">
        <v>1.2702</v>
      </c>
      <c r="AJ85" s="7">
        <f t="shared" si="32"/>
        <v>1.0921389357798164E-2</v>
      </c>
      <c r="AK85" s="10">
        <v>1.1992</v>
      </c>
      <c r="AL85" s="7">
        <f t="shared" si="33"/>
        <v>1.4539144807339451E-2</v>
      </c>
      <c r="AM85" s="10">
        <v>1.4806999999999999</v>
      </c>
      <c r="AN85" s="7">
        <f t="shared" si="34"/>
        <v>1.4254929834862385E-2</v>
      </c>
      <c r="AO85" s="10">
        <v>2.8149000000000002</v>
      </c>
      <c r="AP85" s="7">
        <f t="shared" si="35"/>
        <v>2.7099481321100922E-2</v>
      </c>
      <c r="AQ85" s="10">
        <v>12.9903</v>
      </c>
      <c r="AR85" s="7">
        <f t="shared" si="36"/>
        <v>8.4939877211009179E-2</v>
      </c>
    </row>
    <row r="86" spans="1:44" x14ac:dyDescent="0.2">
      <c r="A86" s="23" t="s">
        <v>24</v>
      </c>
      <c r="B86" s="8" t="s">
        <v>35</v>
      </c>
      <c r="C86" s="8">
        <v>3</v>
      </c>
      <c r="D86" s="20">
        <v>3</v>
      </c>
      <c r="E86" s="8">
        <v>10.9</v>
      </c>
      <c r="F86" s="8"/>
      <c r="G86" s="10">
        <v>60.105499999999999</v>
      </c>
      <c r="H86" s="7">
        <f t="shared" si="20"/>
        <v>1.9222866459808169E-2</v>
      </c>
      <c r="I86" s="10">
        <v>10.901</v>
      </c>
      <c r="J86" s="7">
        <f t="shared" si="21"/>
        <v>0.10648976880733944</v>
      </c>
      <c r="K86" s="10">
        <v>18.353999999999999</v>
      </c>
      <c r="L86" s="7">
        <f t="shared" si="22"/>
        <v>0.19819625834862387</v>
      </c>
      <c r="M86" s="10">
        <v>146.10910000000001</v>
      </c>
      <c r="N86" s="7">
        <f t="shared" si="37"/>
        <v>1.5671474402935781</v>
      </c>
      <c r="O86" s="11">
        <v>7.47</v>
      </c>
      <c r="P86" s="7">
        <f t="shared" si="23"/>
        <v>4.115764403669725E-2</v>
      </c>
      <c r="Q86" s="10">
        <v>6.6981999999999999</v>
      </c>
      <c r="R86" s="7">
        <f t="shared" si="24"/>
        <v>5.1663400954128441E-2</v>
      </c>
      <c r="S86" s="10">
        <v>4.2763</v>
      </c>
      <c r="T86" s="7">
        <f t="shared" si="25"/>
        <v>3.738663163302753E-2</v>
      </c>
      <c r="U86" s="10">
        <v>0.26440000000000002</v>
      </c>
      <c r="V86" s="7">
        <f t="shared" si="38"/>
        <v>2.8954953394495419E-3</v>
      </c>
      <c r="W86" s="10">
        <v>0.83730000000000004</v>
      </c>
      <c r="X86" s="7">
        <f t="shared" si="26"/>
        <v>7.0855552293577987E-3</v>
      </c>
      <c r="Y86" s="10">
        <v>5.8659999999999997</v>
      </c>
      <c r="Z86" s="7">
        <f t="shared" si="27"/>
        <v>7.499869357798164E-2</v>
      </c>
      <c r="AA86" s="10">
        <v>3.9937</v>
      </c>
      <c r="AB86" s="7">
        <f t="shared" si="28"/>
        <v>4.5476884770642205E-2</v>
      </c>
      <c r="AC86" s="10">
        <v>1.8952</v>
      </c>
      <c r="AD86" s="7">
        <f t="shared" si="29"/>
        <v>2.0334626642201831E-2</v>
      </c>
      <c r="AE86" s="10">
        <v>0.51700000000000002</v>
      </c>
      <c r="AF86" s="7">
        <f t="shared" si="30"/>
        <v>7.7494979816513775E-3</v>
      </c>
      <c r="AG86" s="10">
        <v>0.66710000000000003</v>
      </c>
      <c r="AH86" s="7">
        <f t="shared" si="31"/>
        <v>8.871328366972478E-3</v>
      </c>
      <c r="AI86" s="10">
        <v>1.1800999999999999</v>
      </c>
      <c r="AJ86" s="7">
        <f t="shared" si="32"/>
        <v>1.0146694678899082E-2</v>
      </c>
      <c r="AK86" s="10">
        <v>1.1921999999999999</v>
      </c>
      <c r="AL86" s="7">
        <f t="shared" si="33"/>
        <v>1.4454276550458714E-2</v>
      </c>
      <c r="AM86" s="10">
        <v>1.4302999999999999</v>
      </c>
      <c r="AN86" s="7">
        <f t="shared" si="34"/>
        <v>1.376972117431193E-2</v>
      </c>
      <c r="AO86" s="10">
        <v>2.7751999999999999</v>
      </c>
      <c r="AP86" s="7">
        <f t="shared" si="35"/>
        <v>2.6717283229357795E-2</v>
      </c>
      <c r="AQ86" s="10">
        <v>12.587999999999999</v>
      </c>
      <c r="AR86" s="7">
        <f t="shared" si="36"/>
        <v>8.2309351926605503E-2</v>
      </c>
    </row>
    <row r="87" spans="1:44" x14ac:dyDescent="0.2">
      <c r="A87" s="23" t="s">
        <v>24</v>
      </c>
      <c r="B87" s="8" t="s">
        <v>35</v>
      </c>
      <c r="C87" s="8">
        <v>4</v>
      </c>
      <c r="D87" s="20">
        <v>1</v>
      </c>
      <c r="E87" s="8">
        <v>12.2</v>
      </c>
      <c r="F87" s="8"/>
      <c r="G87" s="10">
        <v>51.9238</v>
      </c>
      <c r="H87" s="7">
        <f t="shared" si="20"/>
        <v>2.4905727238761419E-2</v>
      </c>
      <c r="I87" s="10">
        <v>11.048299999999999</v>
      </c>
      <c r="J87" s="7">
        <f t="shared" si="21"/>
        <v>9.6428113442622962E-2</v>
      </c>
      <c r="K87" s="10">
        <v>17.2805</v>
      </c>
      <c r="L87" s="7">
        <f t="shared" si="22"/>
        <v>0.16671999770491805</v>
      </c>
      <c r="M87" s="10">
        <v>159.92769999999999</v>
      </c>
      <c r="N87" s="7">
        <f t="shared" si="37"/>
        <v>1.5325792838032786</v>
      </c>
      <c r="O87" s="11">
        <v>8.57</v>
      </c>
      <c r="P87" s="7">
        <f t="shared" si="23"/>
        <v>4.2186878688524596E-2</v>
      </c>
      <c r="Q87" s="10">
        <v>6.4786999999999999</v>
      </c>
      <c r="R87" s="7">
        <f t="shared" si="24"/>
        <v>4.4645677573770498E-2</v>
      </c>
      <c r="S87" s="10">
        <v>4.3422000000000001</v>
      </c>
      <c r="T87" s="7">
        <f t="shared" si="25"/>
        <v>3.3917564852459017E-2</v>
      </c>
      <c r="U87" s="10">
        <v>0.25659999999999999</v>
      </c>
      <c r="V87" s="7">
        <f t="shared" si="38"/>
        <v>2.5106417049180333E-3</v>
      </c>
      <c r="W87" s="10">
        <v>0.90429999999999999</v>
      </c>
      <c r="X87" s="7">
        <f t="shared" si="26"/>
        <v>6.8371009836065578E-3</v>
      </c>
      <c r="Y87" s="10">
        <v>5.4122000000000003</v>
      </c>
      <c r="Z87" s="7">
        <f t="shared" si="27"/>
        <v>6.1823294426229518E-2</v>
      </c>
      <c r="AA87" s="10">
        <v>3.6709999999999998</v>
      </c>
      <c r="AB87" s="7">
        <f t="shared" si="28"/>
        <v>3.7347911475409841E-2</v>
      </c>
      <c r="AC87" s="10">
        <v>1.8964000000000001</v>
      </c>
      <c r="AD87" s="7">
        <f t="shared" si="29"/>
        <v>1.8179325639344265E-2</v>
      </c>
      <c r="AE87" s="10">
        <v>0.42449999999999999</v>
      </c>
      <c r="AF87" s="7">
        <f t="shared" si="30"/>
        <v>5.6849596721311475E-3</v>
      </c>
      <c r="AG87" s="10">
        <v>0.62350000000000005</v>
      </c>
      <c r="AH87" s="7">
        <f t="shared" si="31"/>
        <v>7.4079977049180349E-3</v>
      </c>
      <c r="AI87" s="10">
        <v>1.2316</v>
      </c>
      <c r="AJ87" s="7">
        <f t="shared" si="32"/>
        <v>9.4611108196721323E-3</v>
      </c>
      <c r="AK87" s="10">
        <v>0.92030000000000001</v>
      </c>
      <c r="AL87" s="7">
        <f t="shared" si="33"/>
        <v>9.9688102950819691E-3</v>
      </c>
      <c r="AM87" s="10">
        <v>1.5065</v>
      </c>
      <c r="AN87" s="7">
        <f t="shared" si="34"/>
        <v>1.295787573770492E-2</v>
      </c>
      <c r="AO87" s="10">
        <v>2.6177999999999999</v>
      </c>
      <c r="AP87" s="7">
        <f t="shared" si="35"/>
        <v>2.2516513180327873E-2</v>
      </c>
      <c r="AQ87" s="10">
        <v>11.633800000000001</v>
      </c>
      <c r="AR87" s="7">
        <f t="shared" si="36"/>
        <v>6.7964278163934438E-2</v>
      </c>
    </row>
    <row r="88" spans="1:44" x14ac:dyDescent="0.2">
      <c r="A88" s="23" t="s">
        <v>24</v>
      </c>
      <c r="B88" s="8" t="s">
        <v>35</v>
      </c>
      <c r="C88" s="8">
        <v>4</v>
      </c>
      <c r="D88" s="20">
        <v>2</v>
      </c>
      <c r="E88" s="8">
        <v>12.2</v>
      </c>
      <c r="F88" s="8"/>
      <c r="G88" s="10">
        <v>52.5396</v>
      </c>
      <c r="H88" s="7">
        <f t="shared" si="20"/>
        <v>2.4613815103274483E-2</v>
      </c>
      <c r="I88" s="10">
        <v>11.229699999999999</v>
      </c>
      <c r="J88" s="7">
        <f t="shared" si="21"/>
        <v>9.8011348852459018E-2</v>
      </c>
      <c r="K88" s="10">
        <v>18.6584</v>
      </c>
      <c r="L88" s="7">
        <f t="shared" si="22"/>
        <v>0.18001379619672134</v>
      </c>
      <c r="M88" s="10">
        <v>153.5427</v>
      </c>
      <c r="N88" s="7">
        <f t="shared" si="37"/>
        <v>1.4713921428196721</v>
      </c>
      <c r="O88" s="11">
        <v>8.27</v>
      </c>
      <c r="P88" s="7">
        <f t="shared" si="23"/>
        <v>4.071009180327869E-2</v>
      </c>
      <c r="Q88" s="10">
        <v>6.7515000000000001</v>
      </c>
      <c r="R88" s="7">
        <f t="shared" si="24"/>
        <v>4.6525582622950826E-2</v>
      </c>
      <c r="S88" s="10">
        <v>4.4204999999999997</v>
      </c>
      <c r="T88" s="7">
        <f t="shared" si="25"/>
        <v>3.4529177704918035E-2</v>
      </c>
      <c r="U88" s="10">
        <v>0.25209999999999999</v>
      </c>
      <c r="V88" s="7">
        <f t="shared" si="38"/>
        <v>2.4666125245901642E-3</v>
      </c>
      <c r="W88" s="10">
        <v>0.92110000000000003</v>
      </c>
      <c r="X88" s="7">
        <f t="shared" si="26"/>
        <v>6.9641200000000016E-3</v>
      </c>
      <c r="Y88" s="10">
        <v>5.5575000000000001</v>
      </c>
      <c r="Z88" s="7">
        <f t="shared" si="27"/>
        <v>6.3483049180327877E-2</v>
      </c>
      <c r="AA88" s="10">
        <v>3.8443000000000001</v>
      </c>
      <c r="AB88" s="7">
        <f t="shared" si="28"/>
        <v>3.9111025901639354E-2</v>
      </c>
      <c r="AC88" s="10">
        <v>1.9036999999999999</v>
      </c>
      <c r="AD88" s="7">
        <f t="shared" si="29"/>
        <v>1.8249305114754099E-2</v>
      </c>
      <c r="AE88" s="10">
        <v>0.41470000000000001</v>
      </c>
      <c r="AF88" s="7">
        <f t="shared" si="30"/>
        <v>5.5537167868852464E-3</v>
      </c>
      <c r="AG88" s="10">
        <v>0.61529999999999996</v>
      </c>
      <c r="AH88" s="7">
        <f t="shared" si="31"/>
        <v>7.3105709508196727E-3</v>
      </c>
      <c r="AI88" s="10">
        <v>1.2669999999999999</v>
      </c>
      <c r="AJ88" s="7">
        <f t="shared" si="32"/>
        <v>9.7330524590163951E-3</v>
      </c>
      <c r="AK88" s="10">
        <v>1.0033000000000001</v>
      </c>
      <c r="AL88" s="7">
        <f t="shared" si="33"/>
        <v>1.086787718032787E-2</v>
      </c>
      <c r="AM88" s="10">
        <v>1.5079</v>
      </c>
      <c r="AN88" s="7">
        <f t="shared" si="34"/>
        <v>1.2969917573770494E-2</v>
      </c>
      <c r="AO88" s="10">
        <v>2.8304</v>
      </c>
      <c r="AP88" s="7">
        <f t="shared" si="35"/>
        <v>2.4345152000000002E-2</v>
      </c>
      <c r="AQ88" s="10">
        <v>12.0038</v>
      </c>
      <c r="AR88" s="7">
        <f t="shared" si="36"/>
        <v>7.0125806032786897E-2</v>
      </c>
    </row>
    <row r="89" spans="1:44" x14ac:dyDescent="0.2">
      <c r="A89" s="23" t="s">
        <v>24</v>
      </c>
      <c r="B89" s="8" t="s">
        <v>35</v>
      </c>
      <c r="C89" s="8">
        <v>4</v>
      </c>
      <c r="D89" s="20">
        <v>3</v>
      </c>
      <c r="E89" s="8">
        <v>12.2</v>
      </c>
      <c r="F89" s="8"/>
      <c r="G89" s="10">
        <v>52.018799999999999</v>
      </c>
      <c r="H89" s="7">
        <f t="shared" si="20"/>
        <v>2.4860242835282632E-2</v>
      </c>
      <c r="I89" s="10">
        <v>11.1172</v>
      </c>
      <c r="J89" s="7">
        <f t="shared" si="21"/>
        <v>9.7029463606557384E-2</v>
      </c>
      <c r="K89" s="10">
        <v>18.030100000000001</v>
      </c>
      <c r="L89" s="7">
        <f t="shared" si="22"/>
        <v>0.17395204019672131</v>
      </c>
      <c r="M89" s="10">
        <v>169.97460000000001</v>
      </c>
      <c r="N89" s="7">
        <f t="shared" si="37"/>
        <v>1.6288582323934429</v>
      </c>
      <c r="O89" s="11">
        <v>8.5500000000000007</v>
      </c>
      <c r="P89" s="7">
        <f t="shared" si="23"/>
        <v>4.2088426229508202E-2</v>
      </c>
      <c r="Q89" s="10">
        <v>6.6014999999999997</v>
      </c>
      <c r="R89" s="7">
        <f t="shared" si="24"/>
        <v>4.5491910491803282E-2</v>
      </c>
      <c r="S89" s="10">
        <v>4.4634</v>
      </c>
      <c r="T89" s="7">
        <f t="shared" si="25"/>
        <v>3.4864275934426238E-2</v>
      </c>
      <c r="U89" s="10">
        <v>0.25519999999999998</v>
      </c>
      <c r="V89" s="7">
        <f t="shared" si="38"/>
        <v>2.4969437377049186E-3</v>
      </c>
      <c r="W89" s="10">
        <v>0.97060000000000002</v>
      </c>
      <c r="X89" s="7">
        <f t="shared" si="26"/>
        <v>7.3383724590163945E-3</v>
      </c>
      <c r="Y89" s="10">
        <v>5.5556999999999999</v>
      </c>
      <c r="Z89" s="7">
        <f t="shared" si="27"/>
        <v>6.346248786885246E-2</v>
      </c>
      <c r="AA89" s="10">
        <v>3.8567999999999998</v>
      </c>
      <c r="AB89" s="7">
        <f t="shared" si="28"/>
        <v>3.9238198032786893E-2</v>
      </c>
      <c r="AC89" s="10">
        <v>1.9332</v>
      </c>
      <c r="AD89" s="7">
        <f t="shared" si="29"/>
        <v>1.8532098885245905E-2</v>
      </c>
      <c r="AE89" s="10">
        <v>0.41799999999999998</v>
      </c>
      <c r="AF89" s="7">
        <f t="shared" si="30"/>
        <v>5.5979108196721316E-3</v>
      </c>
      <c r="AG89" s="10">
        <v>0.62749999999999995</v>
      </c>
      <c r="AH89" s="7">
        <f t="shared" si="31"/>
        <v>7.4555229508196721E-3</v>
      </c>
      <c r="AI89" s="10">
        <v>1.2346999999999999</v>
      </c>
      <c r="AJ89" s="7">
        <f t="shared" si="32"/>
        <v>9.4849249180327874E-3</v>
      </c>
      <c r="AK89" s="10">
        <v>1.0106999999999999</v>
      </c>
      <c r="AL89" s="7">
        <f t="shared" si="33"/>
        <v>1.0948034950819674E-2</v>
      </c>
      <c r="AM89" s="10">
        <v>1.6093</v>
      </c>
      <c r="AN89" s="7">
        <f t="shared" si="34"/>
        <v>1.3842090557377052E-2</v>
      </c>
      <c r="AO89" s="10">
        <v>2.7654999999999998</v>
      </c>
      <c r="AP89" s="7">
        <f t="shared" si="35"/>
        <v>2.3786926885245904E-2</v>
      </c>
      <c r="AQ89" s="10">
        <v>11.7521</v>
      </c>
      <c r="AR89" s="7">
        <f t="shared" si="36"/>
        <v>6.8655382885245919E-2</v>
      </c>
    </row>
    <row r="90" spans="1:44" x14ac:dyDescent="0.2">
      <c r="A90" s="23" t="s">
        <v>24</v>
      </c>
      <c r="B90" s="8" t="s">
        <v>35</v>
      </c>
      <c r="C90" s="8">
        <v>5</v>
      </c>
      <c r="D90" s="20">
        <v>1</v>
      </c>
      <c r="E90" s="8">
        <v>11.2</v>
      </c>
      <c r="F90" s="8"/>
      <c r="G90" s="10">
        <v>54.2134</v>
      </c>
      <c r="H90" s="7">
        <f t="shared" si="20"/>
        <v>2.1898644984450339E-2</v>
      </c>
      <c r="I90" s="10">
        <v>10.879899999999999</v>
      </c>
      <c r="J90" s="7">
        <f t="shared" si="21"/>
        <v>0.10343676357142857</v>
      </c>
      <c r="K90" s="10">
        <v>18.404699999999998</v>
      </c>
      <c r="L90" s="7">
        <f t="shared" si="22"/>
        <v>0.19342025078571429</v>
      </c>
      <c r="M90" s="10">
        <v>155.41079999999999</v>
      </c>
      <c r="N90" s="7">
        <f t="shared" si="37"/>
        <v>1.6222667365714285</v>
      </c>
      <c r="O90" s="11">
        <v>9.09</v>
      </c>
      <c r="P90" s="7">
        <f t="shared" si="23"/>
        <v>4.874187857142858E-2</v>
      </c>
      <c r="Q90" s="10">
        <v>6.8109999999999999</v>
      </c>
      <c r="R90" s="7">
        <f t="shared" si="24"/>
        <v>5.1126285000000007E-2</v>
      </c>
      <c r="S90" s="10">
        <v>4.4805999999999999</v>
      </c>
      <c r="T90" s="7">
        <f t="shared" si="25"/>
        <v>3.8123505142857145E-2</v>
      </c>
      <c r="U90" s="10">
        <v>0.27439999999999998</v>
      </c>
      <c r="V90" s="7">
        <f t="shared" si="38"/>
        <v>2.9245160000000003E-3</v>
      </c>
      <c r="W90" s="10">
        <v>1.0195000000000001</v>
      </c>
      <c r="X90" s="7">
        <f t="shared" si="26"/>
        <v>8.3963107142857162E-3</v>
      </c>
      <c r="Y90" s="10">
        <v>5.7098000000000004</v>
      </c>
      <c r="Z90" s="7">
        <f t="shared" si="27"/>
        <v>7.1046225714285718E-2</v>
      </c>
      <c r="AA90" s="10">
        <v>4.2779999999999996</v>
      </c>
      <c r="AB90" s="7">
        <f t="shared" si="28"/>
        <v>4.7409407142857143E-2</v>
      </c>
      <c r="AC90" s="10">
        <v>1.9708000000000001</v>
      </c>
      <c r="AD90" s="7">
        <f t="shared" si="29"/>
        <v>2.0579375142857143E-2</v>
      </c>
      <c r="AE90" s="10">
        <v>0.44879999999999998</v>
      </c>
      <c r="AF90" s="7">
        <f t="shared" si="30"/>
        <v>6.5470302857142853E-3</v>
      </c>
      <c r="AG90" s="10">
        <v>0.60109999999999997</v>
      </c>
      <c r="AH90" s="7">
        <f t="shared" si="31"/>
        <v>7.779522071428571E-3</v>
      </c>
      <c r="AI90" s="10">
        <v>1.2370000000000001</v>
      </c>
      <c r="AJ90" s="7">
        <f t="shared" si="32"/>
        <v>1.0351039285714287E-2</v>
      </c>
      <c r="AK90" s="10">
        <v>1.1563000000000001</v>
      </c>
      <c r="AL90" s="7">
        <f t="shared" si="33"/>
        <v>1.3643514071428574E-2</v>
      </c>
      <c r="AM90" s="10">
        <v>1.5523</v>
      </c>
      <c r="AN90" s="7">
        <f t="shared" si="34"/>
        <v>1.4543942214285717E-2</v>
      </c>
      <c r="AO90" s="10">
        <v>2.7814000000000001</v>
      </c>
      <c r="AP90" s="7">
        <f t="shared" si="35"/>
        <v>2.6059731285714288E-2</v>
      </c>
      <c r="AQ90" s="10">
        <v>14.6145</v>
      </c>
      <c r="AR90" s="7">
        <f t="shared" si="36"/>
        <v>9.300041464285716E-2</v>
      </c>
    </row>
    <row r="91" spans="1:44" x14ac:dyDescent="0.2">
      <c r="A91" s="23" t="s">
        <v>24</v>
      </c>
      <c r="B91" s="8" t="s">
        <v>35</v>
      </c>
      <c r="C91" s="8">
        <v>5</v>
      </c>
      <c r="D91" s="20">
        <v>2</v>
      </c>
      <c r="E91" s="8">
        <v>11.2</v>
      </c>
      <c r="F91" s="8"/>
      <c r="G91" s="10">
        <v>52.582000000000001</v>
      </c>
      <c r="H91" s="7">
        <f t="shared" si="20"/>
        <v>2.2578068540565214E-2</v>
      </c>
      <c r="I91" s="10">
        <v>11.2705</v>
      </c>
      <c r="J91" s="7">
        <f t="shared" si="21"/>
        <v>0.10715025357142859</v>
      </c>
      <c r="K91" s="10">
        <v>17.713999999999999</v>
      </c>
      <c r="L91" s="7">
        <f t="shared" si="22"/>
        <v>0.18616148714285718</v>
      </c>
      <c r="M91" s="10">
        <v>175.7585</v>
      </c>
      <c r="N91" s="7">
        <f t="shared" si="37"/>
        <v>1.8346676564285715</v>
      </c>
      <c r="O91" s="11">
        <v>8.92</v>
      </c>
      <c r="P91" s="7">
        <f t="shared" si="23"/>
        <v>4.7830314285714284E-2</v>
      </c>
      <c r="Q91" s="10">
        <v>6.7015000000000002</v>
      </c>
      <c r="R91" s="7">
        <f t="shared" si="24"/>
        <v>5.0304331071428579E-2</v>
      </c>
      <c r="S91" s="10">
        <v>4.5666000000000002</v>
      </c>
      <c r="T91" s="7">
        <f t="shared" si="25"/>
        <v>3.8855242285714291E-2</v>
      </c>
      <c r="U91" s="10">
        <v>0.28349999999999997</v>
      </c>
      <c r="V91" s="7">
        <f t="shared" si="38"/>
        <v>3.0215025000000003E-3</v>
      </c>
      <c r="W91" s="10">
        <v>1.06</v>
      </c>
      <c r="X91" s="7">
        <f t="shared" si="26"/>
        <v>8.7298571428571451E-3</v>
      </c>
      <c r="Y91" s="10">
        <v>5.8376999999999999</v>
      </c>
      <c r="Z91" s="7">
        <f t="shared" si="27"/>
        <v>7.2637667142857146E-2</v>
      </c>
      <c r="AA91" s="10">
        <v>4.4888000000000003</v>
      </c>
      <c r="AB91" s="7">
        <f t="shared" si="28"/>
        <v>4.9745522857142871E-2</v>
      </c>
      <c r="AC91" s="10">
        <v>2.0373999999999999</v>
      </c>
      <c r="AD91" s="7">
        <f t="shared" si="29"/>
        <v>2.1274821857142853E-2</v>
      </c>
      <c r="AE91" s="10">
        <v>0.44409999999999999</v>
      </c>
      <c r="AF91" s="7">
        <f t="shared" si="30"/>
        <v>6.4784673571428569E-3</v>
      </c>
      <c r="AG91" s="10">
        <v>0.61509999999999998</v>
      </c>
      <c r="AH91" s="7">
        <f t="shared" si="31"/>
        <v>7.9607120714285731E-3</v>
      </c>
      <c r="AI91" s="10">
        <v>1.2958000000000001</v>
      </c>
      <c r="AJ91" s="7">
        <f t="shared" si="32"/>
        <v>1.0843069285714288E-2</v>
      </c>
      <c r="AK91" s="10">
        <v>1.1742999999999999</v>
      </c>
      <c r="AL91" s="7">
        <f t="shared" si="33"/>
        <v>1.3855901214285716E-2</v>
      </c>
      <c r="AM91" s="10">
        <v>1.5723</v>
      </c>
      <c r="AN91" s="7">
        <f t="shared" si="34"/>
        <v>1.4731327928571432E-2</v>
      </c>
      <c r="AO91" s="10">
        <v>2.7679999999999998</v>
      </c>
      <c r="AP91" s="7">
        <f t="shared" si="35"/>
        <v>2.5934182857142857E-2</v>
      </c>
      <c r="AQ91" s="10">
        <v>15.351699999999999</v>
      </c>
      <c r="AR91" s="7">
        <f t="shared" si="36"/>
        <v>9.7691639499999997E-2</v>
      </c>
    </row>
    <row r="92" spans="1:44" x14ac:dyDescent="0.2">
      <c r="A92" s="23" t="s">
        <v>24</v>
      </c>
      <c r="B92" s="8" t="s">
        <v>35</v>
      </c>
      <c r="C92" s="8">
        <v>5</v>
      </c>
      <c r="D92" s="20">
        <v>3</v>
      </c>
      <c r="E92" s="8">
        <v>11.2</v>
      </c>
      <c r="F92" s="8"/>
      <c r="G92" s="10">
        <v>52.998699999999999</v>
      </c>
      <c r="H92" s="7">
        <f t="shared" si="20"/>
        <v>2.2400549447439279E-2</v>
      </c>
      <c r="I92" s="10">
        <v>11.108499999999999</v>
      </c>
      <c r="J92" s="7">
        <f t="shared" si="21"/>
        <v>0.10561009642857143</v>
      </c>
      <c r="K92" s="10">
        <v>18.380600000000001</v>
      </c>
      <c r="L92" s="7">
        <f t="shared" si="22"/>
        <v>0.19316697700000005</v>
      </c>
      <c r="M92" s="10">
        <v>161.0001</v>
      </c>
      <c r="N92" s="7">
        <f t="shared" si="37"/>
        <v>1.6806110438571431</v>
      </c>
      <c r="O92" s="11">
        <v>9.26</v>
      </c>
      <c r="P92" s="7">
        <f t="shared" si="23"/>
        <v>4.9653442857142863E-2</v>
      </c>
      <c r="Q92" s="10">
        <v>6.7007000000000003</v>
      </c>
      <c r="R92" s="7">
        <f t="shared" si="24"/>
        <v>5.0298325928571433E-2</v>
      </c>
      <c r="S92" s="10">
        <v>4.5627000000000004</v>
      </c>
      <c r="T92" s="7">
        <f t="shared" si="25"/>
        <v>3.882205885714287E-2</v>
      </c>
      <c r="U92" s="10">
        <v>0.2843</v>
      </c>
      <c r="V92" s="7">
        <f t="shared" si="38"/>
        <v>3.0300287857142863E-3</v>
      </c>
      <c r="W92" s="10">
        <v>1.0549999999999999</v>
      </c>
      <c r="X92" s="7">
        <f t="shared" si="26"/>
        <v>8.6886785714285712E-3</v>
      </c>
      <c r="Y92" s="10">
        <v>6.0662000000000003</v>
      </c>
      <c r="Z92" s="7">
        <f t="shared" si="27"/>
        <v>7.5480860000000011E-2</v>
      </c>
      <c r="AA92" s="10">
        <v>4.4180999999999999</v>
      </c>
      <c r="AB92" s="7">
        <f t="shared" si="28"/>
        <v>4.8962015357142868E-2</v>
      </c>
      <c r="AC92" s="10">
        <v>2.0472000000000001</v>
      </c>
      <c r="AD92" s="7">
        <f t="shared" si="29"/>
        <v>2.1377154857142859E-2</v>
      </c>
      <c r="AE92" s="10">
        <v>0.44590000000000002</v>
      </c>
      <c r="AF92" s="7">
        <f t="shared" si="30"/>
        <v>6.5047255E-3</v>
      </c>
      <c r="AG92" s="10">
        <v>0.61799999999999999</v>
      </c>
      <c r="AH92" s="7">
        <f t="shared" si="31"/>
        <v>7.9982442857142854E-3</v>
      </c>
      <c r="AI92" s="10">
        <v>1.3753</v>
      </c>
      <c r="AJ92" s="7">
        <f t="shared" si="32"/>
        <v>1.1508313928571429E-2</v>
      </c>
      <c r="AK92" s="10">
        <v>1.1620999999999999</v>
      </c>
      <c r="AL92" s="7">
        <f t="shared" si="33"/>
        <v>1.3711949928571431E-2</v>
      </c>
      <c r="AM92" s="10">
        <v>1.4893000000000001</v>
      </c>
      <c r="AN92" s="7">
        <f t="shared" si="34"/>
        <v>1.3953677214285717E-2</v>
      </c>
      <c r="AO92" s="10">
        <v>2.6960000000000002</v>
      </c>
      <c r="AP92" s="7">
        <f t="shared" si="35"/>
        <v>2.5259594285714292E-2</v>
      </c>
      <c r="AQ92" s="10">
        <v>15.3368</v>
      </c>
      <c r="AR92" s="7">
        <f t="shared" si="36"/>
        <v>9.7596822285714299E-2</v>
      </c>
    </row>
    <row r="93" spans="1:44" x14ac:dyDescent="0.2">
      <c r="A93" s="23" t="s">
        <v>28</v>
      </c>
      <c r="B93" s="8" t="s">
        <v>36</v>
      </c>
      <c r="C93" s="8">
        <v>1</v>
      </c>
      <c r="D93" s="20">
        <v>1</v>
      </c>
      <c r="E93" s="8">
        <v>5.0999999999999996</v>
      </c>
      <c r="F93" s="8"/>
      <c r="G93" s="10">
        <v>8.7807999999999993</v>
      </c>
      <c r="H93" s="7">
        <f t="shared" si="20"/>
        <v>6.1566144314868808E-2</v>
      </c>
      <c r="I93" s="10">
        <v>3.6334</v>
      </c>
      <c r="J93" s="7">
        <f t="shared" si="21"/>
        <v>7.5859692549019614E-2</v>
      </c>
      <c r="K93" s="10">
        <v>8.1297999999999995</v>
      </c>
      <c r="L93" s="7">
        <f t="shared" si="22"/>
        <v>0.18762940768627451</v>
      </c>
      <c r="M93" s="10">
        <v>67.633899999999997</v>
      </c>
      <c r="N93" s="7">
        <f t="shared" si="37"/>
        <v>1.5504342189803921</v>
      </c>
      <c r="O93" s="11">
        <v>4.21</v>
      </c>
      <c r="P93" s="7">
        <f t="shared" si="23"/>
        <v>4.9575639215686279E-2</v>
      </c>
      <c r="Q93" s="10">
        <v>3.4925999999999999</v>
      </c>
      <c r="R93" s="7">
        <f t="shared" si="24"/>
        <v>5.7574483764705885E-2</v>
      </c>
      <c r="S93" s="10">
        <v>2.5038</v>
      </c>
      <c r="T93" s="7">
        <f t="shared" si="25"/>
        <v>4.678473035294118E-2</v>
      </c>
      <c r="U93" s="10">
        <v>0.15820000000000001</v>
      </c>
      <c r="V93" s="7">
        <f t="shared" si="38"/>
        <v>3.7027485490196089E-3</v>
      </c>
      <c r="W93" s="10">
        <v>0.58099999999999996</v>
      </c>
      <c r="X93" s="7">
        <f t="shared" si="26"/>
        <v>1.050812549019608E-2</v>
      </c>
      <c r="Y93" s="10">
        <v>1.607</v>
      </c>
      <c r="Z93" s="7">
        <f t="shared" si="27"/>
        <v>4.3912062745098047E-2</v>
      </c>
      <c r="AA93" s="10">
        <v>1.6229</v>
      </c>
      <c r="AB93" s="7">
        <f t="shared" si="28"/>
        <v>3.9496930980392163E-2</v>
      </c>
      <c r="AC93" s="10">
        <v>0.55830000000000002</v>
      </c>
      <c r="AD93" s="7">
        <f t="shared" si="29"/>
        <v>1.2802804235294117E-2</v>
      </c>
      <c r="AE93" s="10">
        <v>0.11219999999999999</v>
      </c>
      <c r="AF93" s="7">
        <f t="shared" si="30"/>
        <v>3.5944479999999997E-3</v>
      </c>
      <c r="AG93" s="10">
        <v>0.21479999999999999</v>
      </c>
      <c r="AH93" s="7">
        <f t="shared" si="31"/>
        <v>6.1050371764705888E-3</v>
      </c>
      <c r="AI93" s="10">
        <v>1.1620999999999999</v>
      </c>
      <c r="AJ93" s="7">
        <f t="shared" si="32"/>
        <v>2.1355296470588238E-2</v>
      </c>
      <c r="AK93" s="10">
        <v>0.31030000000000002</v>
      </c>
      <c r="AL93" s="7">
        <f t="shared" si="33"/>
        <v>8.0405422745098067E-3</v>
      </c>
      <c r="AM93" s="10">
        <v>9.4492999999999991</v>
      </c>
      <c r="AN93" s="7">
        <f t="shared" si="34"/>
        <v>0.19442583231372551</v>
      </c>
      <c r="AO93" s="10">
        <v>1.0880000000000001</v>
      </c>
      <c r="AP93" s="7">
        <f t="shared" si="35"/>
        <v>2.2386346666666671E-2</v>
      </c>
      <c r="AQ93" s="10">
        <v>11.921200000000001</v>
      </c>
      <c r="AR93" s="7">
        <f t="shared" si="36"/>
        <v>0.16659760125490197</v>
      </c>
    </row>
    <row r="94" spans="1:44" x14ac:dyDescent="0.2">
      <c r="A94" s="23" t="s">
        <v>28</v>
      </c>
      <c r="B94" s="8" t="s">
        <v>36</v>
      </c>
      <c r="C94" s="8">
        <v>1</v>
      </c>
      <c r="D94" s="20">
        <v>2</v>
      </c>
      <c r="E94" s="8">
        <v>5.0999999999999996</v>
      </c>
      <c r="F94" s="8"/>
      <c r="G94" s="10">
        <v>8.7988999999999997</v>
      </c>
      <c r="H94" s="7">
        <f t="shared" si="20"/>
        <v>6.1439498119083065E-2</v>
      </c>
      <c r="I94" s="10">
        <v>3.6042000000000001</v>
      </c>
      <c r="J94" s="7">
        <f t="shared" si="21"/>
        <v>7.5250042352941193E-2</v>
      </c>
      <c r="K94" s="10">
        <v>8.5029000000000003</v>
      </c>
      <c r="L94" s="7">
        <f t="shared" si="22"/>
        <v>0.19624026305882358</v>
      </c>
      <c r="M94" s="10">
        <v>63.464799999999997</v>
      </c>
      <c r="N94" s="7">
        <f t="shared" si="37"/>
        <v>1.4548620975686273</v>
      </c>
      <c r="O94" s="11">
        <v>4.2300000000000004</v>
      </c>
      <c r="P94" s="7">
        <f t="shared" si="23"/>
        <v>4.9811152941176481E-2</v>
      </c>
      <c r="Q94" s="10">
        <v>3.4232</v>
      </c>
      <c r="R94" s="7">
        <f t="shared" si="24"/>
        <v>5.6430445176470598E-2</v>
      </c>
      <c r="S94" s="10">
        <v>2.524</v>
      </c>
      <c r="T94" s="7">
        <f t="shared" si="25"/>
        <v>4.7162177254901967E-2</v>
      </c>
      <c r="U94" s="10">
        <v>0.16239999999999999</v>
      </c>
      <c r="V94" s="7">
        <f t="shared" si="38"/>
        <v>3.801051607843138E-3</v>
      </c>
      <c r="W94" s="10">
        <v>0.59689999999999999</v>
      </c>
      <c r="X94" s="7">
        <f t="shared" si="26"/>
        <v>1.0795697254901962E-2</v>
      </c>
      <c r="Y94" s="10">
        <v>1.5826</v>
      </c>
      <c r="Z94" s="7">
        <f t="shared" si="27"/>
        <v>4.3245320784313729E-2</v>
      </c>
      <c r="AA94" s="10">
        <v>1.6448</v>
      </c>
      <c r="AB94" s="7">
        <f t="shared" si="28"/>
        <v>4.002991686274511E-2</v>
      </c>
      <c r="AC94" s="10">
        <v>0.57340000000000002</v>
      </c>
      <c r="AD94" s="7">
        <f t="shared" si="29"/>
        <v>1.3149073882352941E-2</v>
      </c>
      <c r="AE94" s="10">
        <v>0.1158</v>
      </c>
      <c r="AF94" s="7">
        <f t="shared" si="30"/>
        <v>3.7097778823529412E-3</v>
      </c>
      <c r="AG94" s="10">
        <v>0.19869999999999999</v>
      </c>
      <c r="AH94" s="7">
        <f t="shared" si="31"/>
        <v>5.6474436078431372E-3</v>
      </c>
      <c r="AI94" s="10">
        <v>1.1431</v>
      </c>
      <c r="AJ94" s="7">
        <f t="shared" si="32"/>
        <v>2.1006143529411769E-2</v>
      </c>
      <c r="AK94" s="10">
        <v>0.29899999999999999</v>
      </c>
      <c r="AL94" s="7">
        <f t="shared" si="33"/>
        <v>7.7477349019607865E-3</v>
      </c>
      <c r="AM94" s="10">
        <v>9.9928000000000008</v>
      </c>
      <c r="AN94" s="7">
        <f t="shared" si="34"/>
        <v>0.20560871780392162</v>
      </c>
      <c r="AO94" s="10">
        <v>0.98270000000000002</v>
      </c>
      <c r="AP94" s="7">
        <f t="shared" si="35"/>
        <v>2.0219726901960788E-2</v>
      </c>
      <c r="AQ94" s="10">
        <v>12.2643</v>
      </c>
      <c r="AR94" s="7">
        <f t="shared" si="36"/>
        <v>0.17139239011764709</v>
      </c>
    </row>
    <row r="95" spans="1:44" x14ac:dyDescent="0.2">
      <c r="A95" s="23" t="s">
        <v>28</v>
      </c>
      <c r="B95" s="8" t="s">
        <v>36</v>
      </c>
      <c r="C95" s="8">
        <v>1</v>
      </c>
      <c r="D95" s="20">
        <v>3</v>
      </c>
      <c r="E95" s="8">
        <v>5.0999999999999996</v>
      </c>
      <c r="F95" s="8"/>
      <c r="G95" s="10">
        <v>9.0221</v>
      </c>
      <c r="H95" s="7">
        <f t="shared" si="20"/>
        <v>5.9919530929606189E-2</v>
      </c>
      <c r="I95" s="10">
        <v>3.7416999999999998</v>
      </c>
      <c r="J95" s="7">
        <f t="shared" si="21"/>
        <v>7.8120826666666671E-2</v>
      </c>
      <c r="K95" s="10">
        <v>8.4215</v>
      </c>
      <c r="L95" s="7">
        <f t="shared" si="22"/>
        <v>0.1943616149019608</v>
      </c>
      <c r="M95" s="10">
        <v>63.121299999999998</v>
      </c>
      <c r="N95" s="7">
        <f t="shared" si="37"/>
        <v>1.446987730509804</v>
      </c>
      <c r="O95" s="11">
        <v>4.29</v>
      </c>
      <c r="P95" s="7">
        <f t="shared" si="23"/>
        <v>5.0517694117647068E-2</v>
      </c>
      <c r="Q95" s="10">
        <v>3.4748999999999999</v>
      </c>
      <c r="R95" s="7">
        <f t="shared" si="24"/>
        <v>5.7282704470588246E-2</v>
      </c>
      <c r="S95" s="10">
        <v>2.5308000000000002</v>
      </c>
      <c r="T95" s="7">
        <f t="shared" si="25"/>
        <v>4.7289238588235305E-2</v>
      </c>
      <c r="U95" s="10">
        <v>0.16250000000000001</v>
      </c>
      <c r="V95" s="7">
        <f t="shared" si="38"/>
        <v>3.8033921568627459E-3</v>
      </c>
      <c r="W95" s="10">
        <v>0.59319999999999995</v>
      </c>
      <c r="X95" s="7">
        <f t="shared" si="26"/>
        <v>1.0728778039215688E-2</v>
      </c>
      <c r="Y95" s="10">
        <v>1.5628</v>
      </c>
      <c r="Z95" s="7">
        <f t="shared" si="27"/>
        <v>4.2704276078431379E-2</v>
      </c>
      <c r="AA95" s="10">
        <v>1.6116999999999999</v>
      </c>
      <c r="AB95" s="7">
        <f t="shared" si="28"/>
        <v>3.9224353725490199E-2</v>
      </c>
      <c r="AC95" s="10">
        <v>0.54930000000000001</v>
      </c>
      <c r="AD95" s="7">
        <f t="shared" si="29"/>
        <v>1.2596418352941178E-2</v>
      </c>
      <c r="AE95" s="10">
        <v>0.11269999999999999</v>
      </c>
      <c r="AF95" s="7">
        <f t="shared" si="30"/>
        <v>3.6104660392156864E-3</v>
      </c>
      <c r="AG95" s="10">
        <v>0.19670000000000001</v>
      </c>
      <c r="AH95" s="7">
        <f t="shared" si="31"/>
        <v>5.5905996862745102E-3</v>
      </c>
      <c r="AI95" s="10">
        <v>1.1532</v>
      </c>
      <c r="AJ95" s="7">
        <f t="shared" si="32"/>
        <v>2.1191745882352946E-2</v>
      </c>
      <c r="AK95" s="10">
        <v>0.3</v>
      </c>
      <c r="AL95" s="7">
        <f t="shared" si="33"/>
        <v>7.773647058823531E-3</v>
      </c>
      <c r="AM95" s="10">
        <v>9.5127000000000006</v>
      </c>
      <c r="AN95" s="7">
        <f t="shared" si="34"/>
        <v>0.19573033082352945</v>
      </c>
      <c r="AO95" s="10">
        <v>0.89590000000000003</v>
      </c>
      <c r="AP95" s="7">
        <f t="shared" si="35"/>
        <v>1.8433757333333339E-2</v>
      </c>
      <c r="AQ95" s="10">
        <v>12.1569</v>
      </c>
      <c r="AR95" s="7">
        <f t="shared" si="36"/>
        <v>0.16989148564705886</v>
      </c>
    </row>
    <row r="96" spans="1:44" x14ac:dyDescent="0.2">
      <c r="A96" s="23" t="s">
        <v>28</v>
      </c>
      <c r="B96" s="8" t="s">
        <v>36</v>
      </c>
      <c r="C96" s="8">
        <v>2</v>
      </c>
      <c r="D96" s="20">
        <v>1</v>
      </c>
      <c r="E96" s="8">
        <v>6</v>
      </c>
      <c r="F96" s="8"/>
      <c r="G96" s="10">
        <v>12.969900000000001</v>
      </c>
      <c r="H96" s="7">
        <f t="shared" si="20"/>
        <v>4.9036615548308009E-2</v>
      </c>
      <c r="I96" s="10">
        <v>5.4295</v>
      </c>
      <c r="J96" s="7">
        <f t="shared" si="21"/>
        <v>9.6355526666666677E-2</v>
      </c>
      <c r="K96" s="10">
        <v>10.1372</v>
      </c>
      <c r="L96" s="7">
        <f t="shared" si="22"/>
        <v>0.19886483146666667</v>
      </c>
      <c r="M96" s="10">
        <v>89.901600000000002</v>
      </c>
      <c r="N96" s="7">
        <f t="shared" si="37"/>
        <v>1.7517626432000002</v>
      </c>
      <c r="O96" s="11">
        <v>5.25</v>
      </c>
      <c r="P96" s="7">
        <f t="shared" si="23"/>
        <v>5.2549000000000005E-2</v>
      </c>
      <c r="Q96" s="10">
        <v>4.6022999999999996</v>
      </c>
      <c r="R96" s="7">
        <f t="shared" si="24"/>
        <v>6.4487427599999994E-2</v>
      </c>
      <c r="S96" s="10">
        <v>3.3652000000000002</v>
      </c>
      <c r="T96" s="7">
        <f t="shared" si="25"/>
        <v>5.3448349866666682E-2</v>
      </c>
      <c r="U96" s="10">
        <v>0.20580000000000001</v>
      </c>
      <c r="V96" s="7">
        <f t="shared" si="38"/>
        <v>4.0943224000000002E-3</v>
      </c>
      <c r="W96" s="10">
        <v>0.68569999999999998</v>
      </c>
      <c r="X96" s="7">
        <f t="shared" si="26"/>
        <v>1.0541494666666667E-2</v>
      </c>
      <c r="Y96" s="10">
        <v>2.0081000000000002</v>
      </c>
      <c r="Z96" s="7">
        <f t="shared" si="27"/>
        <v>4.6641469333333345E-2</v>
      </c>
      <c r="AA96" s="10">
        <v>2.3001</v>
      </c>
      <c r="AB96" s="7">
        <f t="shared" si="28"/>
        <v>4.7581402000000002E-2</v>
      </c>
      <c r="AC96" s="10">
        <v>0.85619999999999996</v>
      </c>
      <c r="AD96" s="7">
        <f t="shared" si="29"/>
        <v>1.6689050399999999E-2</v>
      </c>
      <c r="AE96" s="10">
        <v>0.17499999999999999</v>
      </c>
      <c r="AF96" s="7">
        <f t="shared" si="30"/>
        <v>4.7653666666666664E-3</v>
      </c>
      <c r="AG96" s="10">
        <v>0.32840000000000003</v>
      </c>
      <c r="AH96" s="7">
        <f t="shared" si="31"/>
        <v>7.9337061333333344E-3</v>
      </c>
      <c r="AI96" s="10">
        <v>1.7714000000000001</v>
      </c>
      <c r="AJ96" s="7">
        <f t="shared" si="32"/>
        <v>2.7669268000000007E-2</v>
      </c>
      <c r="AK96" s="10">
        <v>0.5827</v>
      </c>
      <c r="AL96" s="7">
        <f t="shared" si="33"/>
        <v>1.2834161733333335E-2</v>
      </c>
      <c r="AM96" s="10">
        <v>14.071400000000001</v>
      </c>
      <c r="AN96" s="7">
        <f t="shared" si="34"/>
        <v>0.24609940506666672</v>
      </c>
      <c r="AO96" s="10">
        <v>1.6432</v>
      </c>
      <c r="AP96" s="7">
        <f t="shared" si="35"/>
        <v>2.8738472533333337E-2</v>
      </c>
      <c r="AQ96" s="10">
        <v>16.420200000000001</v>
      </c>
      <c r="AR96" s="7">
        <f t="shared" si="36"/>
        <v>0.19505008240000002</v>
      </c>
    </row>
    <row r="97" spans="1:44" x14ac:dyDescent="0.2">
      <c r="A97" s="23" t="s">
        <v>28</v>
      </c>
      <c r="B97" s="8" t="s">
        <v>36</v>
      </c>
      <c r="C97" s="8">
        <v>2</v>
      </c>
      <c r="D97" s="20">
        <v>2</v>
      </c>
      <c r="E97" s="8">
        <v>6</v>
      </c>
      <c r="F97" s="8"/>
      <c r="G97" s="10">
        <v>13.3985</v>
      </c>
      <c r="H97" s="7">
        <f t="shared" si="20"/>
        <v>4.7468000149270446E-2</v>
      </c>
      <c r="I97" s="10">
        <v>5.4337999999999997</v>
      </c>
      <c r="J97" s="7">
        <f t="shared" si="21"/>
        <v>9.6431837333333326E-2</v>
      </c>
      <c r="K97" s="10">
        <v>10.8241</v>
      </c>
      <c r="L97" s="7">
        <f t="shared" si="22"/>
        <v>0.21233997773333335</v>
      </c>
      <c r="M97" s="10">
        <v>90.312799999999996</v>
      </c>
      <c r="N97" s="7">
        <f t="shared" si="37"/>
        <v>1.7597750122666664</v>
      </c>
      <c r="O97" s="11">
        <v>5.44</v>
      </c>
      <c r="P97" s="7">
        <f t="shared" si="23"/>
        <v>5.4450773333333341E-2</v>
      </c>
      <c r="Q97" s="10">
        <v>4.5792999999999999</v>
      </c>
      <c r="R97" s="7">
        <f t="shared" si="24"/>
        <v>6.4165151600000012E-2</v>
      </c>
      <c r="S97" s="10">
        <v>3.4550000000000001</v>
      </c>
      <c r="T97" s="7">
        <f t="shared" si="25"/>
        <v>5.4874613333333343E-2</v>
      </c>
      <c r="U97" s="10">
        <v>0.2084</v>
      </c>
      <c r="V97" s="7">
        <f t="shared" si="38"/>
        <v>4.1460485333333344E-3</v>
      </c>
      <c r="W97" s="10">
        <v>0.67630000000000001</v>
      </c>
      <c r="X97" s="7">
        <f t="shared" si="26"/>
        <v>1.0396985333333336E-2</v>
      </c>
      <c r="Y97" s="10">
        <v>2.0339999999999998</v>
      </c>
      <c r="Z97" s="7">
        <f t="shared" si="27"/>
        <v>4.7243039999999993E-2</v>
      </c>
      <c r="AA97" s="10">
        <v>2.2682000000000002</v>
      </c>
      <c r="AB97" s="7">
        <f t="shared" si="28"/>
        <v>4.6921497333333347E-2</v>
      </c>
      <c r="AC97" s="10">
        <v>0.83340000000000003</v>
      </c>
      <c r="AD97" s="7">
        <f t="shared" si="29"/>
        <v>1.6244632800000002E-2</v>
      </c>
      <c r="AE97" s="10">
        <v>0.1782</v>
      </c>
      <c r="AF97" s="7">
        <f t="shared" si="30"/>
        <v>4.8525047999999999E-3</v>
      </c>
      <c r="AG97" s="10">
        <v>0.32800000000000001</v>
      </c>
      <c r="AH97" s="7">
        <f t="shared" si="31"/>
        <v>7.9240426666666672E-3</v>
      </c>
      <c r="AI97" s="10">
        <v>1.8095000000000001</v>
      </c>
      <c r="AJ97" s="7">
        <f t="shared" si="32"/>
        <v>2.8264390000000004E-2</v>
      </c>
      <c r="AK97" s="10">
        <v>0.56940000000000002</v>
      </c>
      <c r="AL97" s="7">
        <f t="shared" si="33"/>
        <v>1.25412248E-2</v>
      </c>
      <c r="AM97" s="10">
        <v>14.2257</v>
      </c>
      <c r="AN97" s="7">
        <f t="shared" si="34"/>
        <v>0.24879800920000003</v>
      </c>
      <c r="AO97" s="10">
        <v>1.7201</v>
      </c>
      <c r="AP97" s="7">
        <f t="shared" si="35"/>
        <v>3.008340226666667E-2</v>
      </c>
      <c r="AQ97" s="10">
        <v>16.001899999999999</v>
      </c>
      <c r="AR97" s="7">
        <f t="shared" si="36"/>
        <v>0.1900812361333333</v>
      </c>
    </row>
    <row r="98" spans="1:44" x14ac:dyDescent="0.2">
      <c r="A98" s="23" t="s">
        <v>28</v>
      </c>
      <c r="B98" s="8" t="s">
        <v>36</v>
      </c>
      <c r="C98" s="8">
        <v>2</v>
      </c>
      <c r="D98" s="20">
        <v>3</v>
      </c>
      <c r="E98" s="8">
        <v>6</v>
      </c>
      <c r="F98" s="8"/>
      <c r="G98" s="10">
        <v>13.15</v>
      </c>
      <c r="H98" s="7">
        <f t="shared" si="20"/>
        <v>4.836501901140685E-2</v>
      </c>
      <c r="I98" s="10">
        <v>5.5987</v>
      </c>
      <c r="J98" s="7">
        <f t="shared" si="21"/>
        <v>9.9358262666666683E-2</v>
      </c>
      <c r="K98" s="10">
        <v>11.1175</v>
      </c>
      <c r="L98" s="7">
        <f t="shared" si="22"/>
        <v>0.21809570333333336</v>
      </c>
      <c r="M98" s="10">
        <v>85.384100000000004</v>
      </c>
      <c r="N98" s="7">
        <f t="shared" si="37"/>
        <v>1.6637376498666667</v>
      </c>
      <c r="O98" s="11">
        <v>5.34</v>
      </c>
      <c r="P98" s="7">
        <f t="shared" si="23"/>
        <v>5.3449840000000005E-2</v>
      </c>
      <c r="Q98" s="10">
        <v>4.5141999999999998</v>
      </c>
      <c r="R98" s="7">
        <f t="shared" si="24"/>
        <v>6.3252970399999997E-2</v>
      </c>
      <c r="S98" s="10">
        <v>3.3982999999999999</v>
      </c>
      <c r="T98" s="7">
        <f t="shared" si="25"/>
        <v>5.3974066133333332E-2</v>
      </c>
      <c r="U98" s="10">
        <v>0.19769999999999999</v>
      </c>
      <c r="V98" s="7">
        <f t="shared" si="38"/>
        <v>3.9331756000000008E-3</v>
      </c>
      <c r="W98" s="10">
        <v>0.64810000000000001</v>
      </c>
      <c r="X98" s="7">
        <f t="shared" si="26"/>
        <v>9.9634573333333334E-3</v>
      </c>
      <c r="Y98" s="10">
        <v>1.9964</v>
      </c>
      <c r="Z98" s="7">
        <f t="shared" si="27"/>
        <v>4.6369717333333338E-2</v>
      </c>
      <c r="AA98" s="10">
        <v>2.2844000000000002</v>
      </c>
      <c r="AB98" s="7">
        <f t="shared" si="28"/>
        <v>4.7256621333333339E-2</v>
      </c>
      <c r="AC98" s="10">
        <v>0.84840000000000004</v>
      </c>
      <c r="AD98" s="7">
        <f t="shared" si="29"/>
        <v>1.6537012800000001E-2</v>
      </c>
      <c r="AE98" s="10">
        <v>0.1825</v>
      </c>
      <c r="AF98" s="7">
        <f t="shared" si="30"/>
        <v>4.9695966666666669E-3</v>
      </c>
      <c r="AG98" s="10">
        <v>0.33679999999999999</v>
      </c>
      <c r="AH98" s="7">
        <f t="shared" si="31"/>
        <v>8.1366389333333341E-3</v>
      </c>
      <c r="AI98" s="10">
        <v>1.7732000000000001</v>
      </c>
      <c r="AJ98" s="7">
        <f t="shared" si="32"/>
        <v>2.7697384000000005E-2</v>
      </c>
      <c r="AK98" s="10">
        <v>0.54720000000000002</v>
      </c>
      <c r="AL98" s="7">
        <f t="shared" si="33"/>
        <v>1.2052262400000001E-2</v>
      </c>
      <c r="AM98" s="10">
        <v>14.2416</v>
      </c>
      <c r="AN98" s="7">
        <f t="shared" si="34"/>
        <v>0.24907608960000005</v>
      </c>
      <c r="AO98" s="10">
        <v>1.3294999999999999</v>
      </c>
      <c r="AP98" s="7">
        <f t="shared" si="35"/>
        <v>2.3252068666666667E-2</v>
      </c>
      <c r="AQ98" s="10">
        <v>15.651199999999999</v>
      </c>
      <c r="AR98" s="7">
        <f t="shared" si="36"/>
        <v>0.18591538773333335</v>
      </c>
    </row>
    <row r="99" spans="1:44" x14ac:dyDescent="0.2">
      <c r="A99" s="23" t="s">
        <v>28</v>
      </c>
      <c r="B99" s="8" t="s">
        <v>36</v>
      </c>
      <c r="C99" s="8">
        <v>3</v>
      </c>
      <c r="D99" s="20">
        <v>1</v>
      </c>
      <c r="E99" s="8">
        <v>5</v>
      </c>
      <c r="F99" s="8"/>
      <c r="G99" s="10">
        <v>9.0502000000000002</v>
      </c>
      <c r="H99" s="7">
        <f t="shared" si="20"/>
        <v>5.8562241718415078E-2</v>
      </c>
      <c r="I99" s="10">
        <v>4.1261000000000001</v>
      </c>
      <c r="J99" s="7">
        <f t="shared" si="21"/>
        <v>8.7869425600000009E-2</v>
      </c>
      <c r="K99" s="10">
        <v>9.2332000000000001</v>
      </c>
      <c r="L99" s="7">
        <f t="shared" si="22"/>
        <v>0.21735691456</v>
      </c>
      <c r="M99" s="10">
        <v>66.012299999999996</v>
      </c>
      <c r="N99" s="7">
        <f t="shared" si="37"/>
        <v>1.54352600352</v>
      </c>
      <c r="O99" s="11">
        <v>5.09</v>
      </c>
      <c r="P99" s="7">
        <f t="shared" si="23"/>
        <v>6.1137007999999993E-2</v>
      </c>
      <c r="Q99" s="10">
        <v>3.83</v>
      </c>
      <c r="R99" s="7">
        <f t="shared" si="24"/>
        <v>6.4399152000000015E-2</v>
      </c>
      <c r="S99" s="10">
        <v>2.6021999999999998</v>
      </c>
      <c r="T99" s="7">
        <f t="shared" si="25"/>
        <v>4.9595850240000003E-2</v>
      </c>
      <c r="U99" s="10">
        <v>0.15670000000000001</v>
      </c>
      <c r="V99" s="7">
        <f t="shared" si="38"/>
        <v>3.7409931200000001E-3</v>
      </c>
      <c r="W99" s="10">
        <v>0.57010000000000005</v>
      </c>
      <c r="X99" s="7">
        <f t="shared" si="26"/>
        <v>1.0517204800000002E-2</v>
      </c>
      <c r="Y99" s="10">
        <v>1.4939</v>
      </c>
      <c r="Z99" s="7">
        <f t="shared" si="27"/>
        <v>4.1637980800000009E-2</v>
      </c>
      <c r="AA99" s="10">
        <v>1.6279999999999999</v>
      </c>
      <c r="AB99" s="7">
        <f t="shared" si="28"/>
        <v>4.0413471999999999E-2</v>
      </c>
      <c r="AC99" s="10">
        <v>0.46439999999999998</v>
      </c>
      <c r="AD99" s="7">
        <f t="shared" si="29"/>
        <v>1.0862501759999999E-2</v>
      </c>
      <c r="AE99" s="10">
        <v>7.7399999999999997E-2</v>
      </c>
      <c r="AF99" s="7">
        <f t="shared" si="30"/>
        <v>2.5291843199999999E-3</v>
      </c>
      <c r="AG99" s="10">
        <v>0.18759999999999999</v>
      </c>
      <c r="AH99" s="7">
        <f t="shared" si="31"/>
        <v>5.4385990400000004E-3</v>
      </c>
      <c r="AI99" s="10">
        <v>1.1184000000000001</v>
      </c>
      <c r="AJ99" s="7">
        <f t="shared" si="32"/>
        <v>2.0963289600000001E-2</v>
      </c>
      <c r="AK99" s="10">
        <v>0.26860000000000001</v>
      </c>
      <c r="AL99" s="7">
        <f t="shared" si="33"/>
        <v>7.0992054400000008E-3</v>
      </c>
      <c r="AM99" s="10">
        <v>12.020799999999999</v>
      </c>
      <c r="AN99" s="7">
        <f t="shared" si="34"/>
        <v>0.25228293375999999</v>
      </c>
      <c r="AO99" s="10">
        <v>1.2259</v>
      </c>
      <c r="AP99" s="7">
        <f t="shared" si="35"/>
        <v>2.5728208480000004E-2</v>
      </c>
      <c r="AQ99" s="10">
        <v>15.6533</v>
      </c>
      <c r="AR99" s="7">
        <f t="shared" si="36"/>
        <v>0.22312839952000002</v>
      </c>
    </row>
    <row r="100" spans="1:44" x14ac:dyDescent="0.2">
      <c r="A100" s="23" t="s">
        <v>28</v>
      </c>
      <c r="B100" s="8" t="s">
        <v>36</v>
      </c>
      <c r="C100" s="8">
        <v>3</v>
      </c>
      <c r="D100" s="20">
        <v>2</v>
      </c>
      <c r="E100" s="8">
        <v>5</v>
      </c>
      <c r="F100" s="8"/>
      <c r="G100" s="10">
        <v>8.8422000000000001</v>
      </c>
      <c r="H100" s="7">
        <f t="shared" si="20"/>
        <v>5.9939833977969301E-2</v>
      </c>
      <c r="I100" s="10">
        <v>4.1862000000000004</v>
      </c>
      <c r="J100" s="7">
        <f t="shared" si="21"/>
        <v>8.9149315199999996E-2</v>
      </c>
      <c r="K100" s="10">
        <v>9.4189000000000007</v>
      </c>
      <c r="L100" s="7">
        <f t="shared" si="22"/>
        <v>0.22172844112000006</v>
      </c>
      <c r="M100" s="10">
        <v>67.910600000000002</v>
      </c>
      <c r="N100" s="7">
        <f t="shared" si="37"/>
        <v>1.58791281344</v>
      </c>
      <c r="O100" s="11">
        <v>5.1100000000000003</v>
      </c>
      <c r="P100" s="7">
        <f t="shared" si="23"/>
        <v>6.1377232000000004E-2</v>
      </c>
      <c r="Q100" s="10">
        <v>3.8277999999999999</v>
      </c>
      <c r="R100" s="7">
        <f t="shared" si="24"/>
        <v>6.436216032E-2</v>
      </c>
      <c r="S100" s="10">
        <v>2.6738</v>
      </c>
      <c r="T100" s="7">
        <f t="shared" si="25"/>
        <v>5.0960488960000008E-2</v>
      </c>
      <c r="U100" s="10">
        <v>0.15640000000000001</v>
      </c>
      <c r="V100" s="7">
        <f t="shared" si="38"/>
        <v>3.7338310400000011E-3</v>
      </c>
      <c r="W100" s="10">
        <v>0.58960000000000001</v>
      </c>
      <c r="X100" s="7">
        <f t="shared" si="26"/>
        <v>1.0876940800000002E-2</v>
      </c>
      <c r="Y100" s="10">
        <v>1.4778</v>
      </c>
      <c r="Z100" s="7">
        <f t="shared" si="27"/>
        <v>4.1189241599999996E-2</v>
      </c>
      <c r="AA100" s="10">
        <v>1.6207</v>
      </c>
      <c r="AB100" s="7">
        <f t="shared" si="28"/>
        <v>4.0232256800000005E-2</v>
      </c>
      <c r="AC100" s="10">
        <v>0.44929999999999998</v>
      </c>
      <c r="AD100" s="7">
        <f t="shared" si="29"/>
        <v>1.0509306719999998E-2</v>
      </c>
      <c r="AE100" s="10">
        <v>8.1000000000000003E-2</v>
      </c>
      <c r="AF100" s="7">
        <f t="shared" si="30"/>
        <v>2.6468208000000001E-3</v>
      </c>
      <c r="AG100" s="10">
        <v>0.19719999999999999</v>
      </c>
      <c r="AH100" s="7">
        <f t="shared" si="31"/>
        <v>5.716906879999999E-3</v>
      </c>
      <c r="AI100" s="10">
        <v>1.2010000000000001</v>
      </c>
      <c r="AJ100" s="7">
        <f t="shared" si="32"/>
        <v>2.2511544000000005E-2</v>
      </c>
      <c r="AK100" s="10">
        <v>0.25819999999999999</v>
      </c>
      <c r="AL100" s="7">
        <f t="shared" si="33"/>
        <v>6.8243292800000011E-3</v>
      </c>
      <c r="AM100" s="10">
        <v>12.027200000000001</v>
      </c>
      <c r="AN100" s="7">
        <f t="shared" si="34"/>
        <v>0.25241725184000002</v>
      </c>
      <c r="AO100" s="10">
        <v>0.96779999999999999</v>
      </c>
      <c r="AP100" s="7">
        <f t="shared" si="35"/>
        <v>2.031141216E-2</v>
      </c>
      <c r="AQ100" s="10">
        <v>16.0426</v>
      </c>
      <c r="AR100" s="7">
        <f t="shared" si="36"/>
        <v>0.22867763744</v>
      </c>
    </row>
    <row r="101" spans="1:44" x14ac:dyDescent="0.2">
      <c r="A101" s="23" t="s">
        <v>28</v>
      </c>
      <c r="B101" s="8" t="s">
        <v>36</v>
      </c>
      <c r="C101" s="8">
        <v>3</v>
      </c>
      <c r="D101" s="20">
        <v>3</v>
      </c>
      <c r="E101" s="8">
        <v>5</v>
      </c>
      <c r="G101" s="10">
        <v>9.0326000000000004</v>
      </c>
      <c r="H101" s="7">
        <f t="shared" si="20"/>
        <v>5.8676350109603009E-2</v>
      </c>
      <c r="I101" s="10">
        <v>4.1437999999999997</v>
      </c>
      <c r="J101" s="7">
        <f t="shared" si="21"/>
        <v>8.8246364799999991E-2</v>
      </c>
      <c r="K101" s="10">
        <v>9.1066000000000003</v>
      </c>
      <c r="L101" s="7">
        <f t="shared" si="22"/>
        <v>0.21437664928000005</v>
      </c>
      <c r="M101" s="10">
        <v>66.032399999999996</v>
      </c>
      <c r="N101" s="7">
        <f t="shared" si="37"/>
        <v>1.54399598976</v>
      </c>
      <c r="O101" s="11">
        <v>5</v>
      </c>
      <c r="P101" s="7">
        <f t="shared" si="23"/>
        <v>6.0055999999999998E-2</v>
      </c>
      <c r="Q101" s="10">
        <v>3.7835999999999999</v>
      </c>
      <c r="R101" s="7">
        <f t="shared" si="24"/>
        <v>6.3618963840000001E-2</v>
      </c>
      <c r="S101" s="10">
        <v>2.6158999999999999</v>
      </c>
      <c r="T101" s="7">
        <f t="shared" si="25"/>
        <v>4.9856961280000001E-2</v>
      </c>
      <c r="U101" s="10">
        <v>0.15340000000000001</v>
      </c>
      <c r="V101" s="7">
        <f t="shared" si="38"/>
        <v>3.6622102400000007E-3</v>
      </c>
      <c r="W101" s="10">
        <v>0.57099999999999995</v>
      </c>
      <c r="X101" s="7">
        <f t="shared" si="26"/>
        <v>1.0533808E-2</v>
      </c>
      <c r="Y101" s="10">
        <v>1.4863</v>
      </c>
      <c r="Z101" s="7">
        <f t="shared" si="27"/>
        <v>4.1426153600000001E-2</v>
      </c>
      <c r="AA101" s="10">
        <v>1.6168</v>
      </c>
      <c r="AB101" s="7">
        <f t="shared" si="28"/>
        <v>4.0135443200000002E-2</v>
      </c>
      <c r="AC101" s="10">
        <v>0.45639999999999997</v>
      </c>
      <c r="AD101" s="7">
        <f t="shared" si="29"/>
        <v>1.0675378559999999E-2</v>
      </c>
      <c r="AE101" s="10">
        <v>7.9500000000000001E-2</v>
      </c>
      <c r="AF101" s="7">
        <f t="shared" si="30"/>
        <v>2.5978056000000001E-3</v>
      </c>
      <c r="AG101" s="10">
        <v>0.20039999999999999</v>
      </c>
      <c r="AH101" s="7">
        <f t="shared" si="31"/>
        <v>5.8096761599999991E-3</v>
      </c>
      <c r="AI101" s="10">
        <v>1.1707000000000001</v>
      </c>
      <c r="AJ101" s="7">
        <f t="shared" si="32"/>
        <v>2.1943600800000001E-2</v>
      </c>
      <c r="AK101" s="10">
        <v>0.26650000000000001</v>
      </c>
      <c r="AL101" s="7">
        <f t="shared" si="33"/>
        <v>7.0437016000000005E-3</v>
      </c>
      <c r="AM101" s="10">
        <v>11.3843</v>
      </c>
      <c r="AN101" s="7">
        <f t="shared" si="34"/>
        <v>0.23892458096000002</v>
      </c>
      <c r="AO101" s="10">
        <v>0.91830000000000001</v>
      </c>
      <c r="AP101" s="7">
        <f t="shared" si="35"/>
        <v>1.9272545760000002E-2</v>
      </c>
      <c r="AQ101" s="10">
        <v>15.359</v>
      </c>
      <c r="AR101" s="7">
        <f t="shared" si="36"/>
        <v>0.21893332960000006</v>
      </c>
    </row>
    <row r="102" spans="1:44" x14ac:dyDescent="0.2">
      <c r="A102" s="23" t="s">
        <v>28</v>
      </c>
      <c r="B102" s="8" t="s">
        <v>36</v>
      </c>
      <c r="C102" s="8">
        <v>4</v>
      </c>
      <c r="D102" s="20">
        <v>1</v>
      </c>
      <c r="E102" s="8">
        <v>3.8</v>
      </c>
      <c r="G102" s="10">
        <v>7.9855</v>
      </c>
      <c r="H102" s="7">
        <f t="shared" si="20"/>
        <v>5.0441425082962871E-2</v>
      </c>
      <c r="I102" s="10">
        <v>3.2122000000000002</v>
      </c>
      <c r="J102" s="7">
        <f t="shared" si="21"/>
        <v>9.000922526315791E-2</v>
      </c>
      <c r="K102" s="10">
        <v>6.7023000000000001</v>
      </c>
      <c r="L102" s="7">
        <f t="shared" si="22"/>
        <v>0.20760197873684214</v>
      </c>
      <c r="M102" s="10">
        <v>55.554000000000002</v>
      </c>
      <c r="N102" s="7">
        <f t="shared" si="37"/>
        <v>1.7091919073684212</v>
      </c>
      <c r="O102" s="11">
        <v>3.79</v>
      </c>
      <c r="P102" s="7">
        <f t="shared" si="23"/>
        <v>5.9897957894736842E-2</v>
      </c>
      <c r="Q102" s="10">
        <v>2.7736999999999998</v>
      </c>
      <c r="R102" s="7">
        <f t="shared" si="24"/>
        <v>6.1365922736842105E-2</v>
      </c>
      <c r="S102" s="10">
        <v>2.1533000000000002</v>
      </c>
      <c r="T102" s="7">
        <f t="shared" si="25"/>
        <v>5.4000230736842118E-2</v>
      </c>
      <c r="U102" s="10">
        <v>0.1268</v>
      </c>
      <c r="V102" s="7">
        <f t="shared" si="38"/>
        <v>3.9831216842105268E-3</v>
      </c>
      <c r="W102" s="10">
        <v>0.51700000000000002</v>
      </c>
      <c r="X102" s="7">
        <f t="shared" si="26"/>
        <v>1.2549494736842106E-2</v>
      </c>
      <c r="Y102" s="10">
        <v>1.3934</v>
      </c>
      <c r="Z102" s="7">
        <f t="shared" si="27"/>
        <v>5.1101111578947374E-2</v>
      </c>
      <c r="AA102" s="10">
        <v>1.2905</v>
      </c>
      <c r="AB102" s="7">
        <f t="shared" si="28"/>
        <v>4.2151805263157899E-2</v>
      </c>
      <c r="AC102" s="10">
        <v>0.48549999999999999</v>
      </c>
      <c r="AD102" s="7">
        <f t="shared" si="29"/>
        <v>1.4942156842105264E-2</v>
      </c>
      <c r="AE102" s="10">
        <v>8.7599999999999997E-2</v>
      </c>
      <c r="AF102" s="7">
        <f t="shared" si="30"/>
        <v>3.766431157894737E-3</v>
      </c>
      <c r="AG102" s="10">
        <v>0.20860000000000001</v>
      </c>
      <c r="AH102" s="7">
        <f t="shared" si="31"/>
        <v>7.9571018947368431E-3</v>
      </c>
      <c r="AI102" s="10">
        <v>0.98839999999999995</v>
      </c>
      <c r="AJ102" s="7">
        <f t="shared" si="32"/>
        <v>2.4377065263157898E-2</v>
      </c>
      <c r="AK102" s="10">
        <v>0.25109999999999999</v>
      </c>
      <c r="AL102" s="7">
        <f t="shared" si="33"/>
        <v>8.7324650526315797E-3</v>
      </c>
      <c r="AM102" s="10">
        <v>8.5911000000000008</v>
      </c>
      <c r="AN102" s="7">
        <f t="shared" si="34"/>
        <v>0.23724096568421058</v>
      </c>
      <c r="AO102" s="10">
        <v>0.90239999999999998</v>
      </c>
      <c r="AP102" s="7">
        <f t="shared" si="35"/>
        <v>2.4919538526315795E-2</v>
      </c>
      <c r="AQ102" s="10">
        <v>9.1019000000000005</v>
      </c>
      <c r="AR102" s="7">
        <f t="shared" si="36"/>
        <v>0.17071332021052635</v>
      </c>
    </row>
    <row r="103" spans="1:44" x14ac:dyDescent="0.2">
      <c r="A103" s="23" t="s">
        <v>28</v>
      </c>
      <c r="B103" s="8" t="s">
        <v>36</v>
      </c>
      <c r="C103" s="8">
        <v>4</v>
      </c>
      <c r="D103" s="20">
        <v>2</v>
      </c>
      <c r="E103" s="8">
        <v>3.8</v>
      </c>
      <c r="G103" s="10">
        <v>8.0900999999999996</v>
      </c>
      <c r="H103" s="7">
        <f t="shared" si="20"/>
        <v>4.9789248587780124E-2</v>
      </c>
      <c r="I103" s="10">
        <v>3.2284999999999999</v>
      </c>
      <c r="J103" s="7">
        <f t="shared" si="21"/>
        <v>9.0465968421052631E-2</v>
      </c>
      <c r="K103" s="10">
        <v>7.0157999999999996</v>
      </c>
      <c r="L103" s="7">
        <f t="shared" si="22"/>
        <v>0.21731255873684213</v>
      </c>
      <c r="M103" s="10">
        <v>53.724899999999998</v>
      </c>
      <c r="N103" s="7">
        <f t="shared" si="37"/>
        <v>1.652917239157895</v>
      </c>
      <c r="O103" s="11">
        <v>3.69</v>
      </c>
      <c r="P103" s="7">
        <f t="shared" si="23"/>
        <v>5.8317536842105264E-2</v>
      </c>
      <c r="Q103" s="10">
        <v>2.8525999999999998</v>
      </c>
      <c r="R103" s="7">
        <f t="shared" si="24"/>
        <v>6.3111522947368423E-2</v>
      </c>
      <c r="S103" s="10">
        <v>2.2052</v>
      </c>
      <c r="T103" s="7">
        <f t="shared" si="25"/>
        <v>5.5301773473684215E-2</v>
      </c>
      <c r="U103" s="10">
        <v>0.13109999999999999</v>
      </c>
      <c r="V103" s="7">
        <f t="shared" si="38"/>
        <v>4.1181960000000002E-3</v>
      </c>
      <c r="W103" s="10">
        <v>0.51329999999999998</v>
      </c>
      <c r="X103" s="7">
        <f t="shared" si="26"/>
        <v>1.2459682105263157E-2</v>
      </c>
      <c r="Y103" s="10">
        <v>1.3758999999999999</v>
      </c>
      <c r="Z103" s="7">
        <f t="shared" si="27"/>
        <v>5.045932210526316E-2</v>
      </c>
      <c r="AA103" s="10">
        <v>1.2655000000000001</v>
      </c>
      <c r="AB103" s="7">
        <f t="shared" si="28"/>
        <v>4.1335226315789481E-2</v>
      </c>
      <c r="AC103" s="10">
        <v>0.46949999999999997</v>
      </c>
      <c r="AD103" s="7">
        <f t="shared" si="29"/>
        <v>1.4449727368421053E-2</v>
      </c>
      <c r="AE103" s="10">
        <v>8.9399999999999993E-2</v>
      </c>
      <c r="AF103" s="7">
        <f t="shared" si="30"/>
        <v>3.8438235789473685E-3</v>
      </c>
      <c r="AG103" s="10">
        <v>0.20300000000000001</v>
      </c>
      <c r="AH103" s="7">
        <f t="shared" si="31"/>
        <v>7.7434884210526318E-3</v>
      </c>
      <c r="AI103" s="10">
        <v>0.98350000000000004</v>
      </c>
      <c r="AJ103" s="7">
        <f t="shared" si="32"/>
        <v>2.4256215789473689E-2</v>
      </c>
      <c r="AK103" s="10">
        <v>0.25540000000000002</v>
      </c>
      <c r="AL103" s="7">
        <f t="shared" si="33"/>
        <v>8.8820054736842135E-3</v>
      </c>
      <c r="AM103" s="10">
        <v>8.3279999999999994</v>
      </c>
      <c r="AN103" s="7">
        <f t="shared" si="34"/>
        <v>0.22997552842105265</v>
      </c>
      <c r="AO103" s="10">
        <v>0.84519999999999995</v>
      </c>
      <c r="AP103" s="7">
        <f t="shared" si="35"/>
        <v>2.3339975578947372E-2</v>
      </c>
      <c r="AQ103" s="10">
        <v>8.8024000000000004</v>
      </c>
      <c r="AR103" s="7">
        <f t="shared" si="36"/>
        <v>0.16509596126315793</v>
      </c>
    </row>
    <row r="104" spans="1:44" x14ac:dyDescent="0.2">
      <c r="A104" s="23" t="s">
        <v>28</v>
      </c>
      <c r="B104" s="8" t="s">
        <v>36</v>
      </c>
      <c r="C104" s="8">
        <v>4</v>
      </c>
      <c r="D104" s="20">
        <v>3</v>
      </c>
      <c r="E104" s="8">
        <v>3.8</v>
      </c>
      <c r="G104" s="10">
        <v>8.1531000000000002</v>
      </c>
      <c r="H104" s="7">
        <f t="shared" si="20"/>
        <v>4.9404520979750031E-2</v>
      </c>
      <c r="I104" s="10">
        <v>3.1657000000000002</v>
      </c>
      <c r="J104" s="7">
        <f t="shared" si="21"/>
        <v>8.870624631578948E-2</v>
      </c>
      <c r="K104" s="10">
        <v>6.5168999999999997</v>
      </c>
      <c r="L104" s="7">
        <f t="shared" si="22"/>
        <v>0.20185926252631581</v>
      </c>
      <c r="M104" s="10">
        <v>55.588500000000003</v>
      </c>
      <c r="N104" s="7">
        <f t="shared" si="37"/>
        <v>1.7102533452631579</v>
      </c>
      <c r="O104" s="11">
        <v>3.76</v>
      </c>
      <c r="P104" s="7">
        <f t="shared" si="23"/>
        <v>5.9423831578947373E-2</v>
      </c>
      <c r="Q104" s="10">
        <v>2.8332999999999999</v>
      </c>
      <c r="R104" s="7">
        <f t="shared" si="24"/>
        <v>6.2684525684210526E-2</v>
      </c>
      <c r="S104" s="10">
        <v>2.1311</v>
      </c>
      <c r="T104" s="7">
        <f t="shared" si="25"/>
        <v>5.3443501473684221E-2</v>
      </c>
      <c r="U104" s="10">
        <v>0.12759999999999999</v>
      </c>
      <c r="V104" s="7">
        <f t="shared" si="38"/>
        <v>4.0082517894736852E-3</v>
      </c>
      <c r="W104" s="10">
        <v>0.50319999999999998</v>
      </c>
      <c r="X104" s="7">
        <f t="shared" si="26"/>
        <v>1.2214517894736843E-2</v>
      </c>
      <c r="Y104" s="10">
        <v>1.3987000000000001</v>
      </c>
      <c r="Z104" s="7">
        <f t="shared" si="27"/>
        <v>5.1295482105263163E-2</v>
      </c>
      <c r="AA104" s="10">
        <v>1.2376</v>
      </c>
      <c r="AB104" s="7">
        <f t="shared" si="28"/>
        <v>4.0423924210526319E-2</v>
      </c>
      <c r="AC104" s="10">
        <v>0.44140000000000001</v>
      </c>
      <c r="AD104" s="7">
        <f t="shared" si="29"/>
        <v>1.3584898105263159E-2</v>
      </c>
      <c r="AE104" s="10">
        <v>9.2899999999999996E-2</v>
      </c>
      <c r="AF104" s="7">
        <f t="shared" si="30"/>
        <v>3.9943088421052634E-3</v>
      </c>
      <c r="AG104" s="10">
        <v>0.20760000000000001</v>
      </c>
      <c r="AH104" s="7">
        <f t="shared" si="31"/>
        <v>7.9189566315789484E-3</v>
      </c>
      <c r="AI104" s="10">
        <v>0.95679999999999998</v>
      </c>
      <c r="AJ104" s="7">
        <f t="shared" si="32"/>
        <v>2.3597709473684215E-2</v>
      </c>
      <c r="AK104" s="10">
        <v>0.22140000000000001</v>
      </c>
      <c r="AL104" s="7">
        <f t="shared" si="33"/>
        <v>7.6995928421052639E-3</v>
      </c>
      <c r="AM104" s="10">
        <v>8.5406999999999993</v>
      </c>
      <c r="AN104" s="7">
        <f t="shared" si="34"/>
        <v>0.23584918294736845</v>
      </c>
      <c r="AO104" s="10">
        <v>0.89439999999999997</v>
      </c>
      <c r="AP104" s="7">
        <f t="shared" si="35"/>
        <v>2.4698620631578953E-2</v>
      </c>
      <c r="AQ104" s="10">
        <v>8.8467000000000002</v>
      </c>
      <c r="AR104" s="7">
        <f t="shared" si="36"/>
        <v>0.16592684273684213</v>
      </c>
    </row>
    <row r="105" spans="1:44" x14ac:dyDescent="0.2">
      <c r="A105" s="23" t="s">
        <v>28</v>
      </c>
      <c r="B105" s="8" t="s">
        <v>36</v>
      </c>
      <c r="C105" s="8">
        <v>5</v>
      </c>
      <c r="D105" s="20">
        <v>1</v>
      </c>
      <c r="E105" s="8">
        <v>3.7</v>
      </c>
      <c r="G105" s="10">
        <v>8.1900999999999993</v>
      </c>
      <c r="H105" s="7">
        <f t="shared" ref="H105:H122" si="39">E105*0.1325*0.8/G105</f>
        <v>4.7887083185797506E-2</v>
      </c>
      <c r="I105" s="10">
        <v>3.7658</v>
      </c>
      <c r="J105" s="7">
        <f t="shared" si="21"/>
        <v>0.1083736172972973</v>
      </c>
      <c r="K105" s="10">
        <v>8.4295000000000009</v>
      </c>
      <c r="L105" s="7">
        <f t="shared" si="22"/>
        <v>0.26815834270270272</v>
      </c>
      <c r="M105" s="10">
        <v>53.210299999999997</v>
      </c>
      <c r="N105" s="7">
        <f t="shared" si="37"/>
        <v>1.6813304307027026</v>
      </c>
      <c r="O105" s="11">
        <v>4.22</v>
      </c>
      <c r="P105" s="7">
        <f t="shared" si="23"/>
        <v>6.8496302702702697E-2</v>
      </c>
      <c r="Q105" s="10">
        <v>3.8188</v>
      </c>
      <c r="R105" s="7">
        <f t="shared" si="24"/>
        <v>8.6771392864864863E-2</v>
      </c>
      <c r="S105" s="10">
        <v>2.4489999999999998</v>
      </c>
      <c r="T105" s="7">
        <f t="shared" si="25"/>
        <v>6.3075649729729719E-2</v>
      </c>
      <c r="U105" s="10">
        <v>0.1363</v>
      </c>
      <c r="V105" s="7">
        <f t="shared" si="38"/>
        <v>4.397259027027027E-3</v>
      </c>
      <c r="W105" s="10">
        <v>0.90239999999999998</v>
      </c>
      <c r="X105" s="7">
        <f t="shared" si="26"/>
        <v>2.2496588108108107E-2</v>
      </c>
      <c r="Y105" s="10">
        <v>1.419</v>
      </c>
      <c r="Z105" s="7">
        <f t="shared" si="27"/>
        <v>5.3446443243243241E-2</v>
      </c>
      <c r="AA105" s="10">
        <v>1.5424</v>
      </c>
      <c r="AB105" s="7">
        <f t="shared" si="28"/>
        <v>5.1741267027027034E-2</v>
      </c>
      <c r="AC105" s="10">
        <v>0.51990000000000003</v>
      </c>
      <c r="AD105" s="7">
        <f t="shared" si="29"/>
        <v>1.6433336432432433E-2</v>
      </c>
      <c r="AE105" s="10">
        <v>9.7100000000000006E-2</v>
      </c>
      <c r="AF105" s="7">
        <f t="shared" si="30"/>
        <v>4.2877260540540542E-3</v>
      </c>
      <c r="AG105" s="10">
        <v>0.22439999999999999</v>
      </c>
      <c r="AH105" s="7">
        <f t="shared" si="31"/>
        <v>8.7911429189189167E-3</v>
      </c>
      <c r="AI105" s="10">
        <v>1.0834999999999999</v>
      </c>
      <c r="AJ105" s="7">
        <f t="shared" si="32"/>
        <v>2.7444762162162163E-2</v>
      </c>
      <c r="AK105" s="10">
        <v>0.29980000000000001</v>
      </c>
      <c r="AL105" s="7">
        <f t="shared" si="33"/>
        <v>1.0707883675675677E-2</v>
      </c>
      <c r="AM105" s="10">
        <v>10.272500000000001</v>
      </c>
      <c r="AN105" s="7">
        <f t="shared" si="34"/>
        <v>0.29133920540540548</v>
      </c>
      <c r="AO105" s="10">
        <v>1.2632000000000001</v>
      </c>
      <c r="AP105" s="7">
        <f t="shared" si="35"/>
        <v>3.5825717621621629E-2</v>
      </c>
      <c r="AQ105" s="10">
        <v>8.2888000000000002</v>
      </c>
      <c r="AR105" s="7">
        <f t="shared" si="36"/>
        <v>0.15966469016216217</v>
      </c>
    </row>
    <row r="106" spans="1:44" x14ac:dyDescent="0.2">
      <c r="A106" s="23" t="s">
        <v>28</v>
      </c>
      <c r="B106" s="8" t="s">
        <v>36</v>
      </c>
      <c r="C106" s="8">
        <v>5</v>
      </c>
      <c r="D106" s="20">
        <v>2</v>
      </c>
      <c r="E106" s="8">
        <v>3.7</v>
      </c>
      <c r="G106" s="10">
        <v>8.2337000000000007</v>
      </c>
      <c r="H106" s="7">
        <f t="shared" si="39"/>
        <v>4.7633506200128746E-2</v>
      </c>
      <c r="I106" s="10">
        <v>3.7734000000000001</v>
      </c>
      <c r="J106" s="7">
        <f t="shared" si="21"/>
        <v>0.10859233297297298</v>
      </c>
      <c r="K106" s="10">
        <v>8.2955000000000005</v>
      </c>
      <c r="L106" s="7">
        <f t="shared" si="22"/>
        <v>0.26389554918918923</v>
      </c>
      <c r="M106" s="10">
        <v>52.367699999999999</v>
      </c>
      <c r="N106" s="7">
        <f t="shared" si="37"/>
        <v>1.6547060925405404</v>
      </c>
      <c r="O106" s="11">
        <v>4.1900000000000004</v>
      </c>
      <c r="P106" s="7">
        <f t="shared" si="23"/>
        <v>6.8009362162162162E-2</v>
      </c>
      <c r="Q106" s="10">
        <v>3.8166000000000002</v>
      </c>
      <c r="R106" s="7">
        <f t="shared" si="24"/>
        <v>8.6721404108108108E-2</v>
      </c>
      <c r="S106" s="10">
        <v>2.4342000000000001</v>
      </c>
      <c r="T106" s="7">
        <f t="shared" si="25"/>
        <v>6.269446572972974E-2</v>
      </c>
      <c r="U106" s="10">
        <v>0.1381</v>
      </c>
      <c r="V106" s="7">
        <f t="shared" si="38"/>
        <v>4.4553299459459458E-3</v>
      </c>
      <c r="W106" s="10">
        <v>0.88060000000000005</v>
      </c>
      <c r="X106" s="7">
        <f t="shared" si="26"/>
        <v>2.1953120000000003E-2</v>
      </c>
      <c r="Y106" s="10">
        <v>1.4012</v>
      </c>
      <c r="Z106" s="7">
        <f t="shared" si="27"/>
        <v>5.2776008648648641E-2</v>
      </c>
      <c r="AA106" s="10">
        <v>1.5404</v>
      </c>
      <c r="AB106" s="7">
        <f t="shared" si="28"/>
        <v>5.1674175135135135E-2</v>
      </c>
      <c r="AC106" s="10">
        <v>0.51139999999999997</v>
      </c>
      <c r="AD106" s="7">
        <f t="shared" si="29"/>
        <v>1.6164662918918916E-2</v>
      </c>
      <c r="AE106" s="10">
        <v>9.0300000000000005E-2</v>
      </c>
      <c r="AF106" s="7">
        <f t="shared" si="30"/>
        <v>3.9874527567567569E-3</v>
      </c>
      <c r="AG106" s="10">
        <v>0.2344</v>
      </c>
      <c r="AH106" s="7">
        <f t="shared" si="31"/>
        <v>9.1829050810810792E-3</v>
      </c>
      <c r="AI106" s="10">
        <v>1.0805</v>
      </c>
      <c r="AJ106" s="7">
        <f t="shared" si="32"/>
        <v>2.7368772972972973E-2</v>
      </c>
      <c r="AK106" s="10">
        <v>0.30590000000000001</v>
      </c>
      <c r="AL106" s="7">
        <f t="shared" si="33"/>
        <v>1.0925755891891892E-2</v>
      </c>
      <c r="AM106" s="10">
        <v>10.158799999999999</v>
      </c>
      <c r="AN106" s="7">
        <f t="shared" si="34"/>
        <v>0.28811455048648649</v>
      </c>
      <c r="AO106" s="10">
        <v>1.1263000000000001</v>
      </c>
      <c r="AP106" s="7">
        <f t="shared" si="35"/>
        <v>3.1943085621621625E-2</v>
      </c>
      <c r="AQ106" s="10">
        <v>8.3324999999999996</v>
      </c>
      <c r="AR106" s="7">
        <f t="shared" si="36"/>
        <v>0.16050647027027026</v>
      </c>
    </row>
    <row r="107" spans="1:44" x14ac:dyDescent="0.2">
      <c r="A107" s="23" t="s">
        <v>28</v>
      </c>
      <c r="B107" s="8" t="s">
        <v>36</v>
      </c>
      <c r="C107" s="8">
        <v>5</v>
      </c>
      <c r="D107" s="20">
        <v>3</v>
      </c>
      <c r="E107" s="8">
        <v>3.7</v>
      </c>
      <c r="G107" s="10">
        <v>8.2151999999999994</v>
      </c>
      <c r="H107" s="7">
        <f t="shared" si="39"/>
        <v>4.7740773200895918E-2</v>
      </c>
      <c r="I107" s="10">
        <v>3.7383000000000002</v>
      </c>
      <c r="J107" s="7">
        <f t="shared" si="21"/>
        <v>0.10758221189189189</v>
      </c>
      <c r="K107" s="10">
        <v>7.6245000000000003</v>
      </c>
      <c r="L107" s="7">
        <f t="shared" si="22"/>
        <v>0.24254976972972978</v>
      </c>
      <c r="M107" s="10">
        <v>55.765700000000002</v>
      </c>
      <c r="N107" s="7">
        <f t="shared" si="37"/>
        <v>1.7620755455135135</v>
      </c>
      <c r="O107" s="11">
        <v>4.3600000000000003</v>
      </c>
      <c r="P107" s="7">
        <f t="shared" si="23"/>
        <v>7.0768691891891902E-2</v>
      </c>
      <c r="Q107" s="10">
        <v>3.7806999999999999</v>
      </c>
      <c r="R107" s="7">
        <f t="shared" si="24"/>
        <v>8.5905678486486489E-2</v>
      </c>
      <c r="S107" s="10">
        <v>2.4683000000000002</v>
      </c>
      <c r="T107" s="7">
        <f t="shared" si="25"/>
        <v>6.357273427027027E-2</v>
      </c>
      <c r="U107" s="10">
        <v>0.1404</v>
      </c>
      <c r="V107" s="7">
        <f t="shared" si="38"/>
        <v>4.5295316756756758E-3</v>
      </c>
      <c r="W107" s="10">
        <v>0.91839999999999999</v>
      </c>
      <c r="X107" s="7">
        <f t="shared" si="26"/>
        <v>2.2895463783783786E-2</v>
      </c>
      <c r="Y107" s="10">
        <v>1.4359999999999999</v>
      </c>
      <c r="Z107" s="7">
        <f t="shared" si="27"/>
        <v>5.4086745945945938E-2</v>
      </c>
      <c r="AA107" s="10">
        <v>1.59</v>
      </c>
      <c r="AB107" s="7">
        <f t="shared" si="28"/>
        <v>5.3338054054054063E-2</v>
      </c>
      <c r="AC107" s="10">
        <v>0.54810000000000003</v>
      </c>
      <c r="AD107" s="7">
        <f t="shared" si="29"/>
        <v>1.7324700324324326E-2</v>
      </c>
      <c r="AE107" s="10">
        <v>9.5899999999999999E-2</v>
      </c>
      <c r="AF107" s="7">
        <f t="shared" si="30"/>
        <v>4.2347366486486489E-3</v>
      </c>
      <c r="AG107" s="10">
        <v>0.2238</v>
      </c>
      <c r="AH107" s="7">
        <f t="shared" si="31"/>
        <v>8.7676371891891886E-3</v>
      </c>
      <c r="AI107" s="10">
        <v>1.0903</v>
      </c>
      <c r="AJ107" s="7">
        <f t="shared" si="32"/>
        <v>2.7617004324324325E-2</v>
      </c>
      <c r="AK107" s="10">
        <v>0.31909999999999999</v>
      </c>
      <c r="AL107" s="7">
        <f t="shared" si="33"/>
        <v>1.1397217081081082E-2</v>
      </c>
      <c r="AM107" s="10">
        <v>10.1426</v>
      </c>
      <c r="AN107" s="7">
        <f t="shared" si="34"/>
        <v>0.28765510097297298</v>
      </c>
      <c r="AO107" s="10">
        <v>1.2337</v>
      </c>
      <c r="AP107" s="7">
        <f t="shared" si="35"/>
        <v>3.4989065729729735E-2</v>
      </c>
      <c r="AQ107" s="10">
        <v>8.7184000000000008</v>
      </c>
      <c r="AR107" s="7">
        <f t="shared" si="36"/>
        <v>0.16793994724324326</v>
      </c>
    </row>
    <row r="108" spans="1:44" x14ac:dyDescent="0.2">
      <c r="A108" s="23" t="s">
        <v>28</v>
      </c>
      <c r="B108" s="8" t="s">
        <v>35</v>
      </c>
      <c r="C108" s="8">
        <v>1</v>
      </c>
      <c r="D108" s="20">
        <v>1</v>
      </c>
      <c r="E108" s="8">
        <v>7.2</v>
      </c>
      <c r="G108" s="10">
        <v>7.0731999999999999</v>
      </c>
      <c r="H108" s="7">
        <f t="shared" si="39"/>
        <v>0.10790024317140758</v>
      </c>
      <c r="I108" s="10">
        <v>6.8083999999999998</v>
      </c>
      <c r="J108" s="7">
        <f t="shared" si="21"/>
        <v>0.1006886711111111</v>
      </c>
      <c r="K108" s="10">
        <v>19.1129</v>
      </c>
      <c r="L108" s="7">
        <f t="shared" si="22"/>
        <v>0.31245344188888896</v>
      </c>
      <c r="M108" s="10">
        <v>119.4871</v>
      </c>
      <c r="N108" s="7">
        <f t="shared" si="37"/>
        <v>1.940204977111111</v>
      </c>
      <c r="O108" s="11">
        <v>7.51</v>
      </c>
      <c r="P108" s="7">
        <f t="shared" si="23"/>
        <v>6.2641744444444439E-2</v>
      </c>
      <c r="Q108" s="10">
        <v>7.3470000000000004</v>
      </c>
      <c r="R108" s="7">
        <f t="shared" si="24"/>
        <v>8.5788470000000006E-2</v>
      </c>
      <c r="S108" s="10">
        <v>5.0936000000000003</v>
      </c>
      <c r="T108" s="7">
        <f t="shared" si="25"/>
        <v>6.7416625777777794E-2</v>
      </c>
      <c r="U108" s="10">
        <v>0.28789999999999999</v>
      </c>
      <c r="V108" s="7">
        <f t="shared" si="38"/>
        <v>4.7730621111111106E-3</v>
      </c>
      <c r="W108" s="10">
        <v>2.6309</v>
      </c>
      <c r="X108" s="7">
        <f t="shared" si="26"/>
        <v>3.3704752222222224E-2</v>
      </c>
      <c r="Y108" s="10">
        <v>1.4955000000000001</v>
      </c>
      <c r="Z108" s="7">
        <f t="shared" si="27"/>
        <v>2.8946233333333331E-2</v>
      </c>
      <c r="AA108" s="10">
        <v>2.0308000000000002</v>
      </c>
      <c r="AB108" s="7">
        <f t="shared" si="28"/>
        <v>3.5008735555555559E-2</v>
      </c>
      <c r="AC108" s="10">
        <v>0.64739999999999998</v>
      </c>
      <c r="AD108" s="7">
        <f t="shared" si="29"/>
        <v>1.0515933999999999E-2</v>
      </c>
      <c r="AE108" s="10">
        <v>0.1085</v>
      </c>
      <c r="AF108" s="7">
        <f t="shared" si="30"/>
        <v>2.4621061111111111E-3</v>
      </c>
      <c r="AG108" s="10">
        <v>0.29139999999999999</v>
      </c>
      <c r="AH108" s="7">
        <f t="shared" si="31"/>
        <v>5.8665295555555561E-3</v>
      </c>
      <c r="AI108" s="10">
        <v>1.8182</v>
      </c>
      <c r="AJ108" s="7">
        <f t="shared" si="32"/>
        <v>2.3666903333333336E-2</v>
      </c>
      <c r="AK108" s="10">
        <v>0.38679999999999998</v>
      </c>
      <c r="AL108" s="7">
        <f t="shared" si="33"/>
        <v>7.0994991111111112E-3</v>
      </c>
      <c r="AM108" s="10">
        <v>16.000499999999999</v>
      </c>
      <c r="AN108" s="7">
        <f t="shared" si="34"/>
        <v>0.23319839833333333</v>
      </c>
      <c r="AO108" s="10">
        <v>1.7710999999999999</v>
      </c>
      <c r="AP108" s="7">
        <f t="shared" si="35"/>
        <v>2.5812798555555558E-2</v>
      </c>
      <c r="AQ108" s="10">
        <v>37.645299999999999</v>
      </c>
      <c r="AR108" s="7">
        <f t="shared" si="36"/>
        <v>0.37264664188888891</v>
      </c>
    </row>
    <row r="109" spans="1:44" x14ac:dyDescent="0.2">
      <c r="A109" s="23" t="s">
        <v>28</v>
      </c>
      <c r="B109" s="8" t="s">
        <v>35</v>
      </c>
      <c r="C109" s="8">
        <v>1</v>
      </c>
      <c r="D109" s="20">
        <v>2</v>
      </c>
      <c r="E109" s="8">
        <v>7.2</v>
      </c>
      <c r="G109" s="10">
        <v>6.7530000000000001</v>
      </c>
      <c r="H109" s="7">
        <f t="shared" si="39"/>
        <v>0.11301643713904932</v>
      </c>
      <c r="I109" s="10">
        <v>6.8452000000000002</v>
      </c>
      <c r="J109" s="7">
        <f t="shared" si="21"/>
        <v>0.10123290222222223</v>
      </c>
      <c r="K109" s="10">
        <v>17.8184</v>
      </c>
      <c r="L109" s="7">
        <f t="shared" si="22"/>
        <v>0.29129124355555558</v>
      </c>
      <c r="M109" s="10">
        <v>117.9492</v>
      </c>
      <c r="N109" s="7">
        <f t="shared" si="37"/>
        <v>1.9152328986666667</v>
      </c>
      <c r="O109" s="11">
        <v>7.56</v>
      </c>
      <c r="P109" s="7">
        <f t="shared" si="23"/>
        <v>6.3058799999999998E-2</v>
      </c>
      <c r="Q109" s="10">
        <v>7.5088999999999997</v>
      </c>
      <c r="R109" s="7">
        <f t="shared" si="24"/>
        <v>8.767892233333334E-2</v>
      </c>
      <c r="S109" s="10">
        <v>5.3924000000000003</v>
      </c>
      <c r="T109" s="7">
        <f t="shared" si="25"/>
        <v>7.1371409777777783E-2</v>
      </c>
      <c r="U109" s="10">
        <v>0.28610000000000002</v>
      </c>
      <c r="V109" s="7">
        <f t="shared" si="38"/>
        <v>4.7432201111111119E-3</v>
      </c>
      <c r="W109" s="10">
        <v>2.7193000000000001</v>
      </c>
      <c r="X109" s="7">
        <f t="shared" si="26"/>
        <v>3.4837254444444452E-2</v>
      </c>
      <c r="Y109" s="10">
        <v>1.5004999999999999</v>
      </c>
      <c r="Z109" s="7">
        <f t="shared" si="27"/>
        <v>2.904301111111111E-2</v>
      </c>
      <c r="AA109" s="10">
        <v>2.0758000000000001</v>
      </c>
      <c r="AB109" s="7">
        <f t="shared" si="28"/>
        <v>3.5784485555555565E-2</v>
      </c>
      <c r="AC109" s="10">
        <v>0.66710000000000003</v>
      </c>
      <c r="AD109" s="7">
        <f t="shared" si="29"/>
        <v>1.0835927666666667E-2</v>
      </c>
      <c r="AE109" s="10">
        <v>0.1087</v>
      </c>
      <c r="AF109" s="7">
        <f t="shared" si="30"/>
        <v>2.466644555555556E-3</v>
      </c>
      <c r="AG109" s="10">
        <v>0.28799999999999998</v>
      </c>
      <c r="AH109" s="7">
        <f t="shared" si="31"/>
        <v>5.7980799999999997E-3</v>
      </c>
      <c r="AI109" s="10">
        <v>1.7359</v>
      </c>
      <c r="AJ109" s="7">
        <f t="shared" si="32"/>
        <v>2.2595631666666668E-2</v>
      </c>
      <c r="AK109" s="10">
        <v>0.39019999999999999</v>
      </c>
      <c r="AL109" s="7">
        <f t="shared" si="33"/>
        <v>7.1619042222222217E-3</v>
      </c>
      <c r="AM109" s="10">
        <v>16.084599999999998</v>
      </c>
      <c r="AN109" s="7">
        <f t="shared" si="34"/>
        <v>0.23442410911111111</v>
      </c>
      <c r="AO109" s="10">
        <v>1.8122</v>
      </c>
      <c r="AP109" s="7">
        <f t="shared" si="35"/>
        <v>2.6411808222222225E-2</v>
      </c>
      <c r="AQ109" s="10">
        <v>37.662100000000002</v>
      </c>
      <c r="AR109" s="7">
        <f t="shared" si="36"/>
        <v>0.37281294322222225</v>
      </c>
    </row>
    <row r="110" spans="1:44" x14ac:dyDescent="0.2">
      <c r="A110" s="23" t="s">
        <v>28</v>
      </c>
      <c r="B110" s="8" t="s">
        <v>35</v>
      </c>
      <c r="C110" s="8">
        <v>1</v>
      </c>
      <c r="D110" s="20">
        <v>3</v>
      </c>
      <c r="E110" s="8">
        <v>7.2</v>
      </c>
      <c r="G110" s="10">
        <v>7.0366</v>
      </c>
      <c r="H110" s="7">
        <f t="shared" si="39"/>
        <v>0.10846147287042039</v>
      </c>
      <c r="I110" s="10">
        <v>6.835</v>
      </c>
      <c r="J110" s="7">
        <f t="shared" si="21"/>
        <v>0.10108205555555556</v>
      </c>
      <c r="K110" s="10">
        <v>19.100999999999999</v>
      </c>
      <c r="L110" s="7">
        <f t="shared" si="22"/>
        <v>0.31225890333333334</v>
      </c>
      <c r="M110" s="10">
        <v>121.7182</v>
      </c>
      <c r="N110" s="7">
        <f t="shared" si="37"/>
        <v>1.976433083111111</v>
      </c>
      <c r="O110" s="11">
        <v>7.63</v>
      </c>
      <c r="P110" s="7">
        <f t="shared" si="23"/>
        <v>6.3642677777777781E-2</v>
      </c>
      <c r="Q110" s="10">
        <v>7.4493</v>
      </c>
      <c r="R110" s="7">
        <f t="shared" si="24"/>
        <v>8.6982993000000022E-2</v>
      </c>
      <c r="S110" s="10">
        <v>5.2411000000000003</v>
      </c>
      <c r="T110" s="7">
        <f t="shared" si="25"/>
        <v>6.936887022222224E-2</v>
      </c>
      <c r="U110" s="10">
        <v>0.29459999999999997</v>
      </c>
      <c r="V110" s="7">
        <f t="shared" si="38"/>
        <v>4.8841406666666667E-3</v>
      </c>
      <c r="W110" s="10">
        <v>2.7374000000000001</v>
      </c>
      <c r="X110" s="7">
        <f t="shared" si="26"/>
        <v>3.5069135555555554E-2</v>
      </c>
      <c r="Y110" s="10">
        <v>1.5226</v>
      </c>
      <c r="Z110" s="7">
        <f t="shared" si="27"/>
        <v>2.9470768888888891E-2</v>
      </c>
      <c r="AA110" s="10">
        <v>2.0550999999999999</v>
      </c>
      <c r="AB110" s="7">
        <f t="shared" si="28"/>
        <v>3.5427640555555563E-2</v>
      </c>
      <c r="AC110" s="10">
        <v>0.66910000000000003</v>
      </c>
      <c r="AD110" s="7">
        <f t="shared" si="29"/>
        <v>1.0868414333333333E-2</v>
      </c>
      <c r="AE110" s="10">
        <v>0.1119</v>
      </c>
      <c r="AF110" s="7">
        <f t="shared" si="30"/>
        <v>2.5392596666666666E-3</v>
      </c>
      <c r="AG110" s="10">
        <v>0.28939999999999999</v>
      </c>
      <c r="AH110" s="7">
        <f t="shared" si="31"/>
        <v>5.8262651111111105E-3</v>
      </c>
      <c r="AI110" s="10">
        <v>1.8808</v>
      </c>
      <c r="AJ110" s="7">
        <f t="shared" si="32"/>
        <v>2.4481746666666668E-2</v>
      </c>
      <c r="AK110" s="10">
        <v>0.40649999999999997</v>
      </c>
      <c r="AL110" s="7">
        <f t="shared" si="33"/>
        <v>7.4610816666666668E-3</v>
      </c>
      <c r="AM110" s="10">
        <v>16.392299999999999</v>
      </c>
      <c r="AN110" s="7">
        <f t="shared" si="34"/>
        <v>0.23890866566666669</v>
      </c>
      <c r="AO110" s="10">
        <v>1.6203000000000001</v>
      </c>
      <c r="AP110" s="7">
        <f t="shared" si="35"/>
        <v>2.3614972333333335E-2</v>
      </c>
      <c r="AQ110" s="10">
        <v>38.559199999999997</v>
      </c>
      <c r="AR110" s="7">
        <f t="shared" si="36"/>
        <v>0.38169323644444442</v>
      </c>
    </row>
    <row r="111" spans="1:44" x14ac:dyDescent="0.2">
      <c r="A111" s="23" t="s">
        <v>28</v>
      </c>
      <c r="B111" s="8" t="s">
        <v>35</v>
      </c>
      <c r="C111" s="8">
        <v>2</v>
      </c>
      <c r="D111" s="20">
        <v>1</v>
      </c>
      <c r="E111" s="8">
        <v>2.4</v>
      </c>
      <c r="G111" s="10">
        <v>1.6291</v>
      </c>
      <c r="H111" s="7">
        <f t="shared" si="39"/>
        <v>0.15615984285801979</v>
      </c>
      <c r="I111" s="10">
        <v>2.6570999999999998</v>
      </c>
      <c r="J111" s="7">
        <f t="shared" si="21"/>
        <v>0.11788667000000001</v>
      </c>
      <c r="K111" s="10">
        <v>7.8349000000000002</v>
      </c>
      <c r="L111" s="7">
        <f t="shared" si="22"/>
        <v>0.38424961233333338</v>
      </c>
      <c r="M111" s="10">
        <v>39.283200000000001</v>
      </c>
      <c r="N111" s="7">
        <f t="shared" si="37"/>
        <v>1.913615616</v>
      </c>
      <c r="O111" s="11">
        <v>2.19</v>
      </c>
      <c r="P111" s="7">
        <f t="shared" si="23"/>
        <v>5.4801099999999998E-2</v>
      </c>
      <c r="Q111" s="10">
        <v>3.1787999999999998</v>
      </c>
      <c r="R111" s="7">
        <f t="shared" si="24"/>
        <v>0.111353364</v>
      </c>
      <c r="S111" s="10">
        <v>2.34</v>
      </c>
      <c r="T111" s="7">
        <f t="shared" si="25"/>
        <v>9.2913600000000013E-2</v>
      </c>
      <c r="U111" s="10">
        <v>0.14000000000000001</v>
      </c>
      <c r="V111" s="7">
        <f t="shared" si="38"/>
        <v>6.9631333333333356E-3</v>
      </c>
      <c r="W111" s="10">
        <v>0.95599999999999996</v>
      </c>
      <c r="X111" s="7">
        <f t="shared" si="26"/>
        <v>3.6742266666666669E-2</v>
      </c>
      <c r="Y111" s="10">
        <v>0.70189999999999997</v>
      </c>
      <c r="Z111" s="7">
        <f t="shared" si="27"/>
        <v>4.0756993333333331E-2</v>
      </c>
      <c r="AA111" s="10">
        <v>1.0488999999999999</v>
      </c>
      <c r="AB111" s="7">
        <f t="shared" si="28"/>
        <v>5.4245611666666672E-2</v>
      </c>
      <c r="AC111" s="10">
        <v>0.19980000000000001</v>
      </c>
      <c r="AD111" s="7">
        <f t="shared" si="29"/>
        <v>9.7362540000000015E-3</v>
      </c>
      <c r="AE111" s="10">
        <v>0.10929999999999999</v>
      </c>
      <c r="AF111" s="7">
        <f t="shared" si="30"/>
        <v>7.4407796666666652E-3</v>
      </c>
      <c r="AG111" s="10">
        <v>0.15679999999999999</v>
      </c>
      <c r="AH111" s="7">
        <f t="shared" si="31"/>
        <v>9.4701973333333345E-3</v>
      </c>
      <c r="AI111" s="10">
        <v>0.74860000000000004</v>
      </c>
      <c r="AJ111" s="7">
        <f t="shared" si="32"/>
        <v>2.9232830000000005E-2</v>
      </c>
      <c r="AK111" s="10">
        <v>0.19450000000000001</v>
      </c>
      <c r="AL111" s="7">
        <f t="shared" si="33"/>
        <v>1.0709818333333334E-2</v>
      </c>
      <c r="AM111" s="10">
        <v>6.6174999999999997</v>
      </c>
      <c r="AN111" s="7">
        <f t="shared" si="34"/>
        <v>0.2893391583333334</v>
      </c>
      <c r="AO111" s="10">
        <v>0.72119999999999995</v>
      </c>
      <c r="AP111" s="7">
        <f t="shared" si="35"/>
        <v>3.1533268000000003E-2</v>
      </c>
      <c r="AQ111" s="10">
        <v>12.080299999999999</v>
      </c>
      <c r="AR111" s="7">
        <f t="shared" si="36"/>
        <v>0.35874464233333331</v>
      </c>
    </row>
    <row r="112" spans="1:44" x14ac:dyDescent="0.2">
      <c r="A112" s="23" t="s">
        <v>28</v>
      </c>
      <c r="B112" s="8" t="s">
        <v>35</v>
      </c>
      <c r="C112" s="8">
        <v>2</v>
      </c>
      <c r="D112" s="20">
        <v>2</v>
      </c>
      <c r="E112" s="8">
        <v>2.4</v>
      </c>
      <c r="G112" s="10">
        <v>1.6506000000000001</v>
      </c>
      <c r="H112" s="7">
        <f t="shared" si="39"/>
        <v>0.15412577244638315</v>
      </c>
      <c r="I112" s="10">
        <v>2.6720999999999999</v>
      </c>
      <c r="J112" s="7">
        <f t="shared" si="21"/>
        <v>0.11855217</v>
      </c>
      <c r="K112" s="10">
        <v>7.5910000000000002</v>
      </c>
      <c r="L112" s="7">
        <f t="shared" si="22"/>
        <v>0.37228794333333337</v>
      </c>
      <c r="M112" s="10">
        <v>42.0886</v>
      </c>
      <c r="N112" s="7">
        <f t="shared" si="37"/>
        <v>2.0502760013333332</v>
      </c>
      <c r="O112" s="11">
        <v>2.17</v>
      </c>
      <c r="P112" s="7">
        <f t="shared" si="23"/>
        <v>5.4300633333333334E-2</v>
      </c>
      <c r="Q112" s="10">
        <v>3.2178</v>
      </c>
      <c r="R112" s="7">
        <f t="shared" si="24"/>
        <v>0.11271953400000002</v>
      </c>
      <c r="S112" s="10">
        <v>2.3972000000000002</v>
      </c>
      <c r="T112" s="7">
        <f t="shared" si="25"/>
        <v>9.518482133333335E-2</v>
      </c>
      <c r="U112" s="10">
        <v>0.1434</v>
      </c>
      <c r="V112" s="7">
        <f t="shared" si="38"/>
        <v>7.1322380000000008E-3</v>
      </c>
      <c r="W112" s="10">
        <v>0.97189999999999999</v>
      </c>
      <c r="X112" s="7">
        <f t="shared" si="26"/>
        <v>3.7353356666666671E-2</v>
      </c>
      <c r="Y112" s="10">
        <v>0.70009999999999994</v>
      </c>
      <c r="Z112" s="7">
        <f t="shared" si="27"/>
        <v>4.0652473333333335E-2</v>
      </c>
      <c r="AA112" s="10">
        <v>1.0464</v>
      </c>
      <c r="AB112" s="7">
        <f t="shared" si="28"/>
        <v>5.4116320000000009E-2</v>
      </c>
      <c r="AC112" s="10">
        <v>0.21060000000000001</v>
      </c>
      <c r="AD112" s="7">
        <f t="shared" si="29"/>
        <v>1.0262538E-2</v>
      </c>
      <c r="AE112" s="10">
        <v>0.11210000000000001</v>
      </c>
      <c r="AF112" s="7">
        <f t="shared" si="30"/>
        <v>7.6313943333333346E-3</v>
      </c>
      <c r="AG112" s="10">
        <v>0.15110000000000001</v>
      </c>
      <c r="AH112" s="7">
        <f t="shared" si="31"/>
        <v>9.1259363333333343E-3</v>
      </c>
      <c r="AI112" s="10">
        <v>0.73629999999999995</v>
      </c>
      <c r="AJ112" s="7">
        <f t="shared" si="32"/>
        <v>2.8752514999999999E-2</v>
      </c>
      <c r="AK112" s="10">
        <v>0.19439999999999999</v>
      </c>
      <c r="AL112" s="7">
        <f t="shared" si="33"/>
        <v>1.0704312000000001E-2</v>
      </c>
      <c r="AM112" s="10">
        <v>6.218</v>
      </c>
      <c r="AN112" s="7">
        <f t="shared" si="34"/>
        <v>0.27187168666666672</v>
      </c>
      <c r="AO112" s="10">
        <v>0.70320000000000005</v>
      </c>
      <c r="AP112" s="7">
        <f t="shared" si="35"/>
        <v>3.0746248000000007E-2</v>
      </c>
      <c r="AQ112" s="10">
        <v>11.9672</v>
      </c>
      <c r="AR112" s="7">
        <f t="shared" si="36"/>
        <v>0.35538594933333334</v>
      </c>
    </row>
    <row r="113" spans="1:44" x14ac:dyDescent="0.2">
      <c r="A113" s="23" t="s">
        <v>28</v>
      </c>
      <c r="B113" s="8" t="s">
        <v>35</v>
      </c>
      <c r="C113" s="8">
        <v>2</v>
      </c>
      <c r="D113" s="20">
        <v>3</v>
      </c>
      <c r="E113" s="8">
        <v>2.4</v>
      </c>
      <c r="G113" s="10">
        <v>1.6355</v>
      </c>
      <c r="H113" s="7">
        <f t="shared" si="39"/>
        <v>0.15554876184653013</v>
      </c>
      <c r="I113" s="10">
        <v>2.726</v>
      </c>
      <c r="J113" s="7">
        <f t="shared" si="21"/>
        <v>0.12094353333333334</v>
      </c>
      <c r="K113" s="10">
        <v>7.7801999999999998</v>
      </c>
      <c r="L113" s="7">
        <f t="shared" si="22"/>
        <v>0.38156694200000002</v>
      </c>
      <c r="M113" s="10">
        <v>39.441099999999999</v>
      </c>
      <c r="N113" s="7">
        <f t="shared" si="37"/>
        <v>1.9213074513333332</v>
      </c>
      <c r="O113" s="11">
        <v>2.2000000000000002</v>
      </c>
      <c r="P113" s="7">
        <f t="shared" si="23"/>
        <v>5.5051333333333334E-2</v>
      </c>
      <c r="Q113" s="10">
        <v>3.2073</v>
      </c>
      <c r="R113" s="7">
        <f t="shared" si="24"/>
        <v>0.112351719</v>
      </c>
      <c r="S113" s="10">
        <v>2.3961000000000001</v>
      </c>
      <c r="T113" s="7">
        <f t="shared" si="25"/>
        <v>9.5141144000000011E-2</v>
      </c>
      <c r="U113" s="10">
        <v>0.14530000000000001</v>
      </c>
      <c r="V113" s="7">
        <f t="shared" si="38"/>
        <v>7.2267376666666685E-3</v>
      </c>
      <c r="W113" s="10">
        <v>0.98080000000000001</v>
      </c>
      <c r="X113" s="7">
        <f t="shared" si="26"/>
        <v>3.7695413333333337E-2</v>
      </c>
      <c r="Y113" s="10">
        <v>0.69799999999999995</v>
      </c>
      <c r="Z113" s="7">
        <f t="shared" si="27"/>
        <v>4.0530533333333334E-2</v>
      </c>
      <c r="AA113" s="10">
        <v>1.0791999999999999</v>
      </c>
      <c r="AB113" s="7">
        <f t="shared" si="28"/>
        <v>5.5812626666666677E-2</v>
      </c>
      <c r="AC113" s="10">
        <v>0.21709999999999999</v>
      </c>
      <c r="AD113" s="7">
        <f t="shared" si="29"/>
        <v>1.0579283E-2</v>
      </c>
      <c r="AE113" s="10">
        <v>0.11070000000000001</v>
      </c>
      <c r="AF113" s="7">
        <f t="shared" si="30"/>
        <v>7.5360870000000003E-3</v>
      </c>
      <c r="AG113" s="10">
        <v>0.15340000000000001</v>
      </c>
      <c r="AH113" s="7">
        <f t="shared" si="31"/>
        <v>9.2648486666666672E-3</v>
      </c>
      <c r="AI113" s="10">
        <v>0.74880000000000002</v>
      </c>
      <c r="AJ113" s="7">
        <f t="shared" si="32"/>
        <v>2.9240640000000005E-2</v>
      </c>
      <c r="AK113" s="10">
        <v>0.19800000000000001</v>
      </c>
      <c r="AL113" s="7">
        <f t="shared" si="33"/>
        <v>1.090254E-2</v>
      </c>
      <c r="AM113" s="10">
        <v>6.6264000000000003</v>
      </c>
      <c r="AN113" s="7">
        <f t="shared" si="34"/>
        <v>0.28972829600000005</v>
      </c>
      <c r="AO113" s="10">
        <v>0.64429999999999998</v>
      </c>
      <c r="AP113" s="7">
        <f t="shared" si="35"/>
        <v>2.8170943666666674E-2</v>
      </c>
      <c r="AQ113" s="10">
        <v>11.9811</v>
      </c>
      <c r="AR113" s="7">
        <f t="shared" si="36"/>
        <v>0.35579873300000003</v>
      </c>
    </row>
    <row r="114" spans="1:44" x14ac:dyDescent="0.2">
      <c r="A114" s="23" t="s">
        <v>28</v>
      </c>
      <c r="B114" s="8" t="s">
        <v>35</v>
      </c>
      <c r="C114" s="8">
        <v>3</v>
      </c>
      <c r="D114" s="20">
        <v>1</v>
      </c>
      <c r="E114" s="8">
        <v>2.1</v>
      </c>
      <c r="G114" s="10">
        <v>2.2014999999999998</v>
      </c>
      <c r="H114" s="7">
        <f t="shared" si="39"/>
        <v>0.10111287758346585</v>
      </c>
      <c r="I114" s="10">
        <v>2.3466</v>
      </c>
      <c r="J114" s="7">
        <f t="shared" si="21"/>
        <v>0.11898379428571428</v>
      </c>
      <c r="K114" s="10">
        <v>7.1322000000000001</v>
      </c>
      <c r="L114" s="7">
        <f t="shared" si="22"/>
        <v>0.39975641371428577</v>
      </c>
      <c r="M114" s="10">
        <v>44.921900000000001</v>
      </c>
      <c r="N114" s="7">
        <f t="shared" si="37"/>
        <v>2.5009091299047621</v>
      </c>
      <c r="O114" s="11">
        <v>2.2999999999999998</v>
      </c>
      <c r="P114" s="7">
        <f t="shared" si="23"/>
        <v>6.5775619047619041E-2</v>
      </c>
      <c r="Q114" s="10">
        <v>3.3043999999999998</v>
      </c>
      <c r="R114" s="7">
        <f t="shared" si="24"/>
        <v>0.13228929371428572</v>
      </c>
      <c r="S114" s="10">
        <v>2.2635000000000001</v>
      </c>
      <c r="T114" s="7">
        <f t="shared" si="25"/>
        <v>0.10271547428571429</v>
      </c>
      <c r="U114" s="10">
        <v>0.11169999999999999</v>
      </c>
      <c r="V114" s="7">
        <f t="shared" si="38"/>
        <v>6.3492407619047623E-3</v>
      </c>
      <c r="W114" s="10">
        <v>1.2298</v>
      </c>
      <c r="X114" s="7">
        <f t="shared" si="26"/>
        <v>5.4017500952380955E-2</v>
      </c>
      <c r="Y114" s="10">
        <v>0.58230000000000004</v>
      </c>
      <c r="Z114" s="7">
        <f t="shared" si="27"/>
        <v>3.8642537142857147E-2</v>
      </c>
      <c r="AA114" s="10">
        <v>1.0185</v>
      </c>
      <c r="AB114" s="7">
        <f t="shared" si="28"/>
        <v>6.0198200000000007E-2</v>
      </c>
      <c r="AC114" s="10">
        <v>0.23860000000000001</v>
      </c>
      <c r="AD114" s="7">
        <f t="shared" si="29"/>
        <v>1.3287974857142854E-2</v>
      </c>
      <c r="AE114" s="10">
        <v>2.07E-2</v>
      </c>
      <c r="AF114" s="7">
        <f t="shared" si="30"/>
        <v>1.6104994285714284E-3</v>
      </c>
      <c r="AG114" s="10">
        <v>0.14069999999999999</v>
      </c>
      <c r="AH114" s="7">
        <f t="shared" si="31"/>
        <v>9.7117839999999976E-3</v>
      </c>
      <c r="AI114" s="10">
        <v>0.76249999999999996</v>
      </c>
      <c r="AJ114" s="7">
        <f t="shared" si="32"/>
        <v>3.4029285714285713E-2</v>
      </c>
      <c r="AK114" s="10">
        <v>0.15529999999999999</v>
      </c>
      <c r="AL114" s="7">
        <f t="shared" si="33"/>
        <v>9.7729550476190474E-3</v>
      </c>
      <c r="AM114" s="10">
        <v>6.4051999999999998</v>
      </c>
      <c r="AN114" s="7">
        <f t="shared" si="34"/>
        <v>0.32006479390476195</v>
      </c>
      <c r="AO114" s="10">
        <v>0.70699999999999996</v>
      </c>
      <c r="AP114" s="7">
        <f t="shared" si="35"/>
        <v>3.5328453333333329E-2</v>
      </c>
      <c r="AQ114" s="10">
        <v>8.2306000000000008</v>
      </c>
      <c r="AR114" s="7">
        <f t="shared" si="36"/>
        <v>0.27933872533333337</v>
      </c>
    </row>
    <row r="115" spans="1:44" x14ac:dyDescent="0.2">
      <c r="A115" s="23" t="s">
        <v>28</v>
      </c>
      <c r="B115" s="8" t="s">
        <v>35</v>
      </c>
      <c r="C115" s="8">
        <v>3</v>
      </c>
      <c r="D115" s="20">
        <v>2</v>
      </c>
      <c r="E115" s="8">
        <v>2.1</v>
      </c>
      <c r="G115" s="10">
        <v>2.2023000000000001</v>
      </c>
      <c r="H115" s="7">
        <f t="shared" si="39"/>
        <v>0.10107614766380603</v>
      </c>
      <c r="I115" s="10">
        <v>2.3344999999999998</v>
      </c>
      <c r="J115" s="7">
        <f t="shared" si="21"/>
        <v>0.11837026666666665</v>
      </c>
      <c r="K115" s="10">
        <v>6.7706999999999997</v>
      </c>
      <c r="L115" s="7">
        <f t="shared" si="22"/>
        <v>0.37949451085714286</v>
      </c>
      <c r="M115" s="10">
        <v>48.116700000000002</v>
      </c>
      <c r="N115" s="7">
        <f t="shared" si="37"/>
        <v>2.6787712525714285</v>
      </c>
      <c r="O115" s="11">
        <v>2.27</v>
      </c>
      <c r="P115" s="7">
        <f t="shared" si="23"/>
        <v>6.4917676190476184E-2</v>
      </c>
      <c r="Q115" s="10">
        <v>3.3039000000000001</v>
      </c>
      <c r="R115" s="7">
        <f t="shared" si="24"/>
        <v>0.13226927657142856</v>
      </c>
      <c r="S115" s="10">
        <v>2.2965</v>
      </c>
      <c r="T115" s="7">
        <f t="shared" si="25"/>
        <v>0.10421298285714285</v>
      </c>
      <c r="U115" s="10">
        <v>0.1119</v>
      </c>
      <c r="V115" s="7">
        <f t="shared" si="38"/>
        <v>6.3606091428571425E-3</v>
      </c>
      <c r="W115" s="10">
        <v>1.2437</v>
      </c>
      <c r="X115" s="7">
        <f t="shared" si="26"/>
        <v>5.4628041904761913E-2</v>
      </c>
      <c r="Y115" s="10">
        <v>0.59409999999999996</v>
      </c>
      <c r="Z115" s="7">
        <f t="shared" si="27"/>
        <v>3.942560761904762E-2</v>
      </c>
      <c r="AA115" s="10">
        <v>1.0125</v>
      </c>
      <c r="AB115" s="7">
        <f t="shared" si="28"/>
        <v>5.9843571428571433E-2</v>
      </c>
      <c r="AC115" s="10">
        <v>0.2485</v>
      </c>
      <c r="AD115" s="7">
        <f t="shared" si="29"/>
        <v>1.3839319999999999E-2</v>
      </c>
      <c r="AE115" s="10">
        <v>2.3099999999999999E-2</v>
      </c>
      <c r="AF115" s="7">
        <f t="shared" si="30"/>
        <v>1.7972239999999998E-3</v>
      </c>
      <c r="AG115" s="10">
        <v>0.1449</v>
      </c>
      <c r="AH115" s="7">
        <f t="shared" si="31"/>
        <v>1.0001688E-2</v>
      </c>
      <c r="AI115" s="10">
        <v>0.79720000000000002</v>
      </c>
      <c r="AJ115" s="7">
        <f t="shared" si="32"/>
        <v>3.557789714285714E-2</v>
      </c>
      <c r="AK115" s="10">
        <v>0.15759999999999999</v>
      </c>
      <c r="AL115" s="7">
        <f t="shared" si="33"/>
        <v>9.9176929523809524E-3</v>
      </c>
      <c r="AM115" s="10">
        <v>5.9477000000000002</v>
      </c>
      <c r="AN115" s="7">
        <f t="shared" si="34"/>
        <v>0.29720373676190476</v>
      </c>
      <c r="AO115" s="10">
        <v>0.82840000000000003</v>
      </c>
      <c r="AP115" s="7">
        <f t="shared" si="35"/>
        <v>4.139475352380953E-2</v>
      </c>
      <c r="AQ115" s="10">
        <v>8.1815999999999995</v>
      </c>
      <c r="AR115" s="7">
        <f t="shared" si="36"/>
        <v>0.27767571199999996</v>
      </c>
    </row>
    <row r="116" spans="1:44" x14ac:dyDescent="0.2">
      <c r="A116" s="23" t="s">
        <v>28</v>
      </c>
      <c r="B116" s="8" t="s">
        <v>35</v>
      </c>
      <c r="C116" s="8">
        <v>3</v>
      </c>
      <c r="D116" s="20">
        <v>3</v>
      </c>
      <c r="E116" s="8">
        <v>2.1</v>
      </c>
      <c r="G116" s="10">
        <v>2.1905999999999999</v>
      </c>
      <c r="H116" s="7">
        <f t="shared" si="39"/>
        <v>0.10161599561763902</v>
      </c>
      <c r="I116" s="10">
        <v>2.3519000000000001</v>
      </c>
      <c r="J116" s="7">
        <f t="shared" si="21"/>
        <v>0.11925252952380952</v>
      </c>
      <c r="K116" s="10">
        <v>7.1741000000000001</v>
      </c>
      <c r="L116" s="7">
        <f t="shared" si="22"/>
        <v>0.40210488876190481</v>
      </c>
      <c r="M116" s="10">
        <v>45.637599999999999</v>
      </c>
      <c r="N116" s="7">
        <f t="shared" si="37"/>
        <v>2.5407538529523808</v>
      </c>
      <c r="O116" s="11">
        <v>2.2400000000000002</v>
      </c>
      <c r="P116" s="7">
        <f t="shared" si="23"/>
        <v>6.4059733333333341E-2</v>
      </c>
      <c r="Q116" s="10">
        <v>3.3557999999999999</v>
      </c>
      <c r="R116" s="7">
        <f t="shared" si="24"/>
        <v>0.13434705600000002</v>
      </c>
      <c r="S116" s="10">
        <v>2.2471000000000001</v>
      </c>
      <c r="T116" s="7">
        <f t="shared" si="25"/>
        <v>0.1019712579047619</v>
      </c>
      <c r="U116" s="10">
        <v>0.11219999999999999</v>
      </c>
      <c r="V116" s="7">
        <f t="shared" si="38"/>
        <v>6.3776617142857137E-3</v>
      </c>
      <c r="W116" s="10">
        <v>1.2325999999999999</v>
      </c>
      <c r="X116" s="7">
        <f t="shared" si="26"/>
        <v>5.414048761904762E-2</v>
      </c>
      <c r="Y116" s="10">
        <v>0.59519999999999995</v>
      </c>
      <c r="Z116" s="7">
        <f t="shared" si="27"/>
        <v>3.9498605714285713E-2</v>
      </c>
      <c r="AA116" s="10">
        <v>1.0496000000000001</v>
      </c>
      <c r="AB116" s="7">
        <f t="shared" si="28"/>
        <v>6.2036358095238109E-2</v>
      </c>
      <c r="AC116" s="10">
        <v>0.247</v>
      </c>
      <c r="AD116" s="7">
        <f t="shared" si="29"/>
        <v>1.3755782857142856E-2</v>
      </c>
      <c r="AE116" s="10">
        <v>2.3199999999999998E-2</v>
      </c>
      <c r="AF116" s="7">
        <f t="shared" si="30"/>
        <v>1.8050041904761904E-3</v>
      </c>
      <c r="AG116" s="10">
        <v>0.14729999999999999</v>
      </c>
      <c r="AH116" s="7">
        <f t="shared" si="31"/>
        <v>1.0167347428571429E-2</v>
      </c>
      <c r="AI116" s="10">
        <v>0.75839999999999996</v>
      </c>
      <c r="AJ116" s="7">
        <f t="shared" si="32"/>
        <v>3.3846308571428577E-2</v>
      </c>
      <c r="AK116" s="10">
        <v>0.15529999999999999</v>
      </c>
      <c r="AL116" s="7">
        <f t="shared" si="33"/>
        <v>9.7729550476190474E-3</v>
      </c>
      <c r="AM116" s="10">
        <v>6.1532999999999998</v>
      </c>
      <c r="AN116" s="7">
        <f t="shared" si="34"/>
        <v>0.30747747085714289</v>
      </c>
      <c r="AO116" s="10">
        <v>0.71309999999999996</v>
      </c>
      <c r="AP116" s="7">
        <f t="shared" si="35"/>
        <v>3.5633267428571432E-2</v>
      </c>
      <c r="AQ116" s="10">
        <v>8.1457999999999995</v>
      </c>
      <c r="AR116" s="7">
        <f t="shared" si="36"/>
        <v>0.27646069409523805</v>
      </c>
    </row>
    <row r="117" spans="1:44" x14ac:dyDescent="0.2">
      <c r="A117" s="23" t="s">
        <v>28</v>
      </c>
      <c r="B117" s="8" t="s">
        <v>35</v>
      </c>
      <c r="C117" s="8">
        <v>4</v>
      </c>
      <c r="D117" s="20">
        <v>1</v>
      </c>
      <c r="E117" s="8">
        <v>3.6</v>
      </c>
      <c r="G117" s="10">
        <v>2.5</v>
      </c>
      <c r="H117" s="7">
        <f t="shared" si="39"/>
        <v>0.15264000000000003</v>
      </c>
      <c r="I117" s="10">
        <v>3.2561</v>
      </c>
      <c r="J117" s="7">
        <f t="shared" si="21"/>
        <v>9.6308202222222236E-2</v>
      </c>
      <c r="K117" s="10">
        <v>10.413500000000001</v>
      </c>
      <c r="L117" s="7">
        <f t="shared" si="22"/>
        <v>0.34047516777777787</v>
      </c>
      <c r="M117" s="10">
        <v>65.014499999999998</v>
      </c>
      <c r="N117" s="7">
        <f t="shared" si="37"/>
        <v>2.1113820066666666</v>
      </c>
      <c r="O117" s="11">
        <v>3.92</v>
      </c>
      <c r="P117" s="7">
        <f t="shared" si="23"/>
        <v>6.5394311111111103E-2</v>
      </c>
      <c r="Q117" s="10">
        <v>4.2531999999999996</v>
      </c>
      <c r="R117" s="7">
        <f t="shared" si="24"/>
        <v>9.932639733333333E-2</v>
      </c>
      <c r="S117" s="10">
        <v>2.9662999999999999</v>
      </c>
      <c r="T117" s="7">
        <f t="shared" si="25"/>
        <v>7.8521256888888891E-2</v>
      </c>
      <c r="U117" s="10">
        <v>0.1731</v>
      </c>
      <c r="V117" s="7">
        <f t="shared" si="38"/>
        <v>5.7396113333333344E-3</v>
      </c>
      <c r="W117" s="10">
        <v>1.0586</v>
      </c>
      <c r="X117" s="7">
        <f t="shared" si="26"/>
        <v>2.7123684444444445E-2</v>
      </c>
      <c r="Y117" s="10">
        <v>0.63160000000000005</v>
      </c>
      <c r="Z117" s="7">
        <f t="shared" si="27"/>
        <v>2.4449937777777778E-2</v>
      </c>
      <c r="AA117" s="10">
        <v>1.1823999999999999</v>
      </c>
      <c r="AB117" s="7">
        <f t="shared" si="28"/>
        <v>4.0766524444444452E-2</v>
      </c>
      <c r="AC117" s="10">
        <v>0.27429999999999999</v>
      </c>
      <c r="AD117" s="7">
        <f t="shared" si="29"/>
        <v>8.9110926666666635E-3</v>
      </c>
      <c r="AE117" s="10">
        <v>5.6500000000000002E-2</v>
      </c>
      <c r="AF117" s="7">
        <f t="shared" si="30"/>
        <v>2.5642211111111114E-3</v>
      </c>
      <c r="AG117" s="10">
        <v>0.17799999999999999</v>
      </c>
      <c r="AH117" s="7">
        <f t="shared" si="31"/>
        <v>7.1670711111111104E-3</v>
      </c>
      <c r="AI117" s="10">
        <v>1.0004</v>
      </c>
      <c r="AJ117" s="7">
        <f t="shared" si="32"/>
        <v>2.6043746666666666E-2</v>
      </c>
      <c r="AK117" s="10">
        <v>0.23619999999999999</v>
      </c>
      <c r="AL117" s="7">
        <f t="shared" si="33"/>
        <v>8.6706395555555555E-3</v>
      </c>
      <c r="AM117" s="10">
        <v>8.6979000000000006</v>
      </c>
      <c r="AN117" s="7">
        <f t="shared" si="34"/>
        <v>0.2535341206666667</v>
      </c>
      <c r="AO117" s="10">
        <v>0.92749999999999999</v>
      </c>
      <c r="AP117" s="7">
        <f t="shared" si="35"/>
        <v>2.7035594444444446E-2</v>
      </c>
      <c r="AQ117" s="10">
        <v>19.248699999999999</v>
      </c>
      <c r="AR117" s="7">
        <f t="shared" si="36"/>
        <v>0.38108148511111112</v>
      </c>
    </row>
    <row r="118" spans="1:44" x14ac:dyDescent="0.2">
      <c r="A118" s="23" t="s">
        <v>28</v>
      </c>
      <c r="B118" s="8" t="s">
        <v>35</v>
      </c>
      <c r="C118" s="8">
        <v>4</v>
      </c>
      <c r="D118" s="20">
        <v>2</v>
      </c>
      <c r="E118" s="8">
        <v>3.6</v>
      </c>
      <c r="G118" s="10">
        <v>2.4826000000000001</v>
      </c>
      <c r="H118" s="7">
        <f t="shared" si="39"/>
        <v>0.15370982034963346</v>
      </c>
      <c r="I118" s="10">
        <v>3.2614999999999998</v>
      </c>
      <c r="J118" s="7">
        <f t="shared" si="21"/>
        <v>9.646792222222221E-2</v>
      </c>
      <c r="K118" s="10">
        <v>10.993499999999999</v>
      </c>
      <c r="L118" s="7">
        <f t="shared" si="22"/>
        <v>0.35943859000000006</v>
      </c>
      <c r="M118" s="10">
        <v>61.824300000000001</v>
      </c>
      <c r="N118" s="7">
        <f t="shared" si="37"/>
        <v>2.0077784893333335</v>
      </c>
      <c r="O118" s="11">
        <v>3.8</v>
      </c>
      <c r="P118" s="7">
        <f t="shared" si="23"/>
        <v>6.3392444444444446E-2</v>
      </c>
      <c r="Q118" s="10">
        <v>4.2946999999999997</v>
      </c>
      <c r="R118" s="7">
        <f t="shared" si="24"/>
        <v>0.10029556066666667</v>
      </c>
      <c r="S118" s="10">
        <v>2.9544999999999999</v>
      </c>
      <c r="T118" s="7">
        <f t="shared" si="25"/>
        <v>7.8208897777777772E-2</v>
      </c>
      <c r="U118" s="10">
        <v>0.17219999999999999</v>
      </c>
      <c r="V118" s="7">
        <f t="shared" si="38"/>
        <v>5.709769333333334E-3</v>
      </c>
      <c r="W118" s="10">
        <v>1.0418000000000001</v>
      </c>
      <c r="X118" s="7">
        <f t="shared" si="26"/>
        <v>2.6693231111111115E-2</v>
      </c>
      <c r="Y118" s="10">
        <v>0.61219999999999997</v>
      </c>
      <c r="Z118" s="7">
        <f t="shared" si="27"/>
        <v>2.369894222222222E-2</v>
      </c>
      <c r="AA118" s="10">
        <v>1.2119</v>
      </c>
      <c r="AB118" s="7">
        <f t="shared" si="28"/>
        <v>4.1783618888888895E-2</v>
      </c>
      <c r="AC118" s="10">
        <v>0.28370000000000001</v>
      </c>
      <c r="AD118" s="7">
        <f t="shared" si="29"/>
        <v>9.2164673333333339E-3</v>
      </c>
      <c r="AE118" s="10">
        <v>5.3699999999999998E-2</v>
      </c>
      <c r="AF118" s="7">
        <f t="shared" si="30"/>
        <v>2.4371446666666668E-3</v>
      </c>
      <c r="AG118" s="10">
        <v>0.17860000000000001</v>
      </c>
      <c r="AH118" s="7">
        <f t="shared" si="31"/>
        <v>7.1912297777777766E-3</v>
      </c>
      <c r="AI118" s="10">
        <v>0.96489999999999998</v>
      </c>
      <c r="AJ118" s="7">
        <f t="shared" si="32"/>
        <v>2.5119563333333334E-2</v>
      </c>
      <c r="AK118" s="10">
        <v>0.2419</v>
      </c>
      <c r="AL118" s="7">
        <f t="shared" si="33"/>
        <v>8.879880222222223E-3</v>
      </c>
      <c r="AM118" s="10">
        <v>8.6683000000000003</v>
      </c>
      <c r="AN118" s="7">
        <f t="shared" si="34"/>
        <v>0.25267131355555555</v>
      </c>
      <c r="AO118" s="10">
        <v>0.87060000000000004</v>
      </c>
      <c r="AP118" s="7">
        <f t="shared" si="35"/>
        <v>2.5377022666666669E-2</v>
      </c>
      <c r="AQ118" s="10">
        <v>18.4984</v>
      </c>
      <c r="AR118" s="7">
        <f t="shared" si="36"/>
        <v>0.36622721244444445</v>
      </c>
    </row>
    <row r="119" spans="1:44" x14ac:dyDescent="0.2">
      <c r="A119" s="23" t="s">
        <v>28</v>
      </c>
      <c r="B119" s="8" t="s">
        <v>35</v>
      </c>
      <c r="C119" s="8">
        <v>4</v>
      </c>
      <c r="D119" s="20">
        <v>3</v>
      </c>
      <c r="E119" s="8">
        <v>3.6</v>
      </c>
      <c r="G119" s="10">
        <v>2.5135000000000001</v>
      </c>
      <c r="H119" s="7">
        <f t="shared" si="39"/>
        <v>0.15182017107618859</v>
      </c>
      <c r="I119" s="10">
        <v>3.2443</v>
      </c>
      <c r="J119" s="7">
        <f t="shared" si="21"/>
        <v>9.5959184444444429E-2</v>
      </c>
      <c r="K119" s="10">
        <v>10.342000000000001</v>
      </c>
      <c r="L119" s="7">
        <f t="shared" si="22"/>
        <v>0.33813743555555564</v>
      </c>
      <c r="M119" s="10">
        <v>64.9024</v>
      </c>
      <c r="N119" s="7">
        <f t="shared" si="37"/>
        <v>2.107741496888889</v>
      </c>
      <c r="O119" s="11">
        <v>3.94</v>
      </c>
      <c r="P119" s="7">
        <f t="shared" si="23"/>
        <v>6.5727955555555551E-2</v>
      </c>
      <c r="Q119" s="10">
        <v>4.3650000000000002</v>
      </c>
      <c r="R119" s="7">
        <f t="shared" si="24"/>
        <v>0.10193730000000001</v>
      </c>
      <c r="S119" s="10">
        <v>2.9548999999999999</v>
      </c>
      <c r="T119" s="7">
        <f t="shared" si="25"/>
        <v>7.8219486222222231E-2</v>
      </c>
      <c r="U119" s="10">
        <v>0.1767</v>
      </c>
      <c r="V119" s="7">
        <f t="shared" si="38"/>
        <v>5.8589793333333343E-3</v>
      </c>
      <c r="W119" s="10">
        <v>1.0698000000000001</v>
      </c>
      <c r="X119" s="7">
        <f t="shared" si="26"/>
        <v>2.7410653333333337E-2</v>
      </c>
      <c r="Y119" s="10">
        <v>0.62529999999999997</v>
      </c>
      <c r="Z119" s="7">
        <f t="shared" si="27"/>
        <v>2.4206057777777772E-2</v>
      </c>
      <c r="AA119" s="10">
        <v>1.1858</v>
      </c>
      <c r="AB119" s="7">
        <f t="shared" si="28"/>
        <v>4.0883748888888898E-2</v>
      </c>
      <c r="AC119" s="10">
        <v>0.28960000000000002</v>
      </c>
      <c r="AD119" s="7">
        <f t="shared" si="29"/>
        <v>9.4081386666666662E-3</v>
      </c>
      <c r="AE119" s="10">
        <v>5.28E-2</v>
      </c>
      <c r="AF119" s="7">
        <f t="shared" si="30"/>
        <v>2.396298666666667E-3</v>
      </c>
      <c r="AG119" s="10">
        <v>0.17899999999999999</v>
      </c>
      <c r="AH119" s="7">
        <f t="shared" si="31"/>
        <v>7.2073355555555552E-3</v>
      </c>
      <c r="AI119" s="10">
        <v>0.95099999999999996</v>
      </c>
      <c r="AJ119" s="7">
        <f t="shared" si="32"/>
        <v>2.4757700000000001E-2</v>
      </c>
      <c r="AK119" s="10">
        <v>0.254</v>
      </c>
      <c r="AL119" s="7">
        <f t="shared" si="33"/>
        <v>9.3240577777777781E-3</v>
      </c>
      <c r="AM119" s="10">
        <v>8.6332000000000004</v>
      </c>
      <c r="AN119" s="7">
        <f t="shared" si="34"/>
        <v>0.25164818755555562</v>
      </c>
      <c r="AO119" s="10">
        <v>1.0044</v>
      </c>
      <c r="AP119" s="7">
        <f t="shared" si="35"/>
        <v>2.9277144000000001E-2</v>
      </c>
      <c r="AQ119" s="10">
        <v>19.0274</v>
      </c>
      <c r="AR119" s="7">
        <f t="shared" si="36"/>
        <v>0.37670023688888893</v>
      </c>
    </row>
    <row r="120" spans="1:44" x14ac:dyDescent="0.2">
      <c r="A120" s="23" t="s">
        <v>28</v>
      </c>
      <c r="B120" s="8" t="s">
        <v>35</v>
      </c>
      <c r="C120" s="8">
        <v>5</v>
      </c>
      <c r="D120" s="20">
        <v>1</v>
      </c>
      <c r="E120" s="8">
        <v>4.8</v>
      </c>
      <c r="G120" s="10">
        <v>5.7354000000000003</v>
      </c>
      <c r="H120" s="7">
        <f t="shared" si="39"/>
        <v>8.8712208389998951E-2</v>
      </c>
      <c r="I120" s="10">
        <v>4.5904999999999996</v>
      </c>
      <c r="J120" s="7">
        <f t="shared" si="21"/>
        <v>0.10183259166666667</v>
      </c>
      <c r="K120" s="10">
        <v>13.5444</v>
      </c>
      <c r="L120" s="7">
        <f t="shared" si="22"/>
        <v>0.33213126200000004</v>
      </c>
      <c r="M120" s="10">
        <v>76.916899999999998</v>
      </c>
      <c r="N120" s="7">
        <f t="shared" si="37"/>
        <v>1.8734392943333333</v>
      </c>
      <c r="O120" s="11">
        <v>4.62</v>
      </c>
      <c r="P120" s="7">
        <f t="shared" si="23"/>
        <v>5.7803899999999998E-2</v>
      </c>
      <c r="Q120" s="10">
        <v>5.1914999999999996</v>
      </c>
      <c r="R120" s="7">
        <f t="shared" si="24"/>
        <v>9.0929122500000001E-2</v>
      </c>
      <c r="S120" s="10">
        <v>3.7454999999999998</v>
      </c>
      <c r="T120" s="7">
        <f t="shared" si="25"/>
        <v>7.4360660000000009E-2</v>
      </c>
      <c r="U120" s="10">
        <v>0.19789999999999999</v>
      </c>
      <c r="V120" s="7">
        <f t="shared" si="38"/>
        <v>4.9214431666666676E-3</v>
      </c>
      <c r="W120" s="10">
        <v>1.7713000000000001</v>
      </c>
      <c r="X120" s="7">
        <f t="shared" si="26"/>
        <v>3.4038481666666669E-2</v>
      </c>
      <c r="Y120" s="10">
        <v>1.2837000000000001</v>
      </c>
      <c r="Z120" s="7">
        <f t="shared" si="27"/>
        <v>3.7270090000000006E-2</v>
      </c>
      <c r="AA120" s="10">
        <v>1.5703</v>
      </c>
      <c r="AB120" s="7">
        <f t="shared" si="28"/>
        <v>4.0605340833333337E-2</v>
      </c>
      <c r="AC120" s="10">
        <v>0.47320000000000001</v>
      </c>
      <c r="AD120" s="7">
        <f t="shared" si="29"/>
        <v>1.1529518000000002E-2</v>
      </c>
      <c r="AE120" s="10">
        <v>0.1096</v>
      </c>
      <c r="AF120" s="7">
        <f t="shared" si="30"/>
        <v>3.7306013333333332E-3</v>
      </c>
      <c r="AG120" s="10">
        <v>0.21879999999999999</v>
      </c>
      <c r="AH120" s="7">
        <f t="shared" si="31"/>
        <v>6.6073953333333326E-3</v>
      </c>
      <c r="AI120" s="10">
        <v>1.3469</v>
      </c>
      <c r="AJ120" s="7">
        <f t="shared" si="32"/>
        <v>2.6298222500000003E-2</v>
      </c>
      <c r="AK120" s="10">
        <v>0.31850000000000001</v>
      </c>
      <c r="AL120" s="7">
        <f t="shared" si="33"/>
        <v>8.7688358333333338E-3</v>
      </c>
      <c r="AM120" s="10">
        <v>11.124000000000001</v>
      </c>
      <c r="AN120" s="7">
        <f t="shared" si="34"/>
        <v>0.24318918000000006</v>
      </c>
      <c r="AO120" s="10">
        <v>1.2682</v>
      </c>
      <c r="AP120" s="7">
        <f t="shared" si="35"/>
        <v>2.7724965666666674E-2</v>
      </c>
      <c r="AQ120" s="10">
        <v>20.994800000000001</v>
      </c>
      <c r="AR120" s="7">
        <f t="shared" si="36"/>
        <v>0.31173778866666668</v>
      </c>
    </row>
    <row r="121" spans="1:44" x14ac:dyDescent="0.2">
      <c r="A121" s="23" t="s">
        <v>28</v>
      </c>
      <c r="B121" s="8" t="s">
        <v>35</v>
      </c>
      <c r="C121" s="8">
        <v>5</v>
      </c>
      <c r="D121" s="20">
        <v>2</v>
      </c>
      <c r="E121" s="8">
        <v>4.8</v>
      </c>
      <c r="G121" s="10">
        <v>5.7221000000000002</v>
      </c>
      <c r="H121" s="7">
        <f t="shared" si="39"/>
        <v>8.8918404082417302E-2</v>
      </c>
      <c r="I121" s="10">
        <v>4.6264000000000003</v>
      </c>
      <c r="J121" s="7">
        <f t="shared" si="21"/>
        <v>0.10262897333333335</v>
      </c>
      <c r="K121" s="10">
        <v>13.346</v>
      </c>
      <c r="L121" s="7">
        <f t="shared" si="22"/>
        <v>0.32726616333333342</v>
      </c>
      <c r="M121" s="10">
        <v>74.679199999999994</v>
      </c>
      <c r="N121" s="7">
        <f t="shared" si="37"/>
        <v>1.8189363813333335</v>
      </c>
      <c r="O121" s="11">
        <v>4.6399999999999997</v>
      </c>
      <c r="P121" s="7">
        <f t="shared" si="23"/>
        <v>5.8054133333333334E-2</v>
      </c>
      <c r="Q121" s="10">
        <v>5.1989999999999998</v>
      </c>
      <c r="R121" s="7">
        <f t="shared" si="24"/>
        <v>9.106048500000001E-2</v>
      </c>
      <c r="S121" s="10">
        <v>3.6960000000000002</v>
      </c>
      <c r="T121" s="7">
        <f t="shared" si="25"/>
        <v>7.3377920000000013E-2</v>
      </c>
      <c r="U121" s="10">
        <v>0.20200000000000001</v>
      </c>
      <c r="V121" s="7">
        <f t="shared" si="38"/>
        <v>5.023403333333335E-3</v>
      </c>
      <c r="W121" s="10">
        <v>1.6973</v>
      </c>
      <c r="X121" s="7">
        <f t="shared" si="26"/>
        <v>3.2616448333333339E-2</v>
      </c>
      <c r="Y121" s="10">
        <v>1.2948</v>
      </c>
      <c r="Z121" s="7">
        <f t="shared" si="27"/>
        <v>3.7592359999999998E-2</v>
      </c>
      <c r="AA121" s="10">
        <v>1.5359</v>
      </c>
      <c r="AB121" s="7">
        <f t="shared" si="28"/>
        <v>3.9715814166666676E-2</v>
      </c>
      <c r="AC121" s="10">
        <v>0.43090000000000001</v>
      </c>
      <c r="AD121" s="7">
        <f t="shared" si="29"/>
        <v>1.0498878499999999E-2</v>
      </c>
      <c r="AE121" s="10">
        <v>0.1138</v>
      </c>
      <c r="AF121" s="7">
        <f t="shared" si="30"/>
        <v>3.8735623333333337E-3</v>
      </c>
      <c r="AG121" s="10">
        <v>0.22389999999999999</v>
      </c>
      <c r="AH121" s="7">
        <f t="shared" si="31"/>
        <v>6.7614068333333339E-3</v>
      </c>
      <c r="AI121" s="10">
        <v>1.2681</v>
      </c>
      <c r="AJ121" s="7">
        <f t="shared" si="32"/>
        <v>2.4759652500000003E-2</v>
      </c>
      <c r="AK121" s="10">
        <v>0.309</v>
      </c>
      <c r="AL121" s="7">
        <f t="shared" si="33"/>
        <v>8.5072849999999998E-3</v>
      </c>
      <c r="AM121" s="10">
        <v>11.802899999999999</v>
      </c>
      <c r="AN121" s="7">
        <f t="shared" si="34"/>
        <v>0.25803106550000005</v>
      </c>
      <c r="AO121" s="10">
        <v>1.1194</v>
      </c>
      <c r="AP121" s="7">
        <f t="shared" si="35"/>
        <v>2.447194966666667E-2</v>
      </c>
      <c r="AQ121" s="10">
        <v>21.109000000000002</v>
      </c>
      <c r="AR121" s="7">
        <f t="shared" si="36"/>
        <v>0.31343346833333341</v>
      </c>
    </row>
    <row r="122" spans="1:44" x14ac:dyDescent="0.2">
      <c r="A122" s="23" t="s">
        <v>28</v>
      </c>
      <c r="B122" s="8" t="s">
        <v>35</v>
      </c>
      <c r="C122" s="8">
        <v>5</v>
      </c>
      <c r="D122" s="20">
        <v>3</v>
      </c>
      <c r="E122" s="8">
        <v>4.8</v>
      </c>
      <c r="G122" s="10">
        <v>5.7453000000000003</v>
      </c>
      <c r="H122" s="7">
        <f t="shared" si="39"/>
        <v>8.8559344159573908E-2</v>
      </c>
      <c r="I122" s="10">
        <v>4.5831999999999997</v>
      </c>
      <c r="J122" s="7">
        <f>I122*0.1331*0.8/E122</f>
        <v>0.10167065333333333</v>
      </c>
      <c r="K122" s="10">
        <v>13.1005</v>
      </c>
      <c r="L122" s="7">
        <f t="shared" si="22"/>
        <v>0.32124609416666672</v>
      </c>
      <c r="M122" s="10">
        <v>75.691500000000005</v>
      </c>
      <c r="N122" s="7">
        <f t="shared" si="37"/>
        <v>1.8435926350000003</v>
      </c>
      <c r="O122" s="11">
        <v>4.6500000000000004</v>
      </c>
      <c r="P122" s="7">
        <f t="shared" si="23"/>
        <v>5.8179250000000009E-2</v>
      </c>
      <c r="Q122" s="10">
        <v>5.2230999999999996</v>
      </c>
      <c r="R122" s="7">
        <f t="shared" si="24"/>
        <v>9.1482596499999999E-2</v>
      </c>
      <c r="S122" s="10">
        <v>3.7145000000000001</v>
      </c>
      <c r="T122" s="7">
        <f t="shared" si="25"/>
        <v>7.3745206666666674E-2</v>
      </c>
      <c r="U122" s="10">
        <v>0.2</v>
      </c>
      <c r="V122" s="7">
        <f t="shared" si="38"/>
        <v>4.9736666666666679E-3</v>
      </c>
      <c r="W122" s="10">
        <v>1.6624000000000001</v>
      </c>
      <c r="X122" s="7">
        <f t="shared" si="26"/>
        <v>3.1945786666666677E-2</v>
      </c>
      <c r="Y122" s="10">
        <v>1.3043</v>
      </c>
      <c r="Z122" s="7">
        <f t="shared" si="27"/>
        <v>3.786817666666667E-2</v>
      </c>
      <c r="AA122" s="10">
        <v>1.5388999999999999</v>
      </c>
      <c r="AB122" s="7">
        <f t="shared" si="28"/>
        <v>3.9793389166666679E-2</v>
      </c>
      <c r="AC122" s="10">
        <v>0.43469999999999998</v>
      </c>
      <c r="AD122" s="7">
        <f t="shared" si="29"/>
        <v>1.0591465499999999E-2</v>
      </c>
      <c r="AE122" s="10">
        <v>0.10970000000000001</v>
      </c>
      <c r="AF122" s="7">
        <f t="shared" si="30"/>
        <v>3.7340051666666673E-3</v>
      </c>
      <c r="AG122" s="10">
        <v>0.23150000000000001</v>
      </c>
      <c r="AH122" s="7">
        <f t="shared" si="31"/>
        <v>6.9909141666666666E-3</v>
      </c>
      <c r="AI122" s="10">
        <v>1.2714000000000001</v>
      </c>
      <c r="AJ122" s="7">
        <f t="shared" si="32"/>
        <v>2.4824085000000003E-2</v>
      </c>
      <c r="AK122" s="10">
        <v>0.33339999999999997</v>
      </c>
      <c r="AL122" s="7">
        <f t="shared" si="33"/>
        <v>9.1790576666666672E-3</v>
      </c>
      <c r="AM122" s="10">
        <v>11.3644</v>
      </c>
      <c r="AN122" s="7">
        <f t="shared" si="34"/>
        <v>0.2484447246666667</v>
      </c>
      <c r="AO122" s="10">
        <v>1.1839</v>
      </c>
      <c r="AP122" s="7">
        <f t="shared" si="35"/>
        <v>2.5882027166666672E-2</v>
      </c>
      <c r="AQ122" s="10">
        <v>20.720099999999999</v>
      </c>
      <c r="AR122" s="7">
        <f t="shared" si="36"/>
        <v>0.3076589515</v>
      </c>
    </row>
    <row r="123" spans="1:44" x14ac:dyDescent="0.2">
      <c r="AA123" s="10"/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1769-F9FD-1946-9E20-B1E35FD675E1}">
  <dimension ref="A1:H154"/>
  <sheetViews>
    <sheetView workbookViewId="0">
      <selection activeCell="H10" sqref="H10"/>
    </sheetView>
  </sheetViews>
  <sheetFormatPr baseColWidth="10" defaultRowHeight="16" x14ac:dyDescent="0.2"/>
  <cols>
    <col min="1" max="16384" width="10.83203125" style="12"/>
  </cols>
  <sheetData>
    <row r="1" spans="1:8" x14ac:dyDescent="0.2">
      <c r="A1" s="27"/>
      <c r="B1" s="27"/>
      <c r="C1" s="27"/>
      <c r="D1" s="27"/>
      <c r="E1" s="27"/>
      <c r="F1" s="27"/>
      <c r="G1" s="27"/>
      <c r="H1" s="27"/>
    </row>
    <row r="2" spans="1:8" x14ac:dyDescent="0.2">
      <c r="A2" s="13" t="s">
        <v>0</v>
      </c>
      <c r="B2" s="13" t="s">
        <v>29</v>
      </c>
      <c r="C2" s="13" t="s">
        <v>1</v>
      </c>
      <c r="D2" s="14" t="s">
        <v>30</v>
      </c>
      <c r="E2" s="13" t="s">
        <v>31</v>
      </c>
      <c r="F2" s="13" t="s">
        <v>32</v>
      </c>
      <c r="G2" s="13" t="s">
        <v>33</v>
      </c>
      <c r="H2" s="13" t="s">
        <v>34</v>
      </c>
    </row>
    <row r="3" spans="1:8" x14ac:dyDescent="0.2">
      <c r="A3" s="12" t="s">
        <v>2</v>
      </c>
      <c r="B3" s="12" t="s">
        <v>35</v>
      </c>
      <c r="C3" s="12" t="s">
        <v>3</v>
      </c>
      <c r="D3" s="12">
        <v>5</v>
      </c>
      <c r="E3" s="12">
        <v>1.02285092391517E-2</v>
      </c>
      <c r="F3" s="12">
        <v>1.1739287274270601E-3</v>
      </c>
      <c r="G3" s="12">
        <v>5.2499688705334702E-4</v>
      </c>
      <c r="H3" s="12">
        <v>1.02585108217054E-2</v>
      </c>
    </row>
    <row r="4" spans="1:8" x14ac:dyDescent="0.2">
      <c r="A4" s="12" t="s">
        <v>2</v>
      </c>
      <c r="B4" s="12" t="s">
        <v>35</v>
      </c>
      <c r="C4" s="12" t="s">
        <v>5</v>
      </c>
      <c r="D4" s="12">
        <v>5</v>
      </c>
      <c r="E4" s="12">
        <v>1.2542305321098599E-2</v>
      </c>
      <c r="F4" s="12">
        <v>2.3599536807293801E-3</v>
      </c>
      <c r="G4" s="12">
        <v>1.05540337077235E-3</v>
      </c>
      <c r="H4" s="12">
        <v>1.1189564423280399E-2</v>
      </c>
    </row>
    <row r="5" spans="1:8" x14ac:dyDescent="0.2">
      <c r="A5" s="12" t="s">
        <v>2</v>
      </c>
      <c r="B5" s="12" t="s">
        <v>35</v>
      </c>
      <c r="C5" s="12" t="s">
        <v>6</v>
      </c>
      <c r="D5" s="12">
        <v>5</v>
      </c>
      <c r="E5" s="12">
        <v>1.7198353492221201E-2</v>
      </c>
      <c r="F5" s="12">
        <v>2.2616575954415401E-3</v>
      </c>
      <c r="G5" s="12">
        <v>1.0114440250472E-3</v>
      </c>
      <c r="H5" s="12">
        <v>1.6023698294573601E-2</v>
      </c>
    </row>
    <row r="6" spans="1:8" x14ac:dyDescent="0.2">
      <c r="A6" s="12" t="s">
        <v>2</v>
      </c>
      <c r="B6" s="12" t="s">
        <v>35</v>
      </c>
      <c r="C6" s="12" t="s">
        <v>7</v>
      </c>
      <c r="D6" s="12">
        <v>5</v>
      </c>
      <c r="E6" s="12">
        <v>8.11883111107191E-2</v>
      </c>
      <c r="F6" s="12">
        <v>1.0556554319385E-2</v>
      </c>
      <c r="G6" s="12">
        <v>4.7210346132627598E-3</v>
      </c>
      <c r="H6" s="12">
        <v>7.8176592592592603E-2</v>
      </c>
    </row>
    <row r="7" spans="1:8" x14ac:dyDescent="0.2">
      <c r="A7" s="12" t="s">
        <v>2</v>
      </c>
      <c r="B7" s="12" t="s">
        <v>35</v>
      </c>
      <c r="C7" s="12" t="s">
        <v>8</v>
      </c>
      <c r="D7" s="12">
        <v>5</v>
      </c>
      <c r="E7" s="12">
        <v>4.3719129758826698E-2</v>
      </c>
      <c r="F7" s="12">
        <v>4.08343145469112E-3</v>
      </c>
      <c r="G7" s="12">
        <v>1.8261660628300399E-3</v>
      </c>
      <c r="H7" s="12">
        <v>4.41640884330484E-2</v>
      </c>
    </row>
    <row r="8" spans="1:8" x14ac:dyDescent="0.2">
      <c r="A8" s="12" t="s">
        <v>2</v>
      </c>
      <c r="B8" s="12" t="s">
        <v>35</v>
      </c>
      <c r="C8" s="12" t="s">
        <v>10</v>
      </c>
      <c r="D8" s="12">
        <v>5</v>
      </c>
      <c r="E8" s="12">
        <v>1.9780835933744599E-2</v>
      </c>
      <c r="F8" s="12">
        <v>3.5549442088174698E-3</v>
      </c>
      <c r="G8" s="12">
        <v>1.5898193814270201E-3</v>
      </c>
      <c r="H8" s="12">
        <v>1.8536059008547E-2</v>
      </c>
    </row>
    <row r="9" spans="1:8" x14ac:dyDescent="0.2">
      <c r="A9" s="12" t="s">
        <v>2</v>
      </c>
      <c r="B9" s="12" t="s">
        <v>35</v>
      </c>
      <c r="C9" s="12" t="s">
        <v>11</v>
      </c>
      <c r="D9" s="12">
        <v>5</v>
      </c>
      <c r="E9" s="12">
        <v>2.6308586286889102E-3</v>
      </c>
      <c r="F9" s="12">
        <v>4.13550423055801E-4</v>
      </c>
      <c r="G9" s="12">
        <v>1.8494537161531401E-4</v>
      </c>
      <c r="H9" s="12">
        <v>2.4478151111111102E-3</v>
      </c>
    </row>
    <row r="10" spans="1:8" x14ac:dyDescent="0.2">
      <c r="A10" s="12" t="s">
        <v>2</v>
      </c>
      <c r="B10" s="12" t="s">
        <v>35</v>
      </c>
      <c r="C10" s="12" t="s">
        <v>12</v>
      </c>
      <c r="D10" s="12">
        <v>5</v>
      </c>
      <c r="E10" s="12">
        <v>1.2322230951559701E-2</v>
      </c>
      <c r="F10" s="12">
        <v>3.3099398832244198E-3</v>
      </c>
      <c r="G10" s="12">
        <v>1.4802501160655001E-3</v>
      </c>
      <c r="H10" s="12">
        <v>1.19742513048433E-2</v>
      </c>
    </row>
    <row r="11" spans="1:8" x14ac:dyDescent="0.2">
      <c r="A11" s="12" t="s">
        <v>2</v>
      </c>
      <c r="B11" s="12" t="s">
        <v>35</v>
      </c>
      <c r="C11" s="12" t="s">
        <v>13</v>
      </c>
      <c r="D11" s="12">
        <v>5</v>
      </c>
      <c r="E11" s="12">
        <v>3.6480745111501199E-2</v>
      </c>
      <c r="F11" s="12">
        <v>1.02045058537849E-2</v>
      </c>
      <c r="G11" s="12">
        <v>4.5635937531715099E-3</v>
      </c>
      <c r="H11" s="12">
        <v>3.0369927619047599E-2</v>
      </c>
    </row>
    <row r="12" spans="1:8" x14ac:dyDescent="0.2">
      <c r="A12" s="12" t="s">
        <v>2</v>
      </c>
      <c r="B12" s="12" t="s">
        <v>35</v>
      </c>
      <c r="C12" s="12" t="s">
        <v>14</v>
      </c>
      <c r="D12" s="12">
        <v>5</v>
      </c>
      <c r="E12" s="12">
        <v>4.80523747247624E-3</v>
      </c>
      <c r="F12" s="12">
        <v>1.85091448690971E-3</v>
      </c>
      <c r="G12" s="12">
        <v>8.2775412265384996E-4</v>
      </c>
      <c r="H12" s="12">
        <v>5.0169594074074104E-3</v>
      </c>
    </row>
    <row r="13" spans="1:8" x14ac:dyDescent="0.2">
      <c r="A13" s="12" t="s">
        <v>2</v>
      </c>
      <c r="B13" s="12" t="s">
        <v>35</v>
      </c>
      <c r="C13" s="12" t="s">
        <v>15</v>
      </c>
      <c r="D13" s="12">
        <v>5</v>
      </c>
      <c r="E13" s="12">
        <v>0.14703193390845701</v>
      </c>
      <c r="F13" s="12">
        <v>9.5895138927696993E-2</v>
      </c>
      <c r="G13" s="12">
        <v>4.2885609870823301E-2</v>
      </c>
      <c r="H13" s="12">
        <v>9.6349430739018097E-2</v>
      </c>
    </row>
    <row r="14" spans="1:8" x14ac:dyDescent="0.2">
      <c r="A14" s="12" t="s">
        <v>2</v>
      </c>
      <c r="B14" s="12" t="s">
        <v>35</v>
      </c>
      <c r="C14" s="12" t="s">
        <v>16</v>
      </c>
      <c r="D14" s="12">
        <v>5</v>
      </c>
      <c r="E14" s="12">
        <v>9.5162644009291905E-2</v>
      </c>
      <c r="F14" s="12">
        <v>1.9204090565083199E-2</v>
      </c>
      <c r="G14" s="12">
        <v>8.5883303899176693E-3</v>
      </c>
      <c r="H14" s="12">
        <v>8.4676362790697707E-2</v>
      </c>
    </row>
    <row r="15" spans="1:8" x14ac:dyDescent="0.2">
      <c r="A15" s="12" t="s">
        <v>2</v>
      </c>
      <c r="B15" s="12" t="s">
        <v>35</v>
      </c>
      <c r="C15" s="12" t="s">
        <v>17</v>
      </c>
      <c r="D15" s="12">
        <v>5</v>
      </c>
      <c r="E15" s="12">
        <v>2.83057782658068E-2</v>
      </c>
      <c r="F15" s="12">
        <v>6.9441768582045003E-3</v>
      </c>
      <c r="G15" s="12">
        <v>3.1055303005452402E-3</v>
      </c>
      <c r="H15" s="12">
        <v>2.5374571587211001E-2</v>
      </c>
    </row>
    <row r="16" spans="1:8" x14ac:dyDescent="0.2">
      <c r="A16" s="12" t="s">
        <v>2</v>
      </c>
      <c r="B16" s="12" t="s">
        <v>35</v>
      </c>
      <c r="C16" s="12" t="s">
        <v>18</v>
      </c>
      <c r="D16" s="12">
        <v>5</v>
      </c>
      <c r="E16" s="12">
        <v>1.7456911575632701</v>
      </c>
      <c r="F16" s="12">
        <v>0.288391659961095</v>
      </c>
      <c r="G16" s="12">
        <v>0.128972671163402</v>
      </c>
      <c r="H16" s="12">
        <v>1.59008021346032</v>
      </c>
    </row>
    <row r="17" spans="1:8" x14ac:dyDescent="0.2">
      <c r="A17" s="12" t="s">
        <v>2</v>
      </c>
      <c r="B17" s="12" t="s">
        <v>35</v>
      </c>
      <c r="C17" s="12" t="s">
        <v>19</v>
      </c>
      <c r="D17" s="12">
        <v>5</v>
      </c>
      <c r="E17" s="12">
        <v>0.23467370336815799</v>
      </c>
      <c r="F17" s="12">
        <v>7.7626987409207607E-2</v>
      </c>
      <c r="G17" s="12">
        <v>3.4715844147101702E-2</v>
      </c>
      <c r="H17" s="12">
        <v>0.18146842937566099</v>
      </c>
    </row>
    <row r="18" spans="1:8" x14ac:dyDescent="0.2">
      <c r="A18" s="12" t="s">
        <v>2</v>
      </c>
      <c r="B18" s="12" t="s">
        <v>35</v>
      </c>
      <c r="C18" s="12" t="s">
        <v>20</v>
      </c>
      <c r="D18" s="12">
        <v>5</v>
      </c>
      <c r="E18" s="12">
        <v>4.82715105217024E-2</v>
      </c>
      <c r="F18" s="12">
        <v>9.0076547009027806E-3</v>
      </c>
      <c r="G18" s="12">
        <v>4.0283456458128303E-3</v>
      </c>
      <c r="H18" s="12">
        <v>4.5050554985754998E-2</v>
      </c>
    </row>
    <row r="19" spans="1:8" x14ac:dyDescent="0.2">
      <c r="A19" s="12" t="s">
        <v>2</v>
      </c>
      <c r="B19" s="12" t="s">
        <v>35</v>
      </c>
      <c r="C19" s="12" t="s">
        <v>21</v>
      </c>
      <c r="D19" s="12">
        <v>5</v>
      </c>
      <c r="E19" s="12">
        <v>1.0926647475257701E-2</v>
      </c>
      <c r="F19" s="12">
        <v>5.6703622219196996E-3</v>
      </c>
      <c r="G19" s="12">
        <v>2.5358630770518399E-3</v>
      </c>
      <c r="H19" s="12">
        <v>7.1871553439153404E-3</v>
      </c>
    </row>
    <row r="20" spans="1:8" x14ac:dyDescent="0.2">
      <c r="A20" s="12" t="s">
        <v>2</v>
      </c>
      <c r="B20" s="12" t="s">
        <v>35</v>
      </c>
      <c r="C20" s="12" t="s">
        <v>22</v>
      </c>
      <c r="D20" s="12">
        <v>5</v>
      </c>
      <c r="E20" s="12">
        <v>5.2834757299697499E-2</v>
      </c>
      <c r="F20" s="12">
        <v>1.2169659001334401E-2</v>
      </c>
      <c r="G20" s="12">
        <v>5.4424369579951703E-3</v>
      </c>
      <c r="H20" s="12">
        <v>4.6803416190476198E-2</v>
      </c>
    </row>
    <row r="21" spans="1:8" x14ac:dyDescent="0.2">
      <c r="A21" s="12" t="s">
        <v>2</v>
      </c>
      <c r="B21" s="12" t="s">
        <v>35</v>
      </c>
      <c r="C21" s="12" t="s">
        <v>23</v>
      </c>
      <c r="D21" s="12">
        <v>5</v>
      </c>
      <c r="E21" s="12">
        <v>6.4157692956660003E-3</v>
      </c>
      <c r="F21" s="12">
        <v>8.0870497625725802E-4</v>
      </c>
      <c r="G21" s="12">
        <v>3.61663860130717E-4</v>
      </c>
      <c r="H21" s="12">
        <v>6.3314842244224399E-3</v>
      </c>
    </row>
    <row r="22" spans="1:8" x14ac:dyDescent="0.2">
      <c r="A22" s="12" t="s">
        <v>2</v>
      </c>
      <c r="B22" s="12" t="s">
        <v>36</v>
      </c>
      <c r="C22" s="12" t="s">
        <v>3</v>
      </c>
      <c r="D22" s="12">
        <v>5</v>
      </c>
      <c r="E22" s="12">
        <v>1.1871945045248401E-2</v>
      </c>
      <c r="F22" s="12">
        <v>1.25498465235812E-3</v>
      </c>
      <c r="G22" s="12">
        <v>5.6124619867833805E-4</v>
      </c>
      <c r="H22" s="12">
        <v>1.1888003796610201E-2</v>
      </c>
    </row>
    <row r="23" spans="1:8" x14ac:dyDescent="0.2">
      <c r="A23" s="12" t="s">
        <v>2</v>
      </c>
      <c r="B23" s="12" t="s">
        <v>36</v>
      </c>
      <c r="C23" s="12" t="s">
        <v>5</v>
      </c>
      <c r="D23" s="12">
        <v>5</v>
      </c>
      <c r="E23" s="12">
        <v>1.22968058505563E-2</v>
      </c>
      <c r="F23" s="12">
        <v>9.6434751719824804E-4</v>
      </c>
      <c r="G23" s="12">
        <v>4.3126932047768602E-4</v>
      </c>
      <c r="H23" s="12">
        <v>1.18802966327684E-2</v>
      </c>
    </row>
    <row r="24" spans="1:8" x14ac:dyDescent="0.2">
      <c r="A24" s="12" t="s">
        <v>2</v>
      </c>
      <c r="B24" s="12" t="s">
        <v>36</v>
      </c>
      <c r="C24" s="12" t="s">
        <v>6</v>
      </c>
      <c r="D24" s="12">
        <v>5</v>
      </c>
      <c r="E24" s="12">
        <v>2.0555903705997899E-2</v>
      </c>
      <c r="F24" s="12">
        <v>1.9455311887509299E-3</v>
      </c>
      <c r="G24" s="12">
        <v>8.7006799807860899E-4</v>
      </c>
      <c r="H24" s="12">
        <v>1.9817014576271198E-2</v>
      </c>
    </row>
    <row r="25" spans="1:8" x14ac:dyDescent="0.2">
      <c r="A25" s="12" t="s">
        <v>2</v>
      </c>
      <c r="B25" s="12" t="s">
        <v>36</v>
      </c>
      <c r="C25" s="12" t="s">
        <v>7</v>
      </c>
      <c r="D25" s="12">
        <v>5</v>
      </c>
      <c r="E25" s="12">
        <v>9.3145176785215902E-2</v>
      </c>
      <c r="F25" s="12">
        <v>4.6089134868570096E-3</v>
      </c>
      <c r="G25" s="12">
        <v>2.0611687718055699E-3</v>
      </c>
      <c r="H25" s="12">
        <v>9.2545275480225994E-2</v>
      </c>
    </row>
    <row r="26" spans="1:8" x14ac:dyDescent="0.2">
      <c r="A26" s="12" t="s">
        <v>2</v>
      </c>
      <c r="B26" s="12" t="s">
        <v>36</v>
      </c>
      <c r="C26" s="12" t="s">
        <v>8</v>
      </c>
      <c r="D26" s="12">
        <v>5</v>
      </c>
      <c r="E26" s="12">
        <v>5.2646221498607398E-2</v>
      </c>
      <c r="F26" s="12">
        <v>2.0659794912581799E-3</v>
      </c>
      <c r="G26" s="12">
        <v>9.2393411651474399E-4</v>
      </c>
      <c r="H26" s="12">
        <v>5.2567975593220302E-2</v>
      </c>
    </row>
    <row r="27" spans="1:8" x14ac:dyDescent="0.2">
      <c r="A27" s="12" t="s">
        <v>2</v>
      </c>
      <c r="B27" s="12" t="s">
        <v>36</v>
      </c>
      <c r="C27" s="12" t="s">
        <v>10</v>
      </c>
      <c r="D27" s="12">
        <v>5</v>
      </c>
      <c r="E27" s="12">
        <v>2.46911207024351E-2</v>
      </c>
      <c r="F27" s="12">
        <v>2.3881020205586E-3</v>
      </c>
      <c r="G27" s="12">
        <v>1.06799169103473E-3</v>
      </c>
      <c r="H27" s="12">
        <v>2.3880977415929198E-2</v>
      </c>
    </row>
    <row r="28" spans="1:8" x14ac:dyDescent="0.2">
      <c r="A28" s="12" t="s">
        <v>2</v>
      </c>
      <c r="B28" s="12" t="s">
        <v>36</v>
      </c>
      <c r="C28" s="12" t="s">
        <v>11</v>
      </c>
      <c r="D28" s="12">
        <v>5</v>
      </c>
      <c r="E28" s="12">
        <v>2.6390510565934598E-3</v>
      </c>
      <c r="F28" s="12">
        <v>1.6486580940225999E-4</v>
      </c>
      <c r="G28" s="15">
        <v>7.3730231397795199E-5</v>
      </c>
      <c r="H28" s="12">
        <v>2.5910274350282501E-3</v>
      </c>
    </row>
    <row r="29" spans="1:8" x14ac:dyDescent="0.2">
      <c r="A29" s="12" t="s">
        <v>2</v>
      </c>
      <c r="B29" s="12" t="s">
        <v>36</v>
      </c>
      <c r="C29" s="12" t="s">
        <v>12</v>
      </c>
      <c r="D29" s="12">
        <v>5</v>
      </c>
      <c r="E29" s="12">
        <v>1.7062200217175399E-2</v>
      </c>
      <c r="F29" s="12">
        <v>3.56062751629706E-3</v>
      </c>
      <c r="G29" s="12">
        <v>1.59236103379929E-3</v>
      </c>
      <c r="H29" s="12">
        <v>1.6909212598425202E-2</v>
      </c>
    </row>
    <row r="30" spans="1:8" x14ac:dyDescent="0.2">
      <c r="A30" s="12" t="s">
        <v>2</v>
      </c>
      <c r="B30" s="12" t="s">
        <v>36</v>
      </c>
      <c r="C30" s="12" t="s">
        <v>13</v>
      </c>
      <c r="D30" s="12">
        <v>5</v>
      </c>
      <c r="E30" s="12">
        <v>3.2349979368127599E-2</v>
      </c>
      <c r="F30" s="12">
        <v>2.6190518148560202E-3</v>
      </c>
      <c r="G30" s="12">
        <v>1.17127557892245E-3</v>
      </c>
      <c r="H30" s="12">
        <v>3.1131151103244801E-2</v>
      </c>
    </row>
    <row r="31" spans="1:8" x14ac:dyDescent="0.2">
      <c r="A31" s="12" t="s">
        <v>2</v>
      </c>
      <c r="B31" s="12" t="s">
        <v>36</v>
      </c>
      <c r="C31" s="12" t="s">
        <v>14</v>
      </c>
      <c r="D31" s="12">
        <v>5</v>
      </c>
      <c r="E31" s="12">
        <v>6.57665497310949E-3</v>
      </c>
      <c r="F31" s="12">
        <v>1.0547417400029E-3</v>
      </c>
      <c r="G31" s="12">
        <v>4.7169484587058098E-4</v>
      </c>
      <c r="H31" s="12">
        <v>6.3994476460177002E-3</v>
      </c>
    </row>
    <row r="32" spans="1:8" x14ac:dyDescent="0.2">
      <c r="A32" s="12" t="s">
        <v>2</v>
      </c>
      <c r="B32" s="12" t="s">
        <v>36</v>
      </c>
      <c r="C32" s="12" t="s">
        <v>15</v>
      </c>
      <c r="D32" s="12">
        <v>5</v>
      </c>
      <c r="E32" s="12">
        <v>8.3488154269053497E-2</v>
      </c>
      <c r="F32" s="12">
        <v>1.1113289480480499E-2</v>
      </c>
      <c r="G32" s="12">
        <v>4.9700141463975304E-3</v>
      </c>
      <c r="H32" s="12">
        <v>7.6077203492063497E-2</v>
      </c>
    </row>
    <row r="33" spans="1:8" x14ac:dyDescent="0.2">
      <c r="A33" s="12" t="s">
        <v>2</v>
      </c>
      <c r="B33" s="12" t="s">
        <v>36</v>
      </c>
      <c r="C33" s="12" t="s">
        <v>16</v>
      </c>
      <c r="D33" s="12">
        <v>5</v>
      </c>
      <c r="E33" s="12">
        <v>8.5385006467696895E-2</v>
      </c>
      <c r="F33" s="12">
        <v>2.8485681504784302E-3</v>
      </c>
      <c r="G33" s="12">
        <v>1.27391840460213E-3</v>
      </c>
      <c r="H33" s="12">
        <v>8.3892403615819205E-2</v>
      </c>
    </row>
    <row r="34" spans="1:8" x14ac:dyDescent="0.2">
      <c r="A34" s="12" t="s">
        <v>2</v>
      </c>
      <c r="B34" s="12" t="s">
        <v>36</v>
      </c>
      <c r="C34" s="12" t="s">
        <v>17</v>
      </c>
      <c r="D34" s="12">
        <v>5</v>
      </c>
      <c r="E34" s="12">
        <v>2.1786283119724598E-2</v>
      </c>
      <c r="F34" s="12">
        <v>1.6875690165391499E-3</v>
      </c>
      <c r="G34" s="12">
        <v>7.5470380754080095E-4</v>
      </c>
      <c r="H34" s="12">
        <v>2.1563878387705199E-2</v>
      </c>
    </row>
    <row r="35" spans="1:8" x14ac:dyDescent="0.2">
      <c r="A35" s="12" t="s">
        <v>2</v>
      </c>
      <c r="B35" s="12" t="s">
        <v>36</v>
      </c>
      <c r="C35" s="12" t="s">
        <v>18</v>
      </c>
      <c r="D35" s="12">
        <v>5</v>
      </c>
      <c r="E35" s="12">
        <v>1.61575304361566</v>
      </c>
      <c r="F35" s="12">
        <v>6.0959276912925298E-2</v>
      </c>
      <c r="G35" s="12">
        <v>2.7261817407306901E-2</v>
      </c>
      <c r="H35" s="12">
        <v>1.61867504235028</v>
      </c>
    </row>
    <row r="36" spans="1:8" x14ac:dyDescent="0.2">
      <c r="A36" s="12" t="s">
        <v>2</v>
      </c>
      <c r="B36" s="12" t="s">
        <v>36</v>
      </c>
      <c r="C36" s="12" t="s">
        <v>19</v>
      </c>
      <c r="D36" s="12">
        <v>5</v>
      </c>
      <c r="E36" s="12">
        <v>0.18893757589162799</v>
      </c>
      <c r="F36" s="12">
        <v>1.07453968337394E-2</v>
      </c>
      <c r="G36" s="12">
        <v>4.80548755309045E-3</v>
      </c>
      <c r="H36" s="12">
        <v>0.188085122246719</v>
      </c>
    </row>
    <row r="37" spans="1:8" x14ac:dyDescent="0.2">
      <c r="A37" s="12" t="s">
        <v>2</v>
      </c>
      <c r="B37" s="12" t="s">
        <v>36</v>
      </c>
      <c r="C37" s="12" t="s">
        <v>20</v>
      </c>
      <c r="D37" s="12">
        <v>5</v>
      </c>
      <c r="E37" s="12">
        <v>4.3840986239239002E-2</v>
      </c>
      <c r="F37" s="12">
        <v>3.4920171489880702E-3</v>
      </c>
      <c r="G37" s="12">
        <v>1.56167754474647E-3</v>
      </c>
      <c r="H37" s="12">
        <v>4.4855385310734498E-2</v>
      </c>
    </row>
    <row r="38" spans="1:8" x14ac:dyDescent="0.2">
      <c r="A38" s="12" t="s">
        <v>2</v>
      </c>
      <c r="B38" s="12" t="s">
        <v>36</v>
      </c>
      <c r="C38" s="12" t="s">
        <v>21</v>
      </c>
      <c r="D38" s="12">
        <v>5</v>
      </c>
      <c r="E38" s="12">
        <v>7.7672647599434496E-3</v>
      </c>
      <c r="F38" s="12">
        <v>3.9722724554940502E-4</v>
      </c>
      <c r="G38" s="12">
        <v>1.7764542471269401E-4</v>
      </c>
      <c r="H38" s="12">
        <v>7.7744770621468902E-3</v>
      </c>
    </row>
    <row r="39" spans="1:8" x14ac:dyDescent="0.2">
      <c r="A39" s="12" t="s">
        <v>2</v>
      </c>
      <c r="B39" s="12" t="s">
        <v>36</v>
      </c>
      <c r="C39" s="12" t="s">
        <v>22</v>
      </c>
      <c r="D39" s="12">
        <v>5</v>
      </c>
      <c r="E39" s="12">
        <v>4.6469710333479498E-2</v>
      </c>
      <c r="F39" s="12">
        <v>3.0624594866171398E-3</v>
      </c>
      <c r="G39" s="12">
        <v>1.3695735180830101E-3</v>
      </c>
      <c r="H39" s="12">
        <v>4.4799688881355902E-2</v>
      </c>
    </row>
    <row r="40" spans="1:8" x14ac:dyDescent="0.2">
      <c r="A40" s="12" t="s">
        <v>2</v>
      </c>
      <c r="B40" s="12" t="s">
        <v>36</v>
      </c>
      <c r="C40" s="12" t="s">
        <v>23</v>
      </c>
      <c r="D40" s="12">
        <v>5</v>
      </c>
      <c r="E40" s="12">
        <v>7.3931575767676398E-3</v>
      </c>
      <c r="F40" s="12">
        <v>7.6263579278567696E-4</v>
      </c>
      <c r="G40" s="12">
        <v>3.4106109494864398E-4</v>
      </c>
      <c r="H40" s="12">
        <v>7.3874209557522096E-3</v>
      </c>
    </row>
    <row r="41" spans="1:8" x14ac:dyDescent="0.2">
      <c r="A41" s="12" t="s">
        <v>24</v>
      </c>
      <c r="B41" s="12" t="s">
        <v>35</v>
      </c>
      <c r="C41" s="12" t="s">
        <v>3</v>
      </c>
      <c r="D41" s="12">
        <v>5</v>
      </c>
      <c r="E41" s="12">
        <v>1.1049289179764801E-2</v>
      </c>
      <c r="F41" s="12">
        <v>4.0051980973182999E-3</v>
      </c>
      <c r="G41" s="12">
        <v>1.7911790417913099E-3</v>
      </c>
      <c r="H41" s="12">
        <v>1.3256627956284199E-2</v>
      </c>
    </row>
    <row r="42" spans="1:8" x14ac:dyDescent="0.2">
      <c r="A42" s="12" t="s">
        <v>24</v>
      </c>
      <c r="B42" s="12" t="s">
        <v>35</v>
      </c>
      <c r="C42" s="12" t="s">
        <v>5</v>
      </c>
      <c r="D42" s="12">
        <v>5</v>
      </c>
      <c r="E42" s="12">
        <v>3.2159499048339299E-2</v>
      </c>
      <c r="F42" s="12">
        <v>9.5711172011126201E-3</v>
      </c>
      <c r="G42" s="12">
        <v>4.28033373646107E-3</v>
      </c>
      <c r="H42" s="12">
        <v>2.6560681492354701E-2</v>
      </c>
    </row>
    <row r="43" spans="1:8" x14ac:dyDescent="0.2">
      <c r="A43" s="12" t="s">
        <v>24</v>
      </c>
      <c r="B43" s="12" t="s">
        <v>35</v>
      </c>
      <c r="C43" s="12" t="s">
        <v>6</v>
      </c>
      <c r="D43" s="12">
        <v>5</v>
      </c>
      <c r="E43" s="12">
        <v>8.5775928874714403E-3</v>
      </c>
      <c r="F43" s="12">
        <v>2.4260366589180498E-3</v>
      </c>
      <c r="G43" s="12">
        <v>1.0849565770494501E-3</v>
      </c>
      <c r="H43" s="12">
        <v>9.5596960655737698E-3</v>
      </c>
    </row>
    <row r="44" spans="1:8" x14ac:dyDescent="0.2">
      <c r="A44" s="12" t="s">
        <v>24</v>
      </c>
      <c r="B44" s="12" t="s">
        <v>35</v>
      </c>
      <c r="C44" s="12" t="s">
        <v>7</v>
      </c>
      <c r="D44" s="12">
        <v>5</v>
      </c>
      <c r="E44" s="12">
        <v>5.71121363362639E-2</v>
      </c>
      <c r="F44" s="12">
        <v>1.8449517453911001E-2</v>
      </c>
      <c r="G44" s="12">
        <v>8.2508750358027492E-3</v>
      </c>
      <c r="H44" s="12">
        <v>6.2922943825136607E-2</v>
      </c>
    </row>
    <row r="45" spans="1:8" x14ac:dyDescent="0.2">
      <c r="A45" s="12" t="s">
        <v>24</v>
      </c>
      <c r="B45" s="12" t="s">
        <v>35</v>
      </c>
      <c r="C45" s="12" t="s">
        <v>8</v>
      </c>
      <c r="D45" s="12">
        <v>5</v>
      </c>
      <c r="E45" s="12">
        <v>3.8272227643648703E-2</v>
      </c>
      <c r="F45" s="12">
        <v>9.0020129990453397E-3</v>
      </c>
      <c r="G45" s="12">
        <v>4.0258226000404298E-3</v>
      </c>
      <c r="H45" s="12">
        <v>3.8565711803278703E-2</v>
      </c>
    </row>
    <row r="46" spans="1:8" x14ac:dyDescent="0.2">
      <c r="A46" s="12" t="s">
        <v>24</v>
      </c>
      <c r="B46" s="12" t="s">
        <v>35</v>
      </c>
      <c r="C46" s="12" t="s">
        <v>10</v>
      </c>
      <c r="D46" s="12">
        <v>5</v>
      </c>
      <c r="E46" s="12">
        <v>1.53968035417767E-2</v>
      </c>
      <c r="F46" s="12">
        <v>6.27689072312302E-3</v>
      </c>
      <c r="G46" s="12">
        <v>2.8071108688481798E-3</v>
      </c>
      <c r="H46" s="12">
        <v>1.83202432131148E-2</v>
      </c>
    </row>
    <row r="47" spans="1:8" x14ac:dyDescent="0.2">
      <c r="A47" s="12" t="s">
        <v>24</v>
      </c>
      <c r="B47" s="12" t="s">
        <v>35</v>
      </c>
      <c r="C47" s="12" t="s">
        <v>11</v>
      </c>
      <c r="D47" s="12">
        <v>5</v>
      </c>
      <c r="E47" s="12">
        <v>2.9265113448909202E-3</v>
      </c>
      <c r="F47" s="12">
        <v>2.6465043752411699E-4</v>
      </c>
      <c r="G47" s="12">
        <v>1.18355273715797E-4</v>
      </c>
      <c r="H47" s="12">
        <v>2.99201576190476E-3</v>
      </c>
    </row>
    <row r="48" spans="1:8" x14ac:dyDescent="0.2">
      <c r="A48" s="12" t="s">
        <v>24</v>
      </c>
      <c r="B48" s="12" t="s">
        <v>35</v>
      </c>
      <c r="C48" s="12" t="s">
        <v>12</v>
      </c>
      <c r="D48" s="12">
        <v>5</v>
      </c>
      <c r="E48" s="12">
        <v>1.0364463790678799E-2</v>
      </c>
      <c r="F48" s="12">
        <v>3.8014727499379999E-3</v>
      </c>
      <c r="G48" s="12">
        <v>1.7000702966948899E-3</v>
      </c>
      <c r="H48" s="12">
        <v>1.0594907475409801E-2</v>
      </c>
    </row>
    <row r="49" spans="1:8" x14ac:dyDescent="0.2">
      <c r="A49" s="12" t="s">
        <v>24</v>
      </c>
      <c r="B49" s="12" t="s">
        <v>35</v>
      </c>
      <c r="C49" s="12" t="s">
        <v>13</v>
      </c>
      <c r="D49" s="12">
        <v>5</v>
      </c>
      <c r="E49" s="12">
        <v>4.3921096188842601E-2</v>
      </c>
      <c r="F49" s="12">
        <v>9.7224318370136304E-3</v>
      </c>
      <c r="G49" s="12">
        <v>4.3480036988341299E-3</v>
      </c>
      <c r="H49" s="12">
        <v>3.8600268761904803E-2</v>
      </c>
    </row>
    <row r="50" spans="1:8" x14ac:dyDescent="0.2">
      <c r="A50" s="12" t="s">
        <v>24</v>
      </c>
      <c r="B50" s="12" t="s">
        <v>35</v>
      </c>
      <c r="C50" s="12" t="s">
        <v>14</v>
      </c>
      <c r="D50" s="12">
        <v>5</v>
      </c>
      <c r="E50" s="12">
        <v>4.7795653222089301E-3</v>
      </c>
      <c r="F50" s="12">
        <v>2.5691681369602402E-3</v>
      </c>
      <c r="G50" s="12">
        <v>1.1489669199739199E-3</v>
      </c>
      <c r="H50" s="12">
        <v>5.6121957595628401E-3</v>
      </c>
    </row>
    <row r="51" spans="1:8" x14ac:dyDescent="0.2">
      <c r="A51" s="12" t="s">
        <v>24</v>
      </c>
      <c r="B51" s="12" t="s">
        <v>35</v>
      </c>
      <c r="C51" s="12" t="s">
        <v>15</v>
      </c>
      <c r="D51" s="12">
        <v>5</v>
      </c>
      <c r="E51" s="12">
        <v>0.15595256112323</v>
      </c>
      <c r="F51" s="12">
        <v>0.10167446429292799</v>
      </c>
      <c r="G51" s="12">
        <v>4.5470202746972499E-2</v>
      </c>
      <c r="H51" s="12">
        <v>9.6096292142857198E-2</v>
      </c>
    </row>
    <row r="52" spans="1:8" x14ac:dyDescent="0.2">
      <c r="A52" s="12" t="s">
        <v>24</v>
      </c>
      <c r="B52" s="12" t="s">
        <v>35</v>
      </c>
      <c r="C52" s="12" t="s">
        <v>16</v>
      </c>
      <c r="D52" s="12">
        <v>5</v>
      </c>
      <c r="E52" s="12">
        <v>0.114055646114534</v>
      </c>
      <c r="F52" s="12">
        <v>1.6215396419881799E-2</v>
      </c>
      <c r="G52" s="12">
        <v>7.2517457353924704E-3</v>
      </c>
      <c r="H52" s="12">
        <v>0.105399037857143</v>
      </c>
    </row>
    <row r="53" spans="1:8" x14ac:dyDescent="0.2">
      <c r="A53" s="12" t="s">
        <v>24</v>
      </c>
      <c r="B53" s="12" t="s">
        <v>35</v>
      </c>
      <c r="C53" s="12" t="s">
        <v>17</v>
      </c>
      <c r="D53" s="12">
        <v>5</v>
      </c>
      <c r="E53" s="12">
        <v>3.7111820541237697E-2</v>
      </c>
      <c r="F53" s="12">
        <v>2.0772505925243202E-2</v>
      </c>
      <c r="G53" s="12">
        <v>9.2897470623721796E-3</v>
      </c>
      <c r="H53" s="12">
        <v>2.47932617257728E-2</v>
      </c>
    </row>
    <row r="54" spans="1:8" x14ac:dyDescent="0.2">
      <c r="A54" s="12" t="s">
        <v>24</v>
      </c>
      <c r="B54" s="12" t="s">
        <v>35</v>
      </c>
      <c r="C54" s="12" t="s">
        <v>18</v>
      </c>
      <c r="D54" s="12">
        <v>5</v>
      </c>
      <c r="E54" s="12">
        <v>1.7082996725836599</v>
      </c>
      <c r="F54" s="12">
        <v>0.12815381572908499</v>
      </c>
      <c r="G54" s="12">
        <v>5.7312128709242897E-2</v>
      </c>
      <c r="H54" s="12">
        <v>1.7125151456190499</v>
      </c>
    </row>
    <row r="55" spans="1:8" x14ac:dyDescent="0.2">
      <c r="A55" s="12" t="s">
        <v>24</v>
      </c>
      <c r="B55" s="12" t="s">
        <v>35</v>
      </c>
      <c r="C55" s="12" t="s">
        <v>19</v>
      </c>
      <c r="D55" s="12">
        <v>5</v>
      </c>
      <c r="E55" s="12">
        <v>0.22555063306023501</v>
      </c>
      <c r="F55" s="12">
        <v>5.4917210495045297E-2</v>
      </c>
      <c r="G55" s="12">
        <v>2.4559723160317199E-2</v>
      </c>
      <c r="H55" s="12">
        <v>0.193058316770642</v>
      </c>
    </row>
    <row r="56" spans="1:8" x14ac:dyDescent="0.2">
      <c r="A56" s="12" t="s">
        <v>24</v>
      </c>
      <c r="B56" s="12" t="s">
        <v>35</v>
      </c>
      <c r="C56" s="12" t="s">
        <v>20</v>
      </c>
      <c r="D56" s="12">
        <v>5</v>
      </c>
      <c r="E56" s="12">
        <v>4.9837118645675603E-2</v>
      </c>
      <c r="F56" s="12">
        <v>8.5440801446609194E-3</v>
      </c>
      <c r="G56" s="12">
        <v>3.8210288017336098E-3</v>
      </c>
      <c r="H56" s="12">
        <v>4.8741878571428601E-2</v>
      </c>
    </row>
    <row r="57" spans="1:8" x14ac:dyDescent="0.2">
      <c r="A57" s="12" t="s">
        <v>24</v>
      </c>
      <c r="B57" s="12" t="s">
        <v>35</v>
      </c>
      <c r="C57" s="12" t="s">
        <v>21</v>
      </c>
      <c r="D57" s="12">
        <v>5</v>
      </c>
      <c r="E57" s="12">
        <v>1.0008760219216199E-2</v>
      </c>
      <c r="F57" s="12">
        <v>3.3836087272182901E-3</v>
      </c>
      <c r="G57" s="12">
        <v>1.51319582466433E-3</v>
      </c>
      <c r="H57" s="12">
        <v>8.6049488095238102E-3</v>
      </c>
    </row>
    <row r="58" spans="1:8" x14ac:dyDescent="0.2">
      <c r="A58" s="12" t="s">
        <v>24</v>
      </c>
      <c r="B58" s="12" t="s">
        <v>35</v>
      </c>
      <c r="C58" s="12" t="s">
        <v>22</v>
      </c>
      <c r="D58" s="12">
        <v>5</v>
      </c>
      <c r="E58" s="12">
        <v>5.6532466881167399E-2</v>
      </c>
      <c r="F58" s="12">
        <v>1.0304178114091201E-2</v>
      </c>
      <c r="G58" s="12">
        <v>4.6081685430746904E-3</v>
      </c>
      <c r="H58" s="12">
        <v>5.1975007266055001E-2</v>
      </c>
    </row>
    <row r="59" spans="1:8" x14ac:dyDescent="0.2">
      <c r="A59" s="12" t="s">
        <v>24</v>
      </c>
      <c r="B59" s="12" t="s">
        <v>35</v>
      </c>
      <c r="C59" s="12" t="s">
        <v>23</v>
      </c>
      <c r="D59" s="12">
        <v>5</v>
      </c>
      <c r="E59" s="12">
        <v>6.5590571717686601E-3</v>
      </c>
      <c r="F59" s="12">
        <v>2.08597856994212E-3</v>
      </c>
      <c r="G59" s="12">
        <v>9.3287797639967599E-4</v>
      </c>
      <c r="H59" s="12">
        <v>7.3913638688524602E-3</v>
      </c>
    </row>
    <row r="60" spans="1:8" x14ac:dyDescent="0.2">
      <c r="A60" s="12" t="s">
        <v>24</v>
      </c>
      <c r="B60" s="12" t="s">
        <v>36</v>
      </c>
      <c r="C60" s="12" t="s">
        <v>3</v>
      </c>
      <c r="D60" s="12">
        <v>5</v>
      </c>
      <c r="E60" s="12">
        <v>1.3069554090976701E-2</v>
      </c>
      <c r="F60" s="12">
        <v>3.0624108644131801E-3</v>
      </c>
      <c r="G60" s="12">
        <v>1.3695517735723499E-3</v>
      </c>
      <c r="H60" s="12">
        <v>1.2449861430302999E-2</v>
      </c>
    </row>
    <row r="61" spans="1:8" x14ac:dyDescent="0.2">
      <c r="A61" s="12" t="s">
        <v>24</v>
      </c>
      <c r="B61" s="12" t="s">
        <v>36</v>
      </c>
      <c r="C61" s="12" t="s">
        <v>5</v>
      </c>
      <c r="D61" s="12">
        <v>5</v>
      </c>
      <c r="E61" s="12">
        <v>2.4363718659310099E-2</v>
      </c>
      <c r="F61" s="12">
        <v>5.3403593715022997E-3</v>
      </c>
      <c r="G61" s="12">
        <v>2.3882813157914398E-3</v>
      </c>
      <c r="H61" s="12">
        <v>2.1508382133333299E-2</v>
      </c>
    </row>
    <row r="62" spans="1:8" x14ac:dyDescent="0.2">
      <c r="A62" s="12" t="s">
        <v>24</v>
      </c>
      <c r="B62" s="12" t="s">
        <v>36</v>
      </c>
      <c r="C62" s="12" t="s">
        <v>6</v>
      </c>
      <c r="D62" s="12">
        <v>5</v>
      </c>
      <c r="E62" s="12">
        <v>1.0236042562836299E-2</v>
      </c>
      <c r="F62" s="12">
        <v>1.88349159519988E-3</v>
      </c>
      <c r="G62" s="12">
        <v>8.4232304838329105E-4</v>
      </c>
      <c r="H62" s="12">
        <v>9.520532E-3</v>
      </c>
    </row>
    <row r="63" spans="1:8" x14ac:dyDescent="0.2">
      <c r="A63" s="12" t="s">
        <v>24</v>
      </c>
      <c r="B63" s="12" t="s">
        <v>36</v>
      </c>
      <c r="C63" s="12" t="s">
        <v>7</v>
      </c>
      <c r="D63" s="12">
        <v>5</v>
      </c>
      <c r="E63" s="12">
        <v>7.4136382225958794E-2</v>
      </c>
      <c r="F63" s="12">
        <v>7.1994286643598899E-3</v>
      </c>
      <c r="G63" s="12">
        <v>3.2196823785338499E-3</v>
      </c>
      <c r="H63" s="12">
        <v>7.2143747160493807E-2</v>
      </c>
    </row>
    <row r="64" spans="1:8" x14ac:dyDescent="0.2">
      <c r="A64" s="12" t="s">
        <v>24</v>
      </c>
      <c r="B64" s="12" t="s">
        <v>36</v>
      </c>
      <c r="C64" s="12" t="s">
        <v>8</v>
      </c>
      <c r="D64" s="12">
        <v>5</v>
      </c>
      <c r="E64" s="12">
        <v>4.3567264019944402E-2</v>
      </c>
      <c r="F64" s="12">
        <v>2.7853758153168198E-3</v>
      </c>
      <c r="G64" s="12">
        <v>1.24565793318646E-3</v>
      </c>
      <c r="H64" s="12">
        <v>4.4208158909090897E-2</v>
      </c>
    </row>
    <row r="65" spans="1:8" x14ac:dyDescent="0.2">
      <c r="A65" s="12" t="s">
        <v>24</v>
      </c>
      <c r="B65" s="12" t="s">
        <v>36</v>
      </c>
      <c r="C65" s="12" t="s">
        <v>10</v>
      </c>
      <c r="D65" s="12">
        <v>5</v>
      </c>
      <c r="E65" s="12">
        <v>1.8798284356624999E-2</v>
      </c>
      <c r="F65" s="12">
        <v>3.1946873314077501E-3</v>
      </c>
      <c r="G65" s="12">
        <v>1.42870760797703E-3</v>
      </c>
      <c r="H65" s="12">
        <v>1.8534840210526302E-2</v>
      </c>
    </row>
    <row r="66" spans="1:8" x14ac:dyDescent="0.2">
      <c r="A66" s="12" t="s">
        <v>24</v>
      </c>
      <c r="B66" s="12" t="s">
        <v>36</v>
      </c>
      <c r="C66" s="12" t="s">
        <v>11</v>
      </c>
      <c r="D66" s="12">
        <v>5</v>
      </c>
      <c r="E66" s="12">
        <v>2.8213048194287199E-3</v>
      </c>
      <c r="F66" s="12">
        <v>2.34083212233197E-4</v>
      </c>
      <c r="G66" s="12">
        <v>1.04685194988988E-4</v>
      </c>
      <c r="H66" s="12">
        <v>2.8309373827160502E-3</v>
      </c>
    </row>
    <row r="67" spans="1:8" x14ac:dyDescent="0.2">
      <c r="A67" s="12" t="s">
        <v>24</v>
      </c>
      <c r="B67" s="12" t="s">
        <v>36</v>
      </c>
      <c r="C67" s="12" t="s">
        <v>12</v>
      </c>
      <c r="D67" s="12">
        <v>5</v>
      </c>
      <c r="E67" s="12">
        <v>1.2716797988761601E-2</v>
      </c>
      <c r="F67" s="12">
        <v>2.1264340983955898E-3</v>
      </c>
      <c r="G67" s="12">
        <v>9.5097023873720295E-4</v>
      </c>
      <c r="H67" s="12">
        <v>1.20737467602339E-2</v>
      </c>
    </row>
    <row r="68" spans="1:8" x14ac:dyDescent="0.2">
      <c r="A68" s="12" t="s">
        <v>24</v>
      </c>
      <c r="B68" s="12" t="s">
        <v>36</v>
      </c>
      <c r="C68" s="12" t="s">
        <v>13</v>
      </c>
      <c r="D68" s="12">
        <v>5</v>
      </c>
      <c r="E68" s="12">
        <v>3.54114964914191E-2</v>
      </c>
      <c r="F68" s="12">
        <v>2.6004692132967498E-3</v>
      </c>
      <c r="G68" s="12">
        <v>1.1629651868653901E-3</v>
      </c>
      <c r="H68" s="12">
        <v>3.5685464242424199E-2</v>
      </c>
    </row>
    <row r="69" spans="1:8" x14ac:dyDescent="0.2">
      <c r="A69" s="12" t="s">
        <v>24</v>
      </c>
      <c r="B69" s="12" t="s">
        <v>36</v>
      </c>
      <c r="C69" s="12" t="s">
        <v>14</v>
      </c>
      <c r="D69" s="12">
        <v>5</v>
      </c>
      <c r="E69" s="12">
        <v>6.5325356612691201E-3</v>
      </c>
      <c r="F69" s="12">
        <v>1.3849952162745499E-3</v>
      </c>
      <c r="G69" s="12">
        <v>6.1938869042038104E-4</v>
      </c>
      <c r="H69" s="12">
        <v>6.4192713684210496E-3</v>
      </c>
    </row>
    <row r="70" spans="1:8" x14ac:dyDescent="0.2">
      <c r="A70" s="12" t="s">
        <v>24</v>
      </c>
      <c r="B70" s="12" t="s">
        <v>36</v>
      </c>
      <c r="C70" s="12" t="s">
        <v>15</v>
      </c>
      <c r="D70" s="12">
        <v>5</v>
      </c>
      <c r="E70" s="12">
        <v>9.1450218140535194E-2</v>
      </c>
      <c r="F70" s="12">
        <v>2.8709814607720902E-2</v>
      </c>
      <c r="G70" s="12">
        <v>1.2839419416856099E-2</v>
      </c>
      <c r="H70" s="12">
        <v>8.5534612411522604E-2</v>
      </c>
    </row>
    <row r="71" spans="1:8" x14ac:dyDescent="0.2">
      <c r="A71" s="12" t="s">
        <v>24</v>
      </c>
      <c r="B71" s="12" t="s">
        <v>36</v>
      </c>
      <c r="C71" s="12" t="s">
        <v>16</v>
      </c>
      <c r="D71" s="12">
        <v>5</v>
      </c>
      <c r="E71" s="12">
        <v>0.10781335188736001</v>
      </c>
      <c r="F71" s="12">
        <v>6.5602452997566701E-3</v>
      </c>
      <c r="G71" s="12">
        <v>2.9338308878658799E-3</v>
      </c>
      <c r="H71" s="12">
        <v>0.106476450666667</v>
      </c>
    </row>
    <row r="72" spans="1:8" x14ac:dyDescent="0.2">
      <c r="A72" s="12" t="s">
        <v>24</v>
      </c>
      <c r="B72" s="12" t="s">
        <v>36</v>
      </c>
      <c r="C72" s="12" t="s">
        <v>17</v>
      </c>
      <c r="D72" s="12">
        <v>5</v>
      </c>
      <c r="E72" s="12">
        <v>2.4850369348996999E-2</v>
      </c>
      <c r="F72" s="12">
        <v>6.35741310833893E-3</v>
      </c>
      <c r="G72" s="12">
        <v>2.8431215742588199E-3</v>
      </c>
      <c r="H72" s="12">
        <v>2.39681164514251E-2</v>
      </c>
    </row>
    <row r="73" spans="1:8" x14ac:dyDescent="0.2">
      <c r="A73" s="12" t="s">
        <v>24</v>
      </c>
      <c r="B73" s="12" t="s">
        <v>36</v>
      </c>
      <c r="C73" s="12" t="s">
        <v>18</v>
      </c>
      <c r="D73" s="12">
        <v>5</v>
      </c>
      <c r="E73" s="12">
        <v>1.63070714436261</v>
      </c>
      <c r="F73" s="12">
        <v>9.4867387818901305E-2</v>
      </c>
      <c r="G73" s="12">
        <v>4.2425985602179798E-2</v>
      </c>
      <c r="H73" s="12">
        <v>1.66998399822222</v>
      </c>
    </row>
    <row r="74" spans="1:8" x14ac:dyDescent="0.2">
      <c r="A74" s="12" t="s">
        <v>24</v>
      </c>
      <c r="B74" s="12" t="s">
        <v>36</v>
      </c>
      <c r="C74" s="12" t="s">
        <v>19</v>
      </c>
      <c r="D74" s="12">
        <v>5</v>
      </c>
      <c r="E74" s="12">
        <v>0.184758581830993</v>
      </c>
      <c r="F74" s="12">
        <v>1.02754147541769E-2</v>
      </c>
      <c r="G74" s="12">
        <v>4.5953051774687498E-3</v>
      </c>
      <c r="H74" s="12">
        <v>0.18174667756725099</v>
      </c>
    </row>
    <row r="75" spans="1:8" x14ac:dyDescent="0.2">
      <c r="A75" s="12" t="s">
        <v>24</v>
      </c>
      <c r="B75" s="12" t="s">
        <v>36</v>
      </c>
      <c r="C75" s="12" t="s">
        <v>20</v>
      </c>
      <c r="D75" s="12">
        <v>5</v>
      </c>
      <c r="E75" s="12">
        <v>4.3468490154901701E-2</v>
      </c>
      <c r="F75" s="12">
        <v>2.3411580382972901E-3</v>
      </c>
      <c r="G75" s="12">
        <v>1.04699770394056E-3</v>
      </c>
      <c r="H75" s="12">
        <v>4.3697889523809499E-2</v>
      </c>
    </row>
    <row r="76" spans="1:8" x14ac:dyDescent="0.2">
      <c r="A76" s="12" t="s">
        <v>24</v>
      </c>
      <c r="B76" s="12" t="s">
        <v>36</v>
      </c>
      <c r="C76" s="12" t="s">
        <v>21</v>
      </c>
      <c r="D76" s="12">
        <v>5</v>
      </c>
      <c r="E76" s="12">
        <v>7.25406327597195E-3</v>
      </c>
      <c r="F76" s="12">
        <v>4.9529432693501602E-4</v>
      </c>
      <c r="G76" s="12">
        <v>2.2150235677934001E-4</v>
      </c>
      <c r="H76" s="12">
        <v>7.2068668312757203E-3</v>
      </c>
    </row>
    <row r="77" spans="1:8" x14ac:dyDescent="0.2">
      <c r="A77" s="12" t="s">
        <v>24</v>
      </c>
      <c r="B77" s="12" t="s">
        <v>36</v>
      </c>
      <c r="C77" s="12" t="s">
        <v>22</v>
      </c>
      <c r="D77" s="12">
        <v>5</v>
      </c>
      <c r="E77" s="12">
        <v>4.7930881941245403E-2</v>
      </c>
      <c r="F77" s="12">
        <v>3.3238569807937501E-3</v>
      </c>
      <c r="G77" s="12">
        <v>1.4864740313084101E-3</v>
      </c>
      <c r="H77" s="12">
        <v>4.99367662857143E-2</v>
      </c>
    </row>
    <row r="78" spans="1:8" x14ac:dyDescent="0.2">
      <c r="A78" s="12" t="s">
        <v>24</v>
      </c>
      <c r="B78" s="12" t="s">
        <v>36</v>
      </c>
      <c r="C78" s="12" t="s">
        <v>23</v>
      </c>
      <c r="D78" s="12">
        <v>5</v>
      </c>
      <c r="E78" s="12">
        <v>7.9303648780918497E-3</v>
      </c>
      <c r="F78" s="12">
        <v>1.01212973024858E-3</v>
      </c>
      <c r="G78" s="12">
        <v>4.5263817577687E-4</v>
      </c>
      <c r="H78" s="12">
        <v>7.7957821090909101E-3</v>
      </c>
    </row>
    <row r="79" spans="1:8" x14ac:dyDescent="0.2">
      <c r="A79" s="12" t="s">
        <v>25</v>
      </c>
      <c r="B79" s="12" t="s">
        <v>35</v>
      </c>
      <c r="C79" s="12" t="s">
        <v>3</v>
      </c>
      <c r="D79" s="12">
        <v>5</v>
      </c>
      <c r="E79" s="12">
        <v>1.36093456905719E-2</v>
      </c>
      <c r="F79" s="12">
        <v>1.2903731702185899E-3</v>
      </c>
      <c r="G79" s="12">
        <v>5.7707242499013605E-4</v>
      </c>
      <c r="H79" s="12">
        <v>1.3261287E-2</v>
      </c>
    </row>
    <row r="80" spans="1:8" x14ac:dyDescent="0.2">
      <c r="A80" s="12" t="s">
        <v>25</v>
      </c>
      <c r="B80" s="12" t="s">
        <v>35</v>
      </c>
      <c r="C80" s="12" t="s">
        <v>5</v>
      </c>
      <c r="D80" s="12">
        <v>5</v>
      </c>
      <c r="E80" s="12">
        <v>0.120446294411562</v>
      </c>
      <c r="F80" s="12">
        <v>9.5955065731481107E-3</v>
      </c>
      <c r="G80" s="12">
        <v>4.2912409952210497E-3</v>
      </c>
      <c r="H80" s="12">
        <v>0.119234202666667</v>
      </c>
    </row>
    <row r="81" spans="1:8" x14ac:dyDescent="0.2">
      <c r="A81" s="12" t="s">
        <v>25</v>
      </c>
      <c r="B81" s="12" t="s">
        <v>35</v>
      </c>
      <c r="C81" s="12" t="s">
        <v>6</v>
      </c>
      <c r="D81" s="12">
        <v>5</v>
      </c>
      <c r="E81" s="12">
        <v>0.18270011729918501</v>
      </c>
      <c r="F81" s="12">
        <v>7.8335165427809803E-3</v>
      </c>
      <c r="G81" s="12">
        <v>3.5032550985054801E-3</v>
      </c>
      <c r="H81" s="12">
        <v>0.1827435053125</v>
      </c>
    </row>
    <row r="82" spans="1:8" x14ac:dyDescent="0.2">
      <c r="A82" s="12" t="s">
        <v>25</v>
      </c>
      <c r="B82" s="12" t="s">
        <v>35</v>
      </c>
      <c r="C82" s="12" t="s">
        <v>7</v>
      </c>
      <c r="D82" s="12">
        <v>5</v>
      </c>
      <c r="E82" s="12">
        <v>8.5003230876949901E-2</v>
      </c>
      <c r="F82" s="12">
        <v>1.3393973121707399E-2</v>
      </c>
      <c r="G82" s="12">
        <v>5.9899668777885504E-3</v>
      </c>
      <c r="H82" s="12">
        <v>7.9650212571428597E-2</v>
      </c>
    </row>
    <row r="83" spans="1:8" x14ac:dyDescent="0.2">
      <c r="A83" s="12" t="s">
        <v>25</v>
      </c>
      <c r="B83" s="12" t="s">
        <v>35</v>
      </c>
      <c r="C83" s="12" t="s">
        <v>8</v>
      </c>
      <c r="D83" s="12">
        <v>5</v>
      </c>
      <c r="E83" s="12">
        <v>5.3633833379464202E-2</v>
      </c>
      <c r="F83" s="12">
        <v>3.8675790065837499E-3</v>
      </c>
      <c r="G83" s="12">
        <v>1.7296339134144801E-3</v>
      </c>
      <c r="H83" s="12">
        <v>5.3271172421652399E-2</v>
      </c>
    </row>
    <row r="84" spans="1:8" x14ac:dyDescent="0.2">
      <c r="A84" s="12" t="s">
        <v>25</v>
      </c>
      <c r="B84" s="12" t="s">
        <v>35</v>
      </c>
      <c r="C84" s="12" t="s">
        <v>10</v>
      </c>
      <c r="D84" s="12">
        <v>5</v>
      </c>
      <c r="E84" s="12">
        <v>1.6078377216571099E-2</v>
      </c>
      <c r="F84" s="12">
        <v>1.79369113109524E-3</v>
      </c>
      <c r="G84" s="12">
        <v>8.02163059953487E-4</v>
      </c>
      <c r="H84" s="12">
        <v>1.6509724E-2</v>
      </c>
    </row>
    <row r="85" spans="1:8" x14ac:dyDescent="0.2">
      <c r="A85" s="12" t="s">
        <v>25</v>
      </c>
      <c r="B85" s="12" t="s">
        <v>35</v>
      </c>
      <c r="C85" s="12" t="s">
        <v>11</v>
      </c>
      <c r="D85" s="12">
        <v>5</v>
      </c>
      <c r="E85" s="12">
        <v>4.9575679336786296E-3</v>
      </c>
      <c r="F85" s="12">
        <v>5.7582598645007405E-4</v>
      </c>
      <c r="G85" s="12">
        <v>2.5751720978264798E-4</v>
      </c>
      <c r="H85" s="12">
        <v>4.7893434301994296E-3</v>
      </c>
    </row>
    <row r="86" spans="1:8" x14ac:dyDescent="0.2">
      <c r="A86" s="12" t="s">
        <v>25</v>
      </c>
      <c r="B86" s="12" t="s">
        <v>35</v>
      </c>
      <c r="C86" s="12" t="s">
        <v>12</v>
      </c>
      <c r="D86" s="12">
        <v>5</v>
      </c>
      <c r="E86" s="12">
        <v>9.5576819364923803E-3</v>
      </c>
      <c r="F86" s="12">
        <v>7.7019511632577897E-4</v>
      </c>
      <c r="G86" s="12">
        <v>3.4444172720855999E-4</v>
      </c>
      <c r="H86" s="12">
        <v>9.7838849122807003E-3</v>
      </c>
    </row>
    <row r="87" spans="1:8" x14ac:dyDescent="0.2">
      <c r="A87" s="12" t="s">
        <v>25</v>
      </c>
      <c r="B87" s="12" t="s">
        <v>35</v>
      </c>
      <c r="C87" s="12" t="s">
        <v>13</v>
      </c>
      <c r="D87" s="12">
        <v>5</v>
      </c>
      <c r="E87" s="12">
        <v>8.4039735309769298E-2</v>
      </c>
      <c r="F87" s="12">
        <v>7.2841356536704196E-3</v>
      </c>
      <c r="G87" s="12">
        <v>3.25756449578739E-3</v>
      </c>
      <c r="H87" s="12">
        <v>8.4068447908831903E-2</v>
      </c>
    </row>
    <row r="88" spans="1:8" x14ac:dyDescent="0.2">
      <c r="A88" s="12" t="s">
        <v>25</v>
      </c>
      <c r="B88" s="12" t="s">
        <v>35</v>
      </c>
      <c r="C88" s="12" t="s">
        <v>14</v>
      </c>
      <c r="D88" s="12">
        <v>5</v>
      </c>
      <c r="E88" s="12">
        <v>2.87371234048432E-3</v>
      </c>
      <c r="F88" s="12">
        <v>3.2035679211176398E-4</v>
      </c>
      <c r="G88" s="12">
        <v>1.4326791284313399E-4</v>
      </c>
      <c r="H88" s="12">
        <v>2.9910737543859599E-3</v>
      </c>
    </row>
    <row r="89" spans="1:8" x14ac:dyDescent="0.2">
      <c r="A89" s="12" t="s">
        <v>25</v>
      </c>
      <c r="B89" s="12" t="s">
        <v>35</v>
      </c>
      <c r="C89" s="12" t="s">
        <v>15</v>
      </c>
      <c r="D89" s="12">
        <v>5</v>
      </c>
      <c r="E89" s="12">
        <v>0.34864300363268103</v>
      </c>
      <c r="F89" s="12">
        <v>4.1621302512435301E-2</v>
      </c>
      <c r="G89" s="12">
        <v>1.8613612345977599E-2</v>
      </c>
      <c r="H89" s="12">
        <v>0.34167833920833302</v>
      </c>
    </row>
    <row r="90" spans="1:8" x14ac:dyDescent="0.2">
      <c r="A90" s="12" t="s">
        <v>25</v>
      </c>
      <c r="B90" s="12" t="s">
        <v>35</v>
      </c>
      <c r="C90" s="12" t="s">
        <v>16</v>
      </c>
      <c r="D90" s="12">
        <v>5</v>
      </c>
      <c r="E90" s="12">
        <v>0.111916375816233</v>
      </c>
      <c r="F90" s="12">
        <v>9.9743257225939509E-3</v>
      </c>
      <c r="G90" s="12">
        <v>4.4606540690889599E-3</v>
      </c>
      <c r="H90" s="12">
        <v>0.115056908541667</v>
      </c>
    </row>
    <row r="91" spans="1:8" x14ac:dyDescent="0.2">
      <c r="A91" s="12" t="s">
        <v>25</v>
      </c>
      <c r="B91" s="12" t="s">
        <v>35</v>
      </c>
      <c r="C91" s="12" t="s">
        <v>17</v>
      </c>
      <c r="D91" s="12">
        <v>5</v>
      </c>
      <c r="E91" s="12">
        <v>5.6706877542054897E-2</v>
      </c>
      <c r="F91" s="12">
        <v>5.6294753741079296E-3</v>
      </c>
      <c r="G91" s="12">
        <v>2.5175779228332799E-3</v>
      </c>
      <c r="H91" s="12">
        <v>5.5796852787068703E-2</v>
      </c>
    </row>
    <row r="92" spans="1:8" x14ac:dyDescent="0.2">
      <c r="A92" s="12" t="s">
        <v>25</v>
      </c>
      <c r="B92" s="12" t="s">
        <v>35</v>
      </c>
      <c r="C92" s="12" t="s">
        <v>18</v>
      </c>
      <c r="D92" s="12">
        <v>5</v>
      </c>
      <c r="E92" s="12">
        <v>1.99632984809312</v>
      </c>
      <c r="F92" s="12">
        <v>0.155662672219707</v>
      </c>
      <c r="G92" s="12">
        <v>6.9614463328506598E-2</v>
      </c>
      <c r="H92" s="12">
        <v>2.0090751745295901</v>
      </c>
    </row>
    <row r="93" spans="1:8" x14ac:dyDescent="0.2">
      <c r="A93" s="12" t="s">
        <v>25</v>
      </c>
      <c r="B93" s="12" t="s">
        <v>35</v>
      </c>
      <c r="C93" s="12" t="s">
        <v>19</v>
      </c>
      <c r="D93" s="12">
        <v>5</v>
      </c>
      <c r="E93" s="12">
        <v>0.35004145415879101</v>
      </c>
      <c r="F93" s="12">
        <v>2.1244628089425299E-2</v>
      </c>
      <c r="G93" s="12">
        <v>9.5008865129312895E-3</v>
      </c>
      <c r="H93" s="12">
        <v>0.35250784743750002</v>
      </c>
    </row>
    <row r="94" spans="1:8" x14ac:dyDescent="0.2">
      <c r="A94" s="12" t="s">
        <v>25</v>
      </c>
      <c r="B94" s="12" t="s">
        <v>35</v>
      </c>
      <c r="C94" s="12" t="s">
        <v>20</v>
      </c>
      <c r="D94" s="12">
        <v>5</v>
      </c>
      <c r="E94" s="12">
        <v>5.9352793200897001E-2</v>
      </c>
      <c r="F94" s="12">
        <v>2.6863820827128901E-3</v>
      </c>
      <c r="G94" s="12">
        <v>1.2013865900967001E-3</v>
      </c>
      <c r="H94" s="12">
        <v>5.9180183333333303E-2</v>
      </c>
    </row>
    <row r="95" spans="1:8" x14ac:dyDescent="0.2">
      <c r="A95" s="12" t="s">
        <v>25</v>
      </c>
      <c r="B95" s="12" t="s">
        <v>35</v>
      </c>
      <c r="C95" s="12" t="s">
        <v>21</v>
      </c>
      <c r="D95" s="12">
        <v>5</v>
      </c>
      <c r="E95" s="12">
        <v>1.9294798932921901E-2</v>
      </c>
      <c r="F95" s="12">
        <v>2.2493308708683101E-3</v>
      </c>
      <c r="G95" s="12">
        <v>1.0059313462300701E-3</v>
      </c>
      <c r="H95" s="12">
        <v>1.8740224729344699E-2</v>
      </c>
    </row>
    <row r="96" spans="1:8" x14ac:dyDescent="0.2">
      <c r="A96" s="12" t="s">
        <v>25</v>
      </c>
      <c r="B96" s="12" t="s">
        <v>35</v>
      </c>
      <c r="C96" s="12" t="s">
        <v>22</v>
      </c>
      <c r="D96" s="12">
        <v>5</v>
      </c>
      <c r="E96" s="12">
        <v>0.10872611325817</v>
      </c>
      <c r="F96" s="12">
        <v>9.0106758866845601E-3</v>
      </c>
      <c r="G96" s="12">
        <v>4.02969676116897E-3</v>
      </c>
      <c r="H96" s="12">
        <v>0.110106034093458</v>
      </c>
    </row>
    <row r="97" spans="1:8" x14ac:dyDescent="0.2">
      <c r="A97" s="12" t="s">
        <v>25</v>
      </c>
      <c r="B97" s="12" t="s">
        <v>35</v>
      </c>
      <c r="C97" s="12" t="s">
        <v>23</v>
      </c>
      <c r="D97" s="12">
        <v>5</v>
      </c>
      <c r="E97" s="12">
        <v>6.3063042551146798E-3</v>
      </c>
      <c r="F97" s="12">
        <v>4.51079859093279E-4</v>
      </c>
      <c r="G97" s="12">
        <v>2.0172904564271901E-4</v>
      </c>
      <c r="H97" s="12">
        <v>6.2664190643274796E-3</v>
      </c>
    </row>
    <row r="98" spans="1:8" x14ac:dyDescent="0.2">
      <c r="A98" s="12" t="s">
        <v>25</v>
      </c>
      <c r="B98" s="12" t="s">
        <v>36</v>
      </c>
      <c r="C98" s="12" t="s">
        <v>3</v>
      </c>
      <c r="D98" s="12">
        <v>5</v>
      </c>
      <c r="E98" s="12">
        <v>1.9658444579331E-2</v>
      </c>
      <c r="F98" s="12">
        <v>1.48976847723013E-3</v>
      </c>
      <c r="G98" s="12">
        <v>6.6624471716458203E-4</v>
      </c>
      <c r="H98" s="12">
        <v>1.9953163987301601E-2</v>
      </c>
    </row>
    <row r="99" spans="1:8" x14ac:dyDescent="0.2">
      <c r="A99" s="12" t="s">
        <v>25</v>
      </c>
      <c r="B99" s="12" t="s">
        <v>36</v>
      </c>
      <c r="C99" s="12" t="s">
        <v>5</v>
      </c>
      <c r="D99" s="12">
        <v>5</v>
      </c>
      <c r="E99" s="12">
        <v>8.2157288682505297E-2</v>
      </c>
      <c r="F99" s="12">
        <v>9.1885930108706205E-3</v>
      </c>
      <c r="G99" s="12">
        <v>4.1092637179772403E-3</v>
      </c>
      <c r="H99" s="12">
        <v>8.3588686298412707E-2</v>
      </c>
    </row>
    <row r="100" spans="1:8" x14ac:dyDescent="0.2">
      <c r="A100" s="12" t="s">
        <v>25</v>
      </c>
      <c r="B100" s="12" t="s">
        <v>36</v>
      </c>
      <c r="C100" s="12" t="s">
        <v>6</v>
      </c>
      <c r="D100" s="12">
        <v>5</v>
      </c>
      <c r="E100" s="12">
        <v>0.166517285860978</v>
      </c>
      <c r="F100" s="12">
        <v>9.2573663521721295E-3</v>
      </c>
      <c r="G100" s="12">
        <v>4.1400200912152301E-3</v>
      </c>
      <c r="H100" s="12">
        <v>0.171592989333333</v>
      </c>
    </row>
    <row r="101" spans="1:8" x14ac:dyDescent="0.2">
      <c r="A101" s="12" t="s">
        <v>25</v>
      </c>
      <c r="B101" s="12" t="s">
        <v>36</v>
      </c>
      <c r="C101" s="12" t="s">
        <v>7</v>
      </c>
      <c r="D101" s="12">
        <v>5</v>
      </c>
      <c r="E101" s="12">
        <v>0.124642594301419</v>
      </c>
      <c r="F101" s="12">
        <v>1.2779821994988699E-2</v>
      </c>
      <c r="G101" s="12">
        <v>5.7153101442283197E-3</v>
      </c>
      <c r="H101" s="12">
        <v>0.124106115275591</v>
      </c>
    </row>
    <row r="102" spans="1:8" x14ac:dyDescent="0.2">
      <c r="A102" s="12" t="s">
        <v>25</v>
      </c>
      <c r="B102" s="12" t="s">
        <v>36</v>
      </c>
      <c r="C102" s="12" t="s">
        <v>8</v>
      </c>
      <c r="D102" s="12">
        <v>5</v>
      </c>
      <c r="E102" s="12">
        <v>6.2285360099693203E-2</v>
      </c>
      <c r="F102" s="12">
        <v>4.2336410783486997E-3</v>
      </c>
      <c r="G102" s="12">
        <v>1.89334184870464E-3</v>
      </c>
      <c r="H102" s="12">
        <v>6.1945327454068298E-2</v>
      </c>
    </row>
    <row r="103" spans="1:8" x14ac:dyDescent="0.2">
      <c r="A103" s="12" t="s">
        <v>25</v>
      </c>
      <c r="B103" s="12" t="s">
        <v>36</v>
      </c>
      <c r="C103" s="12" t="s">
        <v>10</v>
      </c>
      <c r="D103" s="12">
        <v>5</v>
      </c>
      <c r="E103" s="12">
        <v>2.1775519454657E-2</v>
      </c>
      <c r="F103" s="12">
        <v>1.7037099111104901E-3</v>
      </c>
      <c r="G103" s="12">
        <v>7.6192223503663398E-4</v>
      </c>
      <c r="H103" s="12">
        <v>2.14189234285714E-2</v>
      </c>
    </row>
    <row r="104" spans="1:8" x14ac:dyDescent="0.2">
      <c r="A104" s="12" t="s">
        <v>25</v>
      </c>
      <c r="B104" s="12" t="s">
        <v>36</v>
      </c>
      <c r="C104" s="12" t="s">
        <v>11</v>
      </c>
      <c r="D104" s="12">
        <v>5</v>
      </c>
      <c r="E104" s="12">
        <v>3.9760119360301499E-3</v>
      </c>
      <c r="F104" s="12">
        <v>2.4873802265118299E-4</v>
      </c>
      <c r="G104" s="12">
        <v>1.11239025447386E-4</v>
      </c>
      <c r="H104" s="12">
        <v>4.0090348289855103E-3</v>
      </c>
    </row>
    <row r="105" spans="1:8" x14ac:dyDescent="0.2">
      <c r="A105" s="12" t="s">
        <v>25</v>
      </c>
      <c r="B105" s="12" t="s">
        <v>36</v>
      </c>
      <c r="C105" s="12" t="s">
        <v>12</v>
      </c>
      <c r="D105" s="12">
        <v>5</v>
      </c>
      <c r="E105" s="12">
        <v>1.5301792009632E-2</v>
      </c>
      <c r="F105" s="12">
        <v>2.1078868672909602E-3</v>
      </c>
      <c r="G105" s="12">
        <v>9.4267566482833401E-4</v>
      </c>
      <c r="H105" s="12">
        <v>1.4664676698412701E-2</v>
      </c>
    </row>
    <row r="106" spans="1:8" x14ac:dyDescent="0.2">
      <c r="A106" s="12" t="s">
        <v>25</v>
      </c>
      <c r="B106" s="12" t="s">
        <v>36</v>
      </c>
      <c r="C106" s="12" t="s">
        <v>13</v>
      </c>
      <c r="D106" s="12">
        <v>5</v>
      </c>
      <c r="E106" s="12">
        <v>5.7806002375263302E-2</v>
      </c>
      <c r="F106" s="12">
        <v>4.1893932729900798E-3</v>
      </c>
      <c r="G106" s="12">
        <v>1.87355362857723E-3</v>
      </c>
      <c r="H106" s="12">
        <v>5.87916291023622E-2</v>
      </c>
    </row>
    <row r="107" spans="1:8" x14ac:dyDescent="0.2">
      <c r="A107" s="12" t="s">
        <v>25</v>
      </c>
      <c r="B107" s="12" t="s">
        <v>36</v>
      </c>
      <c r="C107" s="12" t="s">
        <v>14</v>
      </c>
      <c r="D107" s="12">
        <v>5</v>
      </c>
      <c r="E107" s="12">
        <v>6.3500260931699101E-3</v>
      </c>
      <c r="F107" s="12">
        <v>7.1484518384918802E-4</v>
      </c>
      <c r="G107" s="12">
        <v>3.1968848489502397E-4</v>
      </c>
      <c r="H107" s="12">
        <v>6.6808953277310897E-3</v>
      </c>
    </row>
    <row r="108" spans="1:8" x14ac:dyDescent="0.2">
      <c r="A108" s="12" t="s">
        <v>25</v>
      </c>
      <c r="B108" s="12" t="s">
        <v>36</v>
      </c>
      <c r="C108" s="12" t="s">
        <v>15</v>
      </c>
      <c r="D108" s="12">
        <v>5</v>
      </c>
      <c r="E108" s="12">
        <v>0.13304826831823199</v>
      </c>
      <c r="F108" s="12">
        <v>2.6966471890256499E-2</v>
      </c>
      <c r="G108" s="12">
        <v>1.20597728519901E-2</v>
      </c>
      <c r="H108" s="12">
        <v>0.133112338666667</v>
      </c>
    </row>
    <row r="109" spans="1:8" x14ac:dyDescent="0.2">
      <c r="A109" s="12" t="s">
        <v>25</v>
      </c>
      <c r="B109" s="12" t="s">
        <v>36</v>
      </c>
      <c r="C109" s="12" t="s">
        <v>16</v>
      </c>
      <c r="D109" s="12">
        <v>5</v>
      </c>
      <c r="E109" s="12">
        <v>7.8424229506763199E-2</v>
      </c>
      <c r="F109" s="12">
        <v>8.1571443926591099E-3</v>
      </c>
      <c r="G109" s="12">
        <v>3.6479858728534001E-3</v>
      </c>
      <c r="H109" s="12">
        <v>7.6070855188405798E-2</v>
      </c>
    </row>
    <row r="110" spans="1:8" x14ac:dyDescent="0.2">
      <c r="A110" s="12" t="s">
        <v>25</v>
      </c>
      <c r="B110" s="12" t="s">
        <v>36</v>
      </c>
      <c r="C110" s="12" t="s">
        <v>17</v>
      </c>
      <c r="D110" s="12">
        <v>5</v>
      </c>
      <c r="E110" s="12">
        <v>2.82465917718044E-2</v>
      </c>
      <c r="F110" s="12">
        <v>2.96554052685389E-3</v>
      </c>
      <c r="G110" s="12">
        <v>1.3262300416151699E-3</v>
      </c>
      <c r="H110" s="12">
        <v>2.8919548085161201E-2</v>
      </c>
    </row>
    <row r="111" spans="1:8" x14ac:dyDescent="0.2">
      <c r="A111" s="12" t="s">
        <v>25</v>
      </c>
      <c r="B111" s="12" t="s">
        <v>36</v>
      </c>
      <c r="C111" s="12" t="s">
        <v>18</v>
      </c>
      <c r="D111" s="12">
        <v>5</v>
      </c>
      <c r="E111" s="12">
        <v>1.74910624064001</v>
      </c>
      <c r="F111" s="12">
        <v>0.12797712516132301</v>
      </c>
      <c r="G111" s="12">
        <v>5.7233110285143399E-2</v>
      </c>
      <c r="H111" s="12">
        <v>1.74373664974278</v>
      </c>
    </row>
    <row r="112" spans="1:8" x14ac:dyDescent="0.2">
      <c r="A112" s="12" t="s">
        <v>25</v>
      </c>
      <c r="B112" s="12" t="s">
        <v>36</v>
      </c>
      <c r="C112" s="12" t="s">
        <v>19</v>
      </c>
      <c r="D112" s="12">
        <v>5</v>
      </c>
      <c r="E112" s="12">
        <v>0.233432841698166</v>
      </c>
      <c r="F112" s="12">
        <v>2.2672502346809099E-2</v>
      </c>
      <c r="G112" s="12">
        <v>1.0139451293497701E-2</v>
      </c>
      <c r="H112" s="12">
        <v>0.240600164123249</v>
      </c>
    </row>
    <row r="113" spans="1:8" x14ac:dyDescent="0.2">
      <c r="A113" s="12" t="s">
        <v>25</v>
      </c>
      <c r="B113" s="12" t="s">
        <v>36</v>
      </c>
      <c r="C113" s="12" t="s">
        <v>20</v>
      </c>
      <c r="D113" s="12">
        <v>5</v>
      </c>
      <c r="E113" s="12">
        <v>4.4233989937656398E-2</v>
      </c>
      <c r="F113" s="12">
        <v>3.4672425985889598E-3</v>
      </c>
      <c r="G113" s="12">
        <v>1.55059802898559E-3</v>
      </c>
      <c r="H113" s="12">
        <v>4.3919213913043501E-2</v>
      </c>
    </row>
    <row r="114" spans="1:8" x14ac:dyDescent="0.2">
      <c r="A114" s="12" t="s">
        <v>25</v>
      </c>
      <c r="B114" s="12" t="s">
        <v>36</v>
      </c>
      <c r="C114" s="12" t="s">
        <v>21</v>
      </c>
      <c r="D114" s="12">
        <v>5</v>
      </c>
      <c r="E114" s="12">
        <v>8.95406866124384E-3</v>
      </c>
      <c r="F114" s="12">
        <v>8.2013462566635101E-4</v>
      </c>
      <c r="G114" s="12">
        <v>3.6677535473826102E-4</v>
      </c>
      <c r="H114" s="12">
        <v>9.27729422222222E-3</v>
      </c>
    </row>
    <row r="115" spans="1:8" x14ac:dyDescent="0.2">
      <c r="A115" s="12" t="s">
        <v>25</v>
      </c>
      <c r="B115" s="12" t="s">
        <v>36</v>
      </c>
      <c r="C115" s="12" t="s">
        <v>22</v>
      </c>
      <c r="D115" s="12">
        <v>5</v>
      </c>
      <c r="E115" s="12">
        <v>8.8912905673873402E-2</v>
      </c>
      <c r="F115" s="12">
        <v>6.1990547127761903E-3</v>
      </c>
      <c r="G115" s="12">
        <v>2.7723015468016001E-3</v>
      </c>
      <c r="H115" s="12">
        <v>9.0276513599999997E-2</v>
      </c>
    </row>
    <row r="116" spans="1:8" x14ac:dyDescent="0.2">
      <c r="A116" s="12" t="s">
        <v>25</v>
      </c>
      <c r="B116" s="12" t="s">
        <v>36</v>
      </c>
      <c r="C116" s="12" t="s">
        <v>23</v>
      </c>
      <c r="D116" s="12">
        <v>5</v>
      </c>
      <c r="E116" s="12">
        <v>7.3186509963029198E-3</v>
      </c>
      <c r="F116" s="12">
        <v>6.5373375579922495E-4</v>
      </c>
      <c r="G116" s="12">
        <v>2.9235862343066299E-4</v>
      </c>
      <c r="H116" s="12">
        <v>7.1817963936507898E-3</v>
      </c>
    </row>
    <row r="117" spans="1:8" x14ac:dyDescent="0.2">
      <c r="A117" s="12" t="s">
        <v>28</v>
      </c>
      <c r="B117" s="12" t="s">
        <v>35</v>
      </c>
      <c r="C117" s="12" t="s">
        <v>3</v>
      </c>
      <c r="D117" s="12">
        <v>5</v>
      </c>
      <c r="E117" s="12">
        <v>0.26598232717195802</v>
      </c>
      <c r="F117" s="12">
        <v>2.9430539968936301E-2</v>
      </c>
      <c r="G117" s="12">
        <v>1.3161737597013201E-2</v>
      </c>
      <c r="H117" s="12">
        <v>0.252617873925926</v>
      </c>
    </row>
    <row r="118" spans="1:8" x14ac:dyDescent="0.2">
      <c r="A118" s="12" t="s">
        <v>28</v>
      </c>
      <c r="B118" s="12" t="s">
        <v>35</v>
      </c>
      <c r="C118" s="12" t="s">
        <v>5</v>
      </c>
      <c r="D118" s="12">
        <v>5</v>
      </c>
      <c r="E118" s="12">
        <v>2.9227681111640199E-2</v>
      </c>
      <c r="F118" s="12">
        <v>4.9577734068133603E-3</v>
      </c>
      <c r="G118" s="12">
        <v>2.2171836709350798E-3</v>
      </c>
      <c r="H118" s="12">
        <v>2.7229920370370399E-2</v>
      </c>
    </row>
    <row r="119" spans="1:8" x14ac:dyDescent="0.2">
      <c r="A119" s="12" t="s">
        <v>28</v>
      </c>
      <c r="B119" s="12" t="s">
        <v>35</v>
      </c>
      <c r="C119" s="12" t="s">
        <v>6</v>
      </c>
      <c r="D119" s="12">
        <v>5</v>
      </c>
      <c r="E119" s="12">
        <v>2.75484485396825E-2</v>
      </c>
      <c r="F119" s="12">
        <v>4.3670374744496998E-3</v>
      </c>
      <c r="G119" s="12">
        <v>1.9529985306317101E-3</v>
      </c>
      <c r="H119" s="12">
        <v>2.53070033333333E-2</v>
      </c>
    </row>
    <row r="120" spans="1:8" x14ac:dyDescent="0.2">
      <c r="A120" s="12" t="s">
        <v>28</v>
      </c>
      <c r="B120" s="12" t="s">
        <v>35</v>
      </c>
      <c r="C120" s="12" t="s">
        <v>7</v>
      </c>
      <c r="D120" s="12">
        <v>5</v>
      </c>
      <c r="E120" s="12">
        <v>3.4136821883597901E-2</v>
      </c>
      <c r="F120" s="12">
        <v>7.1578864533022001E-3</v>
      </c>
      <c r="G120" s="12">
        <v>3.2011041369617199E-3</v>
      </c>
      <c r="H120" s="12">
        <v>3.7576875555555597E-2</v>
      </c>
    </row>
    <row r="121" spans="1:8" x14ac:dyDescent="0.2">
      <c r="A121" s="12" t="s">
        <v>28</v>
      </c>
      <c r="B121" s="12" t="s">
        <v>35</v>
      </c>
      <c r="C121" s="12" t="s">
        <v>8</v>
      </c>
      <c r="D121" s="12">
        <v>5</v>
      </c>
      <c r="E121" s="12">
        <v>4.6401465727513198E-2</v>
      </c>
      <c r="F121" s="12">
        <v>1.07531788617306E-2</v>
      </c>
      <c r="G121" s="12">
        <v>4.8089677818087002E-3</v>
      </c>
      <c r="H121" s="12">
        <v>4.1144630740740699E-2</v>
      </c>
    </row>
    <row r="122" spans="1:8" x14ac:dyDescent="0.2">
      <c r="A122" s="12" t="s">
        <v>28</v>
      </c>
      <c r="B122" s="12" t="s">
        <v>35</v>
      </c>
      <c r="C122" s="12" t="s">
        <v>10</v>
      </c>
      <c r="D122" s="12">
        <v>5</v>
      </c>
      <c r="E122" s="12">
        <v>1.09224659587302E-2</v>
      </c>
      <c r="F122" s="12">
        <v>1.6528525820849701E-3</v>
      </c>
      <c r="G122" s="12">
        <v>7.3917814606560802E-4</v>
      </c>
      <c r="H122" s="12">
        <v>1.0740092E-2</v>
      </c>
    </row>
    <row r="123" spans="1:8" x14ac:dyDescent="0.2">
      <c r="A123" s="12" t="s">
        <v>28</v>
      </c>
      <c r="B123" s="12" t="s">
        <v>35</v>
      </c>
      <c r="C123" s="12" t="s">
        <v>11</v>
      </c>
      <c r="D123" s="12">
        <v>5</v>
      </c>
      <c r="E123" s="12">
        <v>5.8024611116402102E-3</v>
      </c>
      <c r="F123" s="12">
        <v>9.6312569191318897E-4</v>
      </c>
      <c r="G123" s="12">
        <v>4.30722903598882E-4</v>
      </c>
      <c r="H123" s="12">
        <v>5.7694533333333296E-3</v>
      </c>
    </row>
    <row r="124" spans="1:8" x14ac:dyDescent="0.2">
      <c r="A124" s="12" t="s">
        <v>28</v>
      </c>
      <c r="B124" s="12" t="s">
        <v>35</v>
      </c>
      <c r="C124" s="12" t="s">
        <v>12</v>
      </c>
      <c r="D124" s="12">
        <v>5</v>
      </c>
      <c r="E124" s="12">
        <v>9.1221676291005308E-3</v>
      </c>
      <c r="F124" s="12">
        <v>1.31052817394405E-3</v>
      </c>
      <c r="G124" s="12">
        <v>5.8608601667351195E-4</v>
      </c>
      <c r="H124" s="12">
        <v>8.95819251851852E-3</v>
      </c>
    </row>
    <row r="125" spans="1:8" x14ac:dyDescent="0.2">
      <c r="A125" s="12" t="s">
        <v>28</v>
      </c>
      <c r="B125" s="12" t="s">
        <v>35</v>
      </c>
      <c r="C125" s="12" t="s">
        <v>13</v>
      </c>
      <c r="D125" s="12">
        <v>5</v>
      </c>
      <c r="E125" s="12">
        <v>8.3781974247619101E-2</v>
      </c>
      <c r="F125" s="12">
        <v>1.42940545744904E-2</v>
      </c>
      <c r="G125" s="12">
        <v>6.39249554053045E-3</v>
      </c>
      <c r="H125" s="12">
        <v>7.8316546962963002E-2</v>
      </c>
    </row>
    <row r="126" spans="1:8" x14ac:dyDescent="0.2">
      <c r="A126" s="12" t="s">
        <v>28</v>
      </c>
      <c r="B126" s="12" t="s">
        <v>35</v>
      </c>
      <c r="C126" s="12" t="s">
        <v>14</v>
      </c>
      <c r="D126" s="12">
        <v>5</v>
      </c>
      <c r="E126" s="12">
        <v>3.6016554820105799E-3</v>
      </c>
      <c r="F126" s="12">
        <v>2.3191245069810601E-3</v>
      </c>
      <c r="G126" s="12">
        <v>1.0371440091790701E-3</v>
      </c>
      <c r="H126" s="12">
        <v>2.4893367777777801E-3</v>
      </c>
    </row>
    <row r="127" spans="1:8" x14ac:dyDescent="0.2">
      <c r="A127" s="12" t="s">
        <v>28</v>
      </c>
      <c r="B127" s="12" t="s">
        <v>35</v>
      </c>
      <c r="C127" s="12" t="s">
        <v>15</v>
      </c>
      <c r="D127" s="12">
        <v>5</v>
      </c>
      <c r="E127" s="12">
        <v>0.33915976137301601</v>
      </c>
      <c r="F127" s="12">
        <v>4.3189135779034202E-2</v>
      </c>
      <c r="G127" s="12">
        <v>1.93147686982778E-2</v>
      </c>
      <c r="H127" s="12">
        <v>0.35664310822222201</v>
      </c>
    </row>
    <row r="128" spans="1:8" x14ac:dyDescent="0.2">
      <c r="A128" s="12" t="s">
        <v>28</v>
      </c>
      <c r="B128" s="12" t="s">
        <v>35</v>
      </c>
      <c r="C128" s="12" t="s">
        <v>16</v>
      </c>
      <c r="D128" s="12">
        <v>5</v>
      </c>
      <c r="E128" s="12">
        <v>0.10745734132804199</v>
      </c>
      <c r="F128" s="12">
        <v>1.0760040173138599E-2</v>
      </c>
      <c r="G128" s="12">
        <v>4.8120362535532804E-3</v>
      </c>
      <c r="H128" s="12">
        <v>0.10204407277777799</v>
      </c>
    </row>
    <row r="129" spans="1:8" x14ac:dyDescent="0.2">
      <c r="A129" s="12" t="s">
        <v>28</v>
      </c>
      <c r="B129" s="12" t="s">
        <v>35</v>
      </c>
      <c r="C129" s="12" t="s">
        <v>17</v>
      </c>
      <c r="D129" s="12">
        <v>5</v>
      </c>
      <c r="E129" s="12">
        <v>0.121558499950302</v>
      </c>
      <c r="F129" s="12">
        <v>3.0561803742811099E-2</v>
      </c>
      <c r="G129" s="12">
        <v>1.3667654136786601E-2</v>
      </c>
      <c r="H129" s="12">
        <v>0.109792717726959</v>
      </c>
    </row>
    <row r="130" spans="1:8" x14ac:dyDescent="0.2">
      <c r="A130" s="12" t="s">
        <v>28</v>
      </c>
      <c r="B130" s="12" t="s">
        <v>35</v>
      </c>
      <c r="C130" s="12" t="s">
        <v>18</v>
      </c>
      <c r="D130" s="12">
        <v>5</v>
      </c>
      <c r="E130" s="12">
        <v>2.0800249711026502</v>
      </c>
      <c r="F130" s="12">
        <v>0.28770986011267902</v>
      </c>
      <c r="G130" s="12">
        <v>0.12866776100178101</v>
      </c>
      <c r="H130" s="12">
        <v>1.9617330228888901</v>
      </c>
    </row>
    <row r="131" spans="1:8" x14ac:dyDescent="0.2">
      <c r="A131" s="12" t="s">
        <v>28</v>
      </c>
      <c r="B131" s="12" t="s">
        <v>35</v>
      </c>
      <c r="C131" s="12" t="s">
        <v>19</v>
      </c>
      <c r="D131" s="12">
        <v>5</v>
      </c>
      <c r="E131" s="12">
        <v>0.35027724084074102</v>
      </c>
      <c r="F131" s="12">
        <v>3.6484938666648002E-2</v>
      </c>
      <c r="G131" s="12">
        <v>1.63165606027071E-2</v>
      </c>
      <c r="H131" s="12">
        <v>0.34601706444444502</v>
      </c>
    </row>
    <row r="132" spans="1:8" x14ac:dyDescent="0.2">
      <c r="A132" s="12" t="s">
        <v>28</v>
      </c>
      <c r="B132" s="12" t="s">
        <v>35</v>
      </c>
      <c r="C132" s="12" t="s">
        <v>20</v>
      </c>
      <c r="D132" s="12">
        <v>5</v>
      </c>
      <c r="E132" s="12">
        <v>6.1120087460317503E-2</v>
      </c>
      <c r="F132" s="12">
        <v>4.5516998104983396E-3</v>
      </c>
      <c r="G132" s="12">
        <v>2.03558203788944E-3</v>
      </c>
      <c r="H132" s="12">
        <v>6.3114407407407397E-2</v>
      </c>
    </row>
    <row r="133" spans="1:8" x14ac:dyDescent="0.2">
      <c r="A133" s="12" t="s">
        <v>28</v>
      </c>
      <c r="B133" s="12" t="s">
        <v>35</v>
      </c>
      <c r="C133" s="12" t="s">
        <v>21</v>
      </c>
      <c r="D133" s="12">
        <v>5</v>
      </c>
      <c r="E133" s="12">
        <v>3.7201099661375699E-2</v>
      </c>
      <c r="F133" s="12">
        <v>1.0240624362305E-2</v>
      </c>
      <c r="G133" s="12">
        <v>4.5797464412308904E-3</v>
      </c>
      <c r="H133" s="12">
        <v>3.4537047407407401E-2</v>
      </c>
    </row>
    <row r="134" spans="1:8" x14ac:dyDescent="0.2">
      <c r="A134" s="12" t="s">
        <v>28</v>
      </c>
      <c r="B134" s="12" t="s">
        <v>35</v>
      </c>
      <c r="C134" s="12" t="s">
        <v>22</v>
      </c>
      <c r="D134" s="12">
        <v>5</v>
      </c>
      <c r="E134" s="12">
        <v>0.10472080604127</v>
      </c>
      <c r="F134" s="12">
        <v>1.8541644168831299E-2</v>
      </c>
      <c r="G134" s="12">
        <v>8.2920753552238793E-3</v>
      </c>
      <c r="H134" s="12">
        <v>0.100519752666667</v>
      </c>
    </row>
    <row r="135" spans="1:8" x14ac:dyDescent="0.2">
      <c r="A135" s="12" t="s">
        <v>28</v>
      </c>
      <c r="B135" s="12" t="s">
        <v>35</v>
      </c>
      <c r="C135" s="12" t="s">
        <v>23</v>
      </c>
      <c r="D135" s="12">
        <v>5</v>
      </c>
      <c r="E135" s="12">
        <v>7.8105352804232796E-3</v>
      </c>
      <c r="F135" s="12">
        <v>1.7434191010677301E-3</v>
      </c>
      <c r="G135" s="12">
        <v>7.7968072465180497E-4</v>
      </c>
      <c r="H135" s="12">
        <v>7.1885454814814799E-3</v>
      </c>
    </row>
    <row r="136" spans="1:8" x14ac:dyDescent="0.2">
      <c r="A136" s="12" t="s">
        <v>28</v>
      </c>
      <c r="B136" s="12" t="s">
        <v>36</v>
      </c>
      <c r="C136" s="12" t="s">
        <v>3</v>
      </c>
      <c r="D136" s="12">
        <v>5</v>
      </c>
      <c r="E136" s="12">
        <v>0.243569179019023</v>
      </c>
      <c r="F136" s="12">
        <v>3.2455847616779603E-2</v>
      </c>
      <c r="G136" s="12">
        <v>1.4514696307698799E-2</v>
      </c>
      <c r="H136" s="12">
        <v>0.24787492218666701</v>
      </c>
    </row>
    <row r="137" spans="1:8" x14ac:dyDescent="0.2">
      <c r="A137" s="12" t="s">
        <v>28</v>
      </c>
      <c r="B137" s="12" t="s">
        <v>36</v>
      </c>
      <c r="C137" s="12" t="s">
        <v>5</v>
      </c>
      <c r="D137" s="12">
        <v>5</v>
      </c>
      <c r="E137" s="12">
        <v>2.56094629652295E-2</v>
      </c>
      <c r="F137" s="12">
        <v>5.5194972375232796E-3</v>
      </c>
      <c r="G137" s="12">
        <v>2.4683942049448702E-3</v>
      </c>
      <c r="H137" s="12">
        <v>2.4319378245614E-2</v>
      </c>
    </row>
    <row r="138" spans="1:8" x14ac:dyDescent="0.2">
      <c r="A138" s="12" t="s">
        <v>28</v>
      </c>
      <c r="B138" s="12" t="s">
        <v>36</v>
      </c>
      <c r="C138" s="12" t="s">
        <v>6</v>
      </c>
      <c r="D138" s="12">
        <v>5</v>
      </c>
      <c r="E138" s="12">
        <v>2.4484279484541901E-2</v>
      </c>
      <c r="F138" s="12">
        <v>3.11020999946534E-3</v>
      </c>
      <c r="G138" s="12">
        <v>1.3909281966208199E-3</v>
      </c>
      <c r="H138" s="12">
        <v>2.4076996842105299E-2</v>
      </c>
    </row>
    <row r="139" spans="1:8" x14ac:dyDescent="0.2">
      <c r="A139" s="12" t="s">
        <v>28</v>
      </c>
      <c r="B139" s="12" t="s">
        <v>36</v>
      </c>
      <c r="C139" s="12" t="s">
        <v>7</v>
      </c>
      <c r="D139" s="12">
        <v>5</v>
      </c>
      <c r="E139" s="12">
        <v>4.71689583934548E-2</v>
      </c>
      <c r="F139" s="12">
        <v>5.0475281851041403E-3</v>
      </c>
      <c r="G139" s="12">
        <v>2.2573232280478001E-3</v>
      </c>
      <c r="H139" s="12">
        <v>4.6751408888888901E-2</v>
      </c>
    </row>
    <row r="140" spans="1:8" x14ac:dyDescent="0.2">
      <c r="A140" s="12" t="s">
        <v>28</v>
      </c>
      <c r="B140" s="12" t="s">
        <v>36</v>
      </c>
      <c r="C140" s="12" t="s">
        <v>8</v>
      </c>
      <c r="D140" s="12">
        <v>5</v>
      </c>
      <c r="E140" s="12">
        <v>4.4130423082732302E-2</v>
      </c>
      <c r="F140" s="12">
        <v>5.4621011378787202E-3</v>
      </c>
      <c r="G140" s="12">
        <v>2.4427258888551498E-3</v>
      </c>
      <c r="H140" s="12">
        <v>4.1303651929824603E-2</v>
      </c>
    </row>
    <row r="141" spans="1:8" x14ac:dyDescent="0.2">
      <c r="A141" s="12" t="s">
        <v>28</v>
      </c>
      <c r="B141" s="12" t="s">
        <v>36</v>
      </c>
      <c r="C141" s="12" t="s">
        <v>10</v>
      </c>
      <c r="D141" s="12">
        <v>5</v>
      </c>
      <c r="E141" s="12">
        <v>1.41977107668036E-2</v>
      </c>
      <c r="F141" s="12">
        <v>2.52073779990079E-3</v>
      </c>
      <c r="G141" s="12">
        <v>1.12730821480628E-3</v>
      </c>
      <c r="H141" s="12">
        <v>1.43255941052632E-2</v>
      </c>
    </row>
    <row r="142" spans="1:8" x14ac:dyDescent="0.2">
      <c r="A142" s="12" t="s">
        <v>28</v>
      </c>
      <c r="B142" s="12" t="s">
        <v>36</v>
      </c>
      <c r="C142" s="12" t="s">
        <v>11</v>
      </c>
      <c r="D142" s="12">
        <v>5</v>
      </c>
      <c r="E142" s="12">
        <v>4.0072975579594503E-3</v>
      </c>
      <c r="F142" s="12">
        <v>2.9696038958238098E-4</v>
      </c>
      <c r="G142" s="12">
        <v>1.32804723546205E-4</v>
      </c>
      <c r="H142" s="12">
        <v>4.03652315789474E-3</v>
      </c>
    </row>
    <row r="143" spans="1:8" x14ac:dyDescent="0.2">
      <c r="A143" s="12" t="s">
        <v>28</v>
      </c>
      <c r="B143" s="12" t="s">
        <v>36</v>
      </c>
      <c r="C143" s="12" t="s">
        <v>12</v>
      </c>
      <c r="D143" s="12">
        <v>5</v>
      </c>
      <c r="E143" s="12">
        <v>9.3534486337131396E-3</v>
      </c>
      <c r="F143" s="12">
        <v>2.3006183465379098E-3</v>
      </c>
      <c r="G143" s="12">
        <v>1.0288678026283899E-3</v>
      </c>
      <c r="H143" s="12">
        <v>8.4380211228070202E-3</v>
      </c>
    </row>
    <row r="144" spans="1:8" x14ac:dyDescent="0.2">
      <c r="A144" s="12" t="s">
        <v>28</v>
      </c>
      <c r="B144" s="12" t="s">
        <v>36</v>
      </c>
      <c r="C144" s="12" t="s">
        <v>13</v>
      </c>
      <c r="D144" s="12">
        <v>5</v>
      </c>
      <c r="E144" s="12">
        <v>5.3735655428223499E-2</v>
      </c>
      <c r="F144" s="12">
        <v>6.0335178486559098E-3</v>
      </c>
      <c r="G144" s="12">
        <v>2.6982712106105801E-3</v>
      </c>
      <c r="H144" s="12">
        <v>5.4099009777777797E-2</v>
      </c>
    </row>
    <row r="145" spans="1:8" x14ac:dyDescent="0.2">
      <c r="A145" s="12" t="s">
        <v>28</v>
      </c>
      <c r="B145" s="12" t="s">
        <v>36</v>
      </c>
      <c r="C145" s="12" t="s">
        <v>14</v>
      </c>
      <c r="D145" s="12">
        <v>5</v>
      </c>
      <c r="E145" s="12">
        <v>3.82602998755392E-3</v>
      </c>
      <c r="F145" s="12">
        <v>8.2979237865112097E-4</v>
      </c>
      <c r="G145" s="12">
        <v>3.7109443317503001E-4</v>
      </c>
      <c r="H145" s="12">
        <v>3.86818785964912E-3</v>
      </c>
    </row>
    <row r="146" spans="1:8" x14ac:dyDescent="0.2">
      <c r="A146" s="12" t="s">
        <v>28</v>
      </c>
      <c r="B146" s="12" t="s">
        <v>36</v>
      </c>
      <c r="C146" s="12" t="s">
        <v>15</v>
      </c>
      <c r="D146" s="12">
        <v>5</v>
      </c>
      <c r="E146" s="12">
        <v>0.18263431878216499</v>
      </c>
      <c r="F146" s="12">
        <v>2.5239176557577899E-2</v>
      </c>
      <c r="G146" s="12">
        <v>1.12873028957727E-2</v>
      </c>
      <c r="H146" s="12">
        <v>0.169293825673203</v>
      </c>
    </row>
    <row r="147" spans="1:8" x14ac:dyDescent="0.2">
      <c r="A147" s="12" t="s">
        <v>28</v>
      </c>
      <c r="B147" s="12" t="s">
        <v>36</v>
      </c>
      <c r="C147" s="12" t="s">
        <v>16</v>
      </c>
      <c r="D147" s="12">
        <v>5</v>
      </c>
      <c r="E147" s="12">
        <v>9.2024726399830406E-2</v>
      </c>
      <c r="F147" s="12">
        <v>1.17457898916703E-2</v>
      </c>
      <c r="G147" s="12">
        <v>5.2528769294409201E-3</v>
      </c>
      <c r="H147" s="12">
        <v>8.9727146666666702E-2</v>
      </c>
    </row>
    <row r="148" spans="1:8" x14ac:dyDescent="0.2">
      <c r="A148" s="12" t="s">
        <v>28</v>
      </c>
      <c r="B148" s="12" t="s">
        <v>36</v>
      </c>
      <c r="C148" s="12" t="s">
        <v>17</v>
      </c>
      <c r="D148" s="12">
        <v>5</v>
      </c>
      <c r="E148" s="12">
        <v>5.3191319407723099E-2</v>
      </c>
      <c r="F148" s="12">
        <v>6.3164104063356003E-3</v>
      </c>
      <c r="G148" s="12">
        <v>2.82478460847069E-3</v>
      </c>
      <c r="H148" s="12">
        <v>4.9878398216831002E-2</v>
      </c>
    </row>
    <row r="149" spans="1:8" x14ac:dyDescent="0.2">
      <c r="A149" s="12" t="s">
        <v>28</v>
      </c>
      <c r="B149" s="12" t="s">
        <v>36</v>
      </c>
      <c r="C149" s="12" t="s">
        <v>18</v>
      </c>
      <c r="D149" s="12">
        <v>5</v>
      </c>
      <c r="E149" s="12">
        <v>1.6315645813105599</v>
      </c>
      <c r="F149" s="12">
        <v>0.10481094526083599</v>
      </c>
      <c r="G149" s="12">
        <v>4.68728796778475E-2</v>
      </c>
      <c r="H149" s="12">
        <v>1.69078749726316</v>
      </c>
    </row>
    <row r="150" spans="1:8" x14ac:dyDescent="0.2">
      <c r="A150" s="12" t="s">
        <v>28</v>
      </c>
      <c r="B150" s="12" t="s">
        <v>36</v>
      </c>
      <c r="C150" s="12" t="s">
        <v>19</v>
      </c>
      <c r="D150" s="12">
        <v>5</v>
      </c>
      <c r="E150" s="12">
        <v>0.21749141765080099</v>
      </c>
      <c r="F150" s="12">
        <v>2.4509704334991399E-2</v>
      </c>
      <c r="G150" s="12">
        <v>1.09610730002924E-2</v>
      </c>
      <c r="H150" s="12">
        <v>0.209766837511111</v>
      </c>
    </row>
    <row r="151" spans="1:8" x14ac:dyDescent="0.2">
      <c r="A151" s="12" t="s">
        <v>28</v>
      </c>
      <c r="B151" s="12" t="s">
        <v>36</v>
      </c>
      <c r="C151" s="12" t="s">
        <v>20</v>
      </c>
      <c r="D151" s="12">
        <v>5</v>
      </c>
      <c r="E151" s="12">
        <v>5.8522534845359298E-2</v>
      </c>
      <c r="F151" s="12">
        <v>7.3518636485930197E-3</v>
      </c>
      <c r="G151" s="12">
        <v>3.2878533759127201E-3</v>
      </c>
      <c r="H151" s="12">
        <v>5.9213108771929798E-2</v>
      </c>
    </row>
    <row r="152" spans="1:8" x14ac:dyDescent="0.2">
      <c r="A152" s="12" t="s">
        <v>28</v>
      </c>
      <c r="B152" s="12" t="s">
        <v>36</v>
      </c>
      <c r="C152" s="12" t="s">
        <v>21</v>
      </c>
      <c r="D152" s="12">
        <v>5</v>
      </c>
      <c r="E152" s="12">
        <v>1.32954238897587E-2</v>
      </c>
      <c r="F152" s="12">
        <v>5.1822714712913597E-3</v>
      </c>
      <c r="G152" s="12">
        <v>2.3175822575330698E-3</v>
      </c>
      <c r="H152" s="12">
        <v>1.0677533594771201E-2</v>
      </c>
    </row>
    <row r="153" spans="1:8" x14ac:dyDescent="0.2">
      <c r="A153" s="12" t="s">
        <v>28</v>
      </c>
      <c r="B153" s="12" t="s">
        <v>36</v>
      </c>
      <c r="C153" s="12" t="s">
        <v>22</v>
      </c>
      <c r="D153" s="12">
        <v>5</v>
      </c>
      <c r="E153" s="12">
        <v>6.6808927066643001E-2</v>
      </c>
      <c r="F153" s="12">
        <v>1.1353001889935099E-2</v>
      </c>
      <c r="G153" s="12">
        <v>5.0772167949156904E-3</v>
      </c>
      <c r="H153" s="12">
        <v>6.3968516533333297E-2</v>
      </c>
    </row>
    <row r="154" spans="1:8" x14ac:dyDescent="0.2">
      <c r="A154" s="12" t="s">
        <v>28</v>
      </c>
      <c r="B154" s="12" t="s">
        <v>36</v>
      </c>
      <c r="C154" s="12" t="s">
        <v>23</v>
      </c>
      <c r="D154" s="12">
        <v>5</v>
      </c>
      <c r="E154" s="12">
        <v>7.2442588280319502E-3</v>
      </c>
      <c r="F154" s="12">
        <v>1.4507023407520599E-3</v>
      </c>
      <c r="G154" s="12">
        <v>6.4877380980793203E-4</v>
      </c>
      <c r="H154" s="12">
        <v>7.8731823157894704E-3</v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A311-47EB-B94C-A6AB-2E625020BE0C}">
  <dimension ref="A1:E77"/>
  <sheetViews>
    <sheetView tabSelected="1" topLeftCell="A50" workbookViewId="0">
      <selection activeCell="E76" sqref="E75:E76"/>
    </sheetView>
  </sheetViews>
  <sheetFormatPr baseColWidth="10" defaultRowHeight="16" x14ac:dyDescent="0.2"/>
  <cols>
    <col min="1" max="3" width="10.83203125" style="12"/>
    <col min="4" max="4" width="12.33203125" style="12" customWidth="1"/>
    <col min="5" max="5" width="15.1640625" style="12" customWidth="1"/>
    <col min="6" max="16384" width="10.83203125" style="12"/>
  </cols>
  <sheetData>
    <row r="1" spans="1:5" s="17" customFormat="1" ht="34" x14ac:dyDescent="0.2">
      <c r="A1" s="16" t="s">
        <v>0</v>
      </c>
      <c r="B1" s="16" t="s">
        <v>65</v>
      </c>
      <c r="C1" s="16" t="s">
        <v>63</v>
      </c>
      <c r="D1" s="16" t="s">
        <v>66</v>
      </c>
      <c r="E1" s="16" t="s">
        <v>64</v>
      </c>
    </row>
    <row r="2" spans="1:5" x14ac:dyDescent="0.2">
      <c r="A2" s="12" t="s">
        <v>2</v>
      </c>
      <c r="B2" s="12" t="s">
        <v>3</v>
      </c>
      <c r="C2" s="12">
        <v>6.49329898201155E-2</v>
      </c>
      <c r="D2" s="12">
        <v>0.20152164945892501</v>
      </c>
      <c r="E2" s="12" t="s">
        <v>4</v>
      </c>
    </row>
    <row r="3" spans="1:5" x14ac:dyDescent="0.2">
      <c r="A3" s="12" t="s">
        <v>2</v>
      </c>
      <c r="B3" s="12" t="s">
        <v>5</v>
      </c>
      <c r="C3" s="12">
        <v>0.83489974949121903</v>
      </c>
      <c r="D3" s="12">
        <v>0.88128306890739805</v>
      </c>
      <c r="E3" s="12" t="s">
        <v>4</v>
      </c>
    </row>
    <row r="4" spans="1:5" x14ac:dyDescent="0.2">
      <c r="A4" s="12" t="s">
        <v>2</v>
      </c>
      <c r="B4" s="12" t="s">
        <v>6</v>
      </c>
      <c r="C4" s="12">
        <v>3.6000939078705697E-2</v>
      </c>
      <c r="D4" s="12">
        <v>0.20152164945892501</v>
      </c>
      <c r="E4" s="12" t="s">
        <v>4</v>
      </c>
    </row>
    <row r="5" spans="1:5" x14ac:dyDescent="0.2">
      <c r="A5" s="12" t="s">
        <v>2</v>
      </c>
      <c r="B5" s="12" t="s">
        <v>7</v>
      </c>
      <c r="C5" s="12">
        <v>4.8835095560178697E-2</v>
      </c>
      <c r="D5" s="12">
        <v>0.20152164945892501</v>
      </c>
      <c r="E5" s="12" t="s">
        <v>4</v>
      </c>
    </row>
    <row r="6" spans="1:5" x14ac:dyDescent="0.2">
      <c r="A6" s="12" t="s">
        <v>2</v>
      </c>
      <c r="B6" s="12" t="s">
        <v>8</v>
      </c>
      <c r="C6" s="12">
        <v>2.4063980057871998E-3</v>
      </c>
      <c r="D6" s="12">
        <v>4.5721562109956801E-2</v>
      </c>
      <c r="E6" s="28" t="s">
        <v>9</v>
      </c>
    </row>
    <row r="7" spans="1:5" x14ac:dyDescent="0.2">
      <c r="A7" s="12" t="s">
        <v>2</v>
      </c>
      <c r="B7" s="12" t="s">
        <v>10</v>
      </c>
      <c r="C7" s="12">
        <v>3.3448607497956702E-2</v>
      </c>
      <c r="D7" s="12">
        <v>0.20152164945892501</v>
      </c>
      <c r="E7" s="12" t="s">
        <v>4</v>
      </c>
    </row>
    <row r="8" spans="1:5" x14ac:dyDescent="0.2">
      <c r="A8" s="12" t="s">
        <v>2</v>
      </c>
      <c r="B8" s="12" t="s">
        <v>11</v>
      </c>
      <c r="C8" s="12">
        <v>0.96818690700051202</v>
      </c>
      <c r="D8" s="12">
        <v>0.96818690700051202</v>
      </c>
      <c r="E8" s="12" t="s">
        <v>4</v>
      </c>
    </row>
    <row r="9" spans="1:5" x14ac:dyDescent="0.2">
      <c r="A9" s="12" t="s">
        <v>2</v>
      </c>
      <c r="B9" s="12" t="s">
        <v>12</v>
      </c>
      <c r="C9" s="12">
        <v>6.0844586849138599E-2</v>
      </c>
      <c r="D9" s="12">
        <v>0.20152164945892501</v>
      </c>
      <c r="E9" s="12" t="s">
        <v>4</v>
      </c>
    </row>
    <row r="10" spans="1:5" x14ac:dyDescent="0.2">
      <c r="A10" s="12" t="s">
        <v>2</v>
      </c>
      <c r="B10" s="12" t="s">
        <v>13</v>
      </c>
      <c r="C10" s="12">
        <v>0.406184060296921</v>
      </c>
      <c r="D10" s="12">
        <v>0.45397042033185298</v>
      </c>
      <c r="E10" s="12" t="s">
        <v>4</v>
      </c>
    </row>
    <row r="11" spans="1:5" x14ac:dyDescent="0.2">
      <c r="A11" s="12" t="s">
        <v>2</v>
      </c>
      <c r="B11" s="12" t="s">
        <v>14</v>
      </c>
      <c r="C11" s="12">
        <v>0.10003364515402199</v>
      </c>
      <c r="D11" s="12">
        <v>0.21118213976960201</v>
      </c>
      <c r="E11" s="12" t="s">
        <v>4</v>
      </c>
    </row>
    <row r="12" spans="1:5" x14ac:dyDescent="0.2">
      <c r="A12" s="12" t="s">
        <v>2</v>
      </c>
      <c r="B12" s="12" t="s">
        <v>15</v>
      </c>
      <c r="C12" s="12">
        <v>0.179273171624792</v>
      </c>
      <c r="D12" s="12">
        <v>0.34061902608710498</v>
      </c>
      <c r="E12" s="12" t="s">
        <v>4</v>
      </c>
    </row>
    <row r="13" spans="1:5" x14ac:dyDescent="0.2">
      <c r="A13" s="12" t="s">
        <v>2</v>
      </c>
      <c r="B13" s="12" t="s">
        <v>16</v>
      </c>
      <c r="C13" s="12">
        <v>0.29274458780719897</v>
      </c>
      <c r="D13" s="12">
        <v>0.39729622630977002</v>
      </c>
      <c r="E13" s="12" t="s">
        <v>4</v>
      </c>
    </row>
    <row r="14" spans="1:5" x14ac:dyDescent="0.2">
      <c r="A14" s="12" t="s">
        <v>2</v>
      </c>
      <c r="B14" s="12" t="s">
        <v>17</v>
      </c>
      <c r="C14" s="12">
        <v>7.5680415970486997E-2</v>
      </c>
      <c r="D14" s="12">
        <v>0.20152164945892501</v>
      </c>
      <c r="E14" s="12" t="s">
        <v>4</v>
      </c>
    </row>
    <row r="15" spans="1:5" x14ac:dyDescent="0.2">
      <c r="A15" s="12" t="s">
        <v>2</v>
      </c>
      <c r="B15" s="12" t="s">
        <v>18</v>
      </c>
      <c r="C15" s="12">
        <v>0.35314711311001101</v>
      </c>
      <c r="D15" s="12">
        <v>0.41936219681813802</v>
      </c>
      <c r="E15" s="12" t="s">
        <v>4</v>
      </c>
    </row>
    <row r="16" spans="1:5" x14ac:dyDescent="0.2">
      <c r="A16" s="12" t="s">
        <v>2</v>
      </c>
      <c r="B16" s="12" t="s">
        <v>19</v>
      </c>
      <c r="C16" s="12">
        <v>0.228176423137677</v>
      </c>
      <c r="D16" s="12">
        <v>0.394122912692352</v>
      </c>
      <c r="E16" s="12" t="s">
        <v>4</v>
      </c>
    </row>
    <row r="17" spans="1:5" x14ac:dyDescent="0.2">
      <c r="A17" s="12" t="s">
        <v>2</v>
      </c>
      <c r="B17" s="12" t="s">
        <v>20</v>
      </c>
      <c r="C17" s="12">
        <v>0.33514463612888801</v>
      </c>
      <c r="D17" s="12">
        <v>0.41936219681813802</v>
      </c>
      <c r="E17" s="12" t="s">
        <v>4</v>
      </c>
    </row>
    <row r="18" spans="1:5" x14ac:dyDescent="0.2">
      <c r="A18" s="12" t="s">
        <v>2</v>
      </c>
      <c r="B18" s="12" t="s">
        <v>21</v>
      </c>
      <c r="C18" s="12">
        <v>0.249119289164456</v>
      </c>
      <c r="D18" s="12">
        <v>0.394438874510389</v>
      </c>
      <c r="E18" s="12" t="s">
        <v>4</v>
      </c>
    </row>
    <row r="19" spans="1:5" x14ac:dyDescent="0.2">
      <c r="A19" s="12" t="s">
        <v>2</v>
      </c>
      <c r="B19" s="12" t="s">
        <v>22</v>
      </c>
      <c r="C19" s="12">
        <v>0.289566170400403</v>
      </c>
      <c r="D19" s="12">
        <v>0.39729622630977002</v>
      </c>
      <c r="E19" s="12" t="s">
        <v>4</v>
      </c>
    </row>
    <row r="20" spans="1:5" x14ac:dyDescent="0.2">
      <c r="A20" s="12" t="s">
        <v>2</v>
      </c>
      <c r="B20" s="12" t="s">
        <v>23</v>
      </c>
      <c r="C20" s="12">
        <v>8.4851220824810503E-2</v>
      </c>
      <c r="D20" s="12">
        <v>0.20152164945892501</v>
      </c>
      <c r="E20" s="12" t="s">
        <v>4</v>
      </c>
    </row>
    <row r="21" spans="1:5" x14ac:dyDescent="0.2">
      <c r="A21" s="18" t="s">
        <v>24</v>
      </c>
      <c r="B21" s="12" t="s">
        <v>3</v>
      </c>
      <c r="C21" s="12">
        <v>0.39641455727300801</v>
      </c>
      <c r="D21" s="12">
        <v>0.44305156401100898</v>
      </c>
      <c r="E21" s="12" t="s">
        <v>4</v>
      </c>
    </row>
    <row r="22" spans="1:5" x14ac:dyDescent="0.2">
      <c r="A22" s="18" t="s">
        <v>24</v>
      </c>
      <c r="B22" s="12" t="s">
        <v>5</v>
      </c>
      <c r="C22" s="12">
        <v>0.150392033654937</v>
      </c>
      <c r="D22" s="12">
        <v>0.35523797650670602</v>
      </c>
      <c r="E22" s="12" t="s">
        <v>4</v>
      </c>
    </row>
    <row r="23" spans="1:5" x14ac:dyDescent="0.2">
      <c r="A23" s="18" t="s">
        <v>24</v>
      </c>
      <c r="B23" s="12" t="s">
        <v>6</v>
      </c>
      <c r="C23" s="12">
        <v>0.26175429847862502</v>
      </c>
      <c r="D23" s="12">
        <v>0.35523797650670602</v>
      </c>
      <c r="E23" s="12" t="s">
        <v>4</v>
      </c>
    </row>
    <row r="24" spans="1:5" x14ac:dyDescent="0.2">
      <c r="A24" s="18" t="s">
        <v>24</v>
      </c>
      <c r="B24" s="12" t="s">
        <v>7</v>
      </c>
      <c r="C24" s="12">
        <v>9.0812224900381003E-2</v>
      </c>
      <c r="D24" s="12">
        <v>0.35523797650670602</v>
      </c>
      <c r="E24" s="12" t="s">
        <v>4</v>
      </c>
    </row>
    <row r="25" spans="1:5" x14ac:dyDescent="0.2">
      <c r="A25" s="18" t="s">
        <v>24</v>
      </c>
      <c r="B25" s="12" t="s">
        <v>8</v>
      </c>
      <c r="C25" s="12">
        <v>0.24438375719990199</v>
      </c>
      <c r="D25" s="12">
        <v>0.35523797650670602</v>
      </c>
      <c r="E25" s="12" t="s">
        <v>4</v>
      </c>
    </row>
    <row r="26" spans="1:5" x14ac:dyDescent="0.2">
      <c r="A26" s="18" t="s">
        <v>24</v>
      </c>
      <c r="B26" s="12" t="s">
        <v>10</v>
      </c>
      <c r="C26" s="12">
        <v>0.31165955171473098</v>
      </c>
      <c r="D26" s="12">
        <v>0.370095717661243</v>
      </c>
      <c r="E26" s="12" t="s">
        <v>4</v>
      </c>
    </row>
    <row r="27" spans="1:5" x14ac:dyDescent="0.2">
      <c r="A27" s="18" t="s">
        <v>24</v>
      </c>
      <c r="B27" s="12" t="s">
        <v>11</v>
      </c>
      <c r="C27" s="12">
        <v>0.52425319203406795</v>
      </c>
      <c r="D27" s="12">
        <v>0.52425319203406795</v>
      </c>
      <c r="E27" s="12" t="s">
        <v>4</v>
      </c>
    </row>
    <row r="28" spans="1:5" x14ac:dyDescent="0.2">
      <c r="A28" s="18" t="s">
        <v>24</v>
      </c>
      <c r="B28" s="12" t="s">
        <v>12</v>
      </c>
      <c r="C28" s="12">
        <v>0.261694508530526</v>
      </c>
      <c r="D28" s="12">
        <v>0.35523797650670602</v>
      </c>
      <c r="E28" s="12" t="s">
        <v>4</v>
      </c>
    </row>
    <row r="29" spans="1:5" x14ac:dyDescent="0.2">
      <c r="A29" s="18" t="s">
        <v>24</v>
      </c>
      <c r="B29" s="12" t="s">
        <v>13</v>
      </c>
      <c r="C29" s="12">
        <v>9.5328103802052297E-2</v>
      </c>
      <c r="D29" s="12">
        <v>0.35523797650670602</v>
      </c>
      <c r="E29" s="12" t="s">
        <v>4</v>
      </c>
    </row>
    <row r="30" spans="1:5" x14ac:dyDescent="0.2">
      <c r="A30" s="18" t="s">
        <v>24</v>
      </c>
      <c r="B30" s="12" t="s">
        <v>14</v>
      </c>
      <c r="C30" s="12">
        <v>0.21613217622924</v>
      </c>
      <c r="D30" s="12">
        <v>0.35523797650670602</v>
      </c>
      <c r="E30" s="12" t="s">
        <v>4</v>
      </c>
    </row>
    <row r="31" spans="1:5" x14ac:dyDescent="0.2">
      <c r="A31" s="18" t="s">
        <v>24</v>
      </c>
      <c r="B31" s="12" t="s">
        <v>15</v>
      </c>
      <c r="C31" s="12">
        <v>0.209347698074487</v>
      </c>
      <c r="D31" s="12">
        <v>0.35523797650670602</v>
      </c>
      <c r="E31" s="12" t="s">
        <v>4</v>
      </c>
    </row>
    <row r="32" spans="1:5" x14ac:dyDescent="0.2">
      <c r="A32" s="18" t="s">
        <v>24</v>
      </c>
      <c r="B32" s="12" t="s">
        <v>16</v>
      </c>
      <c r="C32" s="12">
        <v>0.44792564918654898</v>
      </c>
      <c r="D32" s="12">
        <v>0.47281040747469</v>
      </c>
      <c r="E32" s="12" t="s">
        <v>4</v>
      </c>
    </row>
    <row r="33" spans="1:5" x14ac:dyDescent="0.2">
      <c r="A33" s="18" t="s">
        <v>24</v>
      </c>
      <c r="B33" s="12" t="s">
        <v>17</v>
      </c>
      <c r="C33" s="12">
        <v>0.24246086856806401</v>
      </c>
      <c r="D33" s="12">
        <v>0.35523797650670602</v>
      </c>
      <c r="E33" s="12" t="s">
        <v>4</v>
      </c>
    </row>
    <row r="34" spans="1:5" x14ac:dyDescent="0.2">
      <c r="A34" s="18" t="s">
        <v>24</v>
      </c>
      <c r="B34" s="12" t="s">
        <v>18</v>
      </c>
      <c r="C34" s="12">
        <v>0.308220372464245</v>
      </c>
      <c r="D34" s="12">
        <v>0.370095717661243</v>
      </c>
      <c r="E34" s="12" t="s">
        <v>4</v>
      </c>
    </row>
    <row r="35" spans="1:5" x14ac:dyDescent="0.2">
      <c r="A35" s="18" t="s">
        <v>24</v>
      </c>
      <c r="B35" s="12" t="s">
        <v>19</v>
      </c>
      <c r="C35" s="12">
        <v>0.141196475033181</v>
      </c>
      <c r="D35" s="12">
        <v>0.35523797650670602</v>
      </c>
      <c r="E35" s="12" t="s">
        <v>4</v>
      </c>
    </row>
    <row r="36" spans="1:5" x14ac:dyDescent="0.2">
      <c r="A36" s="18" t="s">
        <v>24</v>
      </c>
      <c r="B36" s="12" t="s">
        <v>20</v>
      </c>
      <c r="C36" s="12">
        <v>0.14661649914569799</v>
      </c>
      <c r="D36" s="12">
        <v>0.35523797650670602</v>
      </c>
      <c r="E36" s="12" t="s">
        <v>4</v>
      </c>
    </row>
    <row r="37" spans="1:5" x14ac:dyDescent="0.2">
      <c r="A37" s="18" t="s">
        <v>24</v>
      </c>
      <c r="B37" s="12" t="s">
        <v>21</v>
      </c>
      <c r="C37" s="12">
        <v>0.109343218204699</v>
      </c>
      <c r="D37" s="12">
        <v>0.35523797650670602</v>
      </c>
      <c r="E37" s="12" t="s">
        <v>4</v>
      </c>
    </row>
    <row r="38" spans="1:5" x14ac:dyDescent="0.2">
      <c r="A38" s="18" t="s">
        <v>24</v>
      </c>
      <c r="B38" s="12" t="s">
        <v>22</v>
      </c>
      <c r="C38" s="12">
        <v>0.113562349042942</v>
      </c>
      <c r="D38" s="12">
        <v>0.35523797650670602</v>
      </c>
      <c r="E38" s="12" t="s">
        <v>4</v>
      </c>
    </row>
    <row r="39" spans="1:5" x14ac:dyDescent="0.2">
      <c r="A39" s="18" t="s">
        <v>24</v>
      </c>
      <c r="B39" s="12" t="s">
        <v>23</v>
      </c>
      <c r="C39" s="12">
        <v>0.22255117668716901</v>
      </c>
      <c r="D39" s="12">
        <v>0.35523797650670602</v>
      </c>
      <c r="E39" s="12" t="s">
        <v>4</v>
      </c>
    </row>
    <row r="40" spans="1:5" x14ac:dyDescent="0.2">
      <c r="A40" s="18" t="s">
        <v>25</v>
      </c>
      <c r="B40" s="12" t="s">
        <v>3</v>
      </c>
      <c r="C40" s="12">
        <v>1.29283561823971E-4</v>
      </c>
      <c r="D40" s="12">
        <v>3.0704845933193098E-4</v>
      </c>
      <c r="E40" s="28" t="s">
        <v>26</v>
      </c>
    </row>
    <row r="41" spans="1:5" x14ac:dyDescent="0.2">
      <c r="A41" s="18" t="s">
        <v>25</v>
      </c>
      <c r="B41" s="12" t="s">
        <v>5</v>
      </c>
      <c r="C41" s="12">
        <v>1.9949362452068099E-4</v>
      </c>
      <c r="D41" s="12">
        <v>4.2115320732143802E-4</v>
      </c>
      <c r="E41" s="28" t="s">
        <v>26</v>
      </c>
    </row>
    <row r="42" spans="1:5" x14ac:dyDescent="0.2">
      <c r="A42" s="18" t="s">
        <v>25</v>
      </c>
      <c r="B42" s="12" t="s">
        <v>6</v>
      </c>
      <c r="C42" s="12">
        <v>1.7495287424760302E-2</v>
      </c>
      <c r="D42" s="12">
        <v>1.9553556533555599E-2</v>
      </c>
      <c r="E42" s="28" t="s">
        <v>9</v>
      </c>
    </row>
    <row r="43" spans="1:5" x14ac:dyDescent="0.2">
      <c r="A43" s="18" t="s">
        <v>25</v>
      </c>
      <c r="B43" s="12" t="s">
        <v>7</v>
      </c>
      <c r="C43" s="12">
        <v>1.37676626974258E-3</v>
      </c>
      <c r="D43" s="12">
        <v>2.0121968557776202E-3</v>
      </c>
      <c r="E43" s="28" t="s">
        <v>27</v>
      </c>
    </row>
    <row r="44" spans="1:5" x14ac:dyDescent="0.2">
      <c r="A44" s="18" t="s">
        <v>25</v>
      </c>
      <c r="B44" s="12" t="s">
        <v>8</v>
      </c>
      <c r="C44" s="12">
        <v>9.7328564668077901E-3</v>
      </c>
      <c r="D44" s="12">
        <v>1.1557767054334299E-2</v>
      </c>
      <c r="E44" s="28" t="s">
        <v>9</v>
      </c>
    </row>
    <row r="45" spans="1:5" x14ac:dyDescent="0.2">
      <c r="A45" s="18" t="s">
        <v>25</v>
      </c>
      <c r="B45" s="12" t="s">
        <v>10</v>
      </c>
      <c r="C45" s="12">
        <v>8.7482378899382399E-4</v>
      </c>
      <c r="D45" s="12">
        <v>1.38513766590689E-3</v>
      </c>
      <c r="E45" s="28" t="s">
        <v>27</v>
      </c>
    </row>
    <row r="46" spans="1:5" x14ac:dyDescent="0.2">
      <c r="A46" s="18" t="s">
        <v>25</v>
      </c>
      <c r="B46" s="12" t="s">
        <v>11</v>
      </c>
      <c r="C46" s="12">
        <v>8.0896447949343198E-3</v>
      </c>
      <c r="D46" s="12">
        <v>1.0246883406916801E-2</v>
      </c>
      <c r="E46" s="28" t="s">
        <v>9</v>
      </c>
    </row>
    <row r="47" spans="1:5" x14ac:dyDescent="0.2">
      <c r="A47" s="18" t="s">
        <v>25</v>
      </c>
      <c r="B47" s="12" t="s">
        <v>12</v>
      </c>
      <c r="C47" s="12">
        <v>4.42340401405618E-4</v>
      </c>
      <c r="D47" s="12">
        <v>7.6404251151879405E-4</v>
      </c>
      <c r="E47" s="28" t="s">
        <v>26</v>
      </c>
    </row>
    <row r="48" spans="1:5" x14ac:dyDescent="0.2">
      <c r="A48" s="18" t="s">
        <v>25</v>
      </c>
      <c r="B48" s="12" t="s">
        <v>13</v>
      </c>
      <c r="C48" s="12">
        <v>1.14805695233909E-4</v>
      </c>
      <c r="D48" s="12">
        <v>3.0704845933193098E-4</v>
      </c>
      <c r="E48" s="28" t="s">
        <v>26</v>
      </c>
    </row>
    <row r="49" spans="1:5" x14ac:dyDescent="0.2">
      <c r="A49" s="18" t="s">
        <v>25</v>
      </c>
      <c r="B49" s="12" t="s">
        <v>14</v>
      </c>
      <c r="C49" s="15">
        <v>8.9911106698128601E-6</v>
      </c>
      <c r="D49" s="15">
        <v>5.2255947806628599E-5</v>
      </c>
      <c r="E49" s="28" t="s">
        <v>26</v>
      </c>
    </row>
    <row r="50" spans="1:5" x14ac:dyDescent="0.2">
      <c r="A50" s="18" t="s">
        <v>25</v>
      </c>
      <c r="B50" s="12" t="s">
        <v>15</v>
      </c>
      <c r="C50" s="15">
        <v>1.04830619609388E-5</v>
      </c>
      <c r="D50" s="15">
        <v>5.2255947806628599E-5</v>
      </c>
      <c r="E50" s="28" t="s">
        <v>26</v>
      </c>
    </row>
    <row r="51" spans="1:5" x14ac:dyDescent="0.2">
      <c r="A51" s="18" t="s">
        <v>25</v>
      </c>
      <c r="B51" s="12" t="s">
        <v>16</v>
      </c>
      <c r="C51" s="12">
        <v>3.99576405385904E-4</v>
      </c>
      <c r="D51" s="12">
        <v>7.5919517023321701E-4</v>
      </c>
      <c r="E51" s="28" t="s">
        <v>26</v>
      </c>
    </row>
    <row r="52" spans="1:5" x14ac:dyDescent="0.2">
      <c r="A52" s="18" t="s">
        <v>25</v>
      </c>
      <c r="B52" s="12" t="s">
        <v>17</v>
      </c>
      <c r="C52" s="15">
        <v>8.4772568157080398E-6</v>
      </c>
      <c r="D52" s="15">
        <v>5.2255947806628599E-5</v>
      </c>
      <c r="E52" s="28" t="s">
        <v>26</v>
      </c>
    </row>
    <row r="53" spans="1:5" x14ac:dyDescent="0.2">
      <c r="A53" s="18" t="s">
        <v>25</v>
      </c>
      <c r="B53" s="12" t="s">
        <v>18</v>
      </c>
      <c r="C53" s="12">
        <v>2.5322111608867201E-2</v>
      </c>
      <c r="D53" s="12">
        <v>2.5322111608867201E-2</v>
      </c>
      <c r="E53" s="28" t="s">
        <v>9</v>
      </c>
    </row>
    <row r="54" spans="1:5" x14ac:dyDescent="0.2">
      <c r="A54" s="18" t="s">
        <v>25</v>
      </c>
      <c r="B54" s="12" t="s">
        <v>19</v>
      </c>
      <c r="C54" s="15">
        <v>3.0896590380404703E-5</v>
      </c>
      <c r="D54" s="12">
        <v>1.17407043445538E-4</v>
      </c>
      <c r="E54" s="28" t="s">
        <v>26</v>
      </c>
    </row>
    <row r="55" spans="1:5" x14ac:dyDescent="0.2">
      <c r="A55" s="18" t="s">
        <v>25</v>
      </c>
      <c r="B55" s="12" t="s">
        <v>20</v>
      </c>
      <c r="C55" s="15">
        <v>5.70350547002011E-5</v>
      </c>
      <c r="D55" s="12">
        <v>1.80611006550637E-4</v>
      </c>
      <c r="E55" s="28" t="s">
        <v>26</v>
      </c>
    </row>
    <row r="56" spans="1:5" x14ac:dyDescent="0.2">
      <c r="A56" s="18" t="s">
        <v>25</v>
      </c>
      <c r="B56" s="12" t="s">
        <v>21</v>
      </c>
      <c r="C56" s="15">
        <v>1.10012521698165E-5</v>
      </c>
      <c r="D56" s="15">
        <v>5.2255947806628599E-5</v>
      </c>
      <c r="E56" s="28" t="s">
        <v>26</v>
      </c>
    </row>
    <row r="57" spans="1:5" x14ac:dyDescent="0.2">
      <c r="A57" s="18" t="s">
        <v>25</v>
      </c>
      <c r="B57" s="12" t="s">
        <v>22</v>
      </c>
      <c r="C57" s="12">
        <v>3.6803084462376E-3</v>
      </c>
      <c r="D57" s="12">
        <v>4.9947043198938796E-3</v>
      </c>
      <c r="E57" s="28" t="s">
        <v>27</v>
      </c>
    </row>
    <row r="58" spans="1:5" x14ac:dyDescent="0.2">
      <c r="A58" s="18" t="s">
        <v>25</v>
      </c>
      <c r="B58" s="12" t="s">
        <v>23</v>
      </c>
      <c r="C58" s="12">
        <v>2.1476996411230499E-2</v>
      </c>
      <c r="D58" s="12">
        <v>2.26701628785211E-2</v>
      </c>
      <c r="E58" s="28" t="s">
        <v>9</v>
      </c>
    </row>
    <row r="59" spans="1:5" x14ac:dyDescent="0.2">
      <c r="A59" s="18" t="s">
        <v>28</v>
      </c>
      <c r="B59" s="12" t="s">
        <v>3</v>
      </c>
      <c r="C59" s="12">
        <v>0.28573499967570498</v>
      </c>
      <c r="D59" s="12">
        <v>0.41697987934449199</v>
      </c>
      <c r="E59" s="12" t="s">
        <v>4</v>
      </c>
    </row>
    <row r="60" spans="1:5" x14ac:dyDescent="0.2">
      <c r="A60" s="18" t="s">
        <v>28</v>
      </c>
      <c r="B60" s="12" t="s">
        <v>5</v>
      </c>
      <c r="C60" s="12">
        <v>0.307248332148573</v>
      </c>
      <c r="D60" s="12">
        <v>0.41697987934449199</v>
      </c>
      <c r="E60" s="12" t="s">
        <v>4</v>
      </c>
    </row>
    <row r="61" spans="1:5" x14ac:dyDescent="0.2">
      <c r="A61" s="18" t="s">
        <v>28</v>
      </c>
      <c r="B61" s="12" t="s">
        <v>6</v>
      </c>
      <c r="C61" s="12">
        <v>0.23709176841252999</v>
      </c>
      <c r="D61" s="12">
        <v>0.375395299986505</v>
      </c>
      <c r="E61" s="12" t="s">
        <v>4</v>
      </c>
    </row>
    <row r="62" spans="1:5" x14ac:dyDescent="0.2">
      <c r="A62" s="18" t="s">
        <v>28</v>
      </c>
      <c r="B62" s="12" t="s">
        <v>7</v>
      </c>
      <c r="C62" s="12">
        <v>1.04292229414846E-2</v>
      </c>
      <c r="D62" s="12">
        <v>2.38001504313585E-2</v>
      </c>
      <c r="E62" s="28" t="s">
        <v>9</v>
      </c>
    </row>
    <row r="63" spans="1:5" x14ac:dyDescent="0.2">
      <c r="A63" s="18" t="s">
        <v>28</v>
      </c>
      <c r="B63" s="12" t="s">
        <v>8</v>
      </c>
      <c r="C63" s="12">
        <v>0.68480475015078901</v>
      </c>
      <c r="D63" s="12">
        <v>0.76537001487441203</v>
      </c>
      <c r="E63" s="12" t="s">
        <v>4</v>
      </c>
    </row>
    <row r="64" spans="1:5" x14ac:dyDescent="0.2">
      <c r="A64" s="18" t="s">
        <v>28</v>
      </c>
      <c r="B64" s="12" t="s">
        <v>10</v>
      </c>
      <c r="C64" s="12">
        <v>4.1225569554900303E-2</v>
      </c>
      <c r="D64" s="12">
        <v>7.8328582154310503E-2</v>
      </c>
      <c r="E64" s="12" t="s">
        <v>4</v>
      </c>
    </row>
    <row r="65" spans="1:5" x14ac:dyDescent="0.2">
      <c r="A65" s="18" t="s">
        <v>28</v>
      </c>
      <c r="B65" s="12" t="s">
        <v>11</v>
      </c>
      <c r="C65" s="12">
        <v>4.0459716523409302E-3</v>
      </c>
      <c r="D65" s="12">
        <v>1.23494575732163E-2</v>
      </c>
      <c r="E65" s="28" t="s">
        <v>9</v>
      </c>
    </row>
    <row r="66" spans="1:5" x14ac:dyDescent="0.2">
      <c r="A66" s="18" t="s">
        <v>28</v>
      </c>
      <c r="B66" s="12" t="s">
        <v>12</v>
      </c>
      <c r="C66" s="12">
        <v>0.85000892051202803</v>
      </c>
      <c r="D66" s="12">
        <v>0.85000892051202803</v>
      </c>
      <c r="E66" s="12" t="s">
        <v>4</v>
      </c>
    </row>
    <row r="67" spans="1:5" x14ac:dyDescent="0.2">
      <c r="A67" s="18" t="s">
        <v>28</v>
      </c>
      <c r="B67" s="12" t="s">
        <v>13</v>
      </c>
      <c r="C67" s="12">
        <v>2.5109939138295702E-3</v>
      </c>
      <c r="D67" s="12">
        <v>9.5417768725523707E-3</v>
      </c>
      <c r="E67" s="28" t="s">
        <v>27</v>
      </c>
    </row>
    <row r="68" spans="1:5" x14ac:dyDescent="0.2">
      <c r="A68" s="18" t="s">
        <v>28</v>
      </c>
      <c r="B68" s="12" t="s">
        <v>14</v>
      </c>
      <c r="C68" s="12">
        <v>0.84367966392163796</v>
      </c>
      <c r="D68" s="12">
        <v>0.85000892051202803</v>
      </c>
      <c r="E68" s="12" t="s">
        <v>4</v>
      </c>
    </row>
    <row r="69" spans="1:5" x14ac:dyDescent="0.2">
      <c r="A69" s="18" t="s">
        <v>28</v>
      </c>
      <c r="B69" s="12" t="s">
        <v>15</v>
      </c>
      <c r="C69" s="12">
        <v>1.13000266205942E-4</v>
      </c>
      <c r="D69" s="12">
        <v>1.37049090243885E-3</v>
      </c>
      <c r="E69" s="28" t="s">
        <v>27</v>
      </c>
    </row>
    <row r="70" spans="1:5" x14ac:dyDescent="0.2">
      <c r="A70" s="18" t="s">
        <v>28</v>
      </c>
      <c r="B70" s="12" t="s">
        <v>16</v>
      </c>
      <c r="C70" s="12">
        <v>6.2171319717003501E-2</v>
      </c>
      <c r="D70" s="12">
        <v>0.107386824965733</v>
      </c>
      <c r="E70" s="12" t="s">
        <v>4</v>
      </c>
    </row>
    <row r="71" spans="1:5" x14ac:dyDescent="0.2">
      <c r="A71" s="18" t="s">
        <v>28</v>
      </c>
      <c r="B71" s="12" t="s">
        <v>17</v>
      </c>
      <c r="C71" s="12">
        <v>1.19590359447591E-3</v>
      </c>
      <c r="D71" s="12">
        <v>7.5740560983474196E-3</v>
      </c>
      <c r="E71" s="28" t="s">
        <v>27</v>
      </c>
    </row>
    <row r="72" spans="1:5" x14ac:dyDescent="0.2">
      <c r="A72" s="18" t="s">
        <v>28</v>
      </c>
      <c r="B72" s="12" t="s">
        <v>18</v>
      </c>
      <c r="C72" s="12">
        <v>1.12737554674856E-2</v>
      </c>
      <c r="D72" s="12">
        <v>2.38001504313585E-2</v>
      </c>
      <c r="E72" s="28" t="s">
        <v>9</v>
      </c>
    </row>
    <row r="73" spans="1:5" x14ac:dyDescent="0.2">
      <c r="A73" s="18" t="s">
        <v>28</v>
      </c>
      <c r="B73" s="12" t="s">
        <v>19</v>
      </c>
      <c r="C73" s="12">
        <v>1.4426220025672099E-4</v>
      </c>
      <c r="D73" s="12">
        <v>1.37049090243885E-3</v>
      </c>
      <c r="E73" s="28" t="s">
        <v>27</v>
      </c>
    </row>
    <row r="74" spans="1:5" x14ac:dyDescent="0.2">
      <c r="A74" s="18" t="s">
        <v>28</v>
      </c>
      <c r="B74" s="12" t="s">
        <v>20</v>
      </c>
      <c r="C74" s="12">
        <v>0.52068041254148101</v>
      </c>
      <c r="D74" s="12">
        <v>0.65952852255254302</v>
      </c>
      <c r="E74" s="12" t="s">
        <v>4</v>
      </c>
    </row>
    <row r="75" spans="1:5" x14ac:dyDescent="0.2">
      <c r="A75" s="18" t="s">
        <v>28</v>
      </c>
      <c r="B75" s="12" t="s">
        <v>21</v>
      </c>
      <c r="C75" s="12">
        <v>1.6287998159124899E-3</v>
      </c>
      <c r="D75" s="12">
        <v>7.7367991255843501E-3</v>
      </c>
      <c r="E75" s="28" t="s">
        <v>27</v>
      </c>
    </row>
    <row r="76" spans="1:5" x14ac:dyDescent="0.2">
      <c r="A76" s="18" t="s">
        <v>28</v>
      </c>
      <c r="B76" s="12" t="s">
        <v>22</v>
      </c>
      <c r="C76" s="12">
        <v>4.5498001585533698E-3</v>
      </c>
      <c r="D76" s="12">
        <v>1.23494575732163E-2</v>
      </c>
      <c r="E76" s="28" t="s">
        <v>9</v>
      </c>
    </row>
    <row r="77" spans="1:5" x14ac:dyDescent="0.2">
      <c r="A77" s="18" t="s">
        <v>28</v>
      </c>
      <c r="B77" s="12" t="s">
        <v>23</v>
      </c>
      <c r="C77" s="12">
        <v>0.59192286273124395</v>
      </c>
      <c r="D77" s="12">
        <v>0.70290839949335204</v>
      </c>
      <c r="E77" s="12" t="s">
        <v>4</v>
      </c>
    </row>
  </sheetData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Summary stats</vt:lpstr>
      <vt:lpstr>posthoc within genotype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Thomson, Joanne</cp:lastModifiedBy>
  <dcterms:created xsi:type="dcterms:W3CDTF">2026-02-11T03:23:52Z</dcterms:created>
  <dcterms:modified xsi:type="dcterms:W3CDTF">2026-03-20T15:41:24Z</dcterms:modified>
</cp:coreProperties>
</file>