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mengarcia/Dropbox/1.2doEnvioSam/EnvioSam/0.Envio-Arch/0.Envio18Sept/"/>
    </mc:Choice>
  </mc:AlternateContent>
  <xr:revisionPtr revIDLastSave="0" documentId="13_ncr:1_{84F78AC1-04C6-5F4C-99ED-AF7B8BB5CB0A}" xr6:coauthVersionLast="47" xr6:coauthVersionMax="47" xr10:uidLastSave="{00000000-0000-0000-0000-000000000000}"/>
  <bookViews>
    <workbookView xWindow="6700" yWindow="500" windowWidth="22100" windowHeight="16560" tabRatio="663" xr2:uid="{72111DC4-DECF-4608-A1D7-021B79521D42}"/>
  </bookViews>
  <sheets>
    <sheet name="8-OHdG Absorbance" sheetId="2" r:id="rId1"/>
    <sheet name="Corrected  8-OHdG  (ng ml) " sheetId="3" r:id="rId2"/>
  </sheets>
  <definedNames>
    <definedName name="_a" localSheetId="1">'Corrected  8-OHdG  (ng ml) '!$L$12</definedName>
    <definedName name="_a">#REF!</definedName>
    <definedName name="_Ar" localSheetId="1">'Corrected  8-OHdG  (ng ml) '!$AD$11</definedName>
    <definedName name="_Ar">#REF!</definedName>
    <definedName name="_b" localSheetId="1">'Corrected  8-OHdG  (ng ml) '!$K$12</definedName>
    <definedName name="_b">#REF!</definedName>
    <definedName name="_Br" localSheetId="1">'Corrected  8-OHdG  (ng ml) '!$AC$11</definedName>
    <definedName name="_Br">#REF!</definedName>
    <definedName name="_c" localSheetId="1">'Corrected  8-OHdG  (ng ml) '!$J$12</definedName>
    <definedName name="_c">#REF!</definedName>
    <definedName name="_Cr" localSheetId="1">'Corrected  8-OHdG  (ng ml) '!$AB$11</definedName>
    <definedName name="_Cr">#REF!</definedName>
    <definedName name="_xlnm.Print_Area" localSheetId="1">'Corrected  8-OHdG  (ng ml) '!$B$5:$N$10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3" l="1"/>
  <c r="C47" i="2"/>
  <c r="C38" i="2"/>
  <c r="C29" i="2"/>
  <c r="C20" i="2"/>
  <c r="C11" i="2"/>
  <c r="D44" i="3"/>
  <c r="D48" i="3"/>
  <c r="D47" i="3"/>
  <c r="D46" i="3"/>
  <c r="D45" i="3"/>
  <c r="D49" i="3"/>
  <c r="D43" i="3"/>
  <c r="AA62" i="3" l="1"/>
  <c r="AA61" i="3"/>
  <c r="D61" i="3"/>
  <c r="AA60" i="3"/>
  <c r="D60" i="3"/>
  <c r="AA59" i="3"/>
  <c r="D59" i="3"/>
  <c r="AA58" i="3"/>
  <c r="D58" i="3"/>
  <c r="AA57" i="3"/>
  <c r="D57" i="3"/>
  <c r="AA56" i="3"/>
  <c r="D56" i="3"/>
  <c r="AA55" i="3"/>
  <c r="D55" i="3"/>
  <c r="AA54" i="3"/>
  <c r="D54" i="3"/>
  <c r="AA53" i="3"/>
  <c r="D53" i="3"/>
  <c r="AA52" i="3"/>
  <c r="D52" i="3"/>
  <c r="AA51" i="3"/>
  <c r="D51" i="3"/>
  <c r="AA50" i="3"/>
  <c r="D50" i="3"/>
  <c r="AA49" i="3"/>
  <c r="AA48" i="3"/>
  <c r="AA47" i="3"/>
  <c r="AA46" i="3"/>
  <c r="AA45" i="3"/>
  <c r="AA44" i="3"/>
  <c r="AA43" i="3"/>
  <c r="AA42" i="3"/>
  <c r="D42" i="3"/>
  <c r="AA41" i="3"/>
  <c r="D41" i="3"/>
  <c r="AA40" i="3"/>
  <c r="D40" i="3"/>
  <c r="Y19" i="3"/>
  <c r="X19" i="3"/>
  <c r="W19" i="3"/>
  <c r="T19" i="3"/>
  <c r="S19" i="3"/>
  <c r="R19" i="3"/>
  <c r="D18" i="3"/>
  <c r="C18" i="3"/>
  <c r="Y18" i="3" s="1"/>
  <c r="D17" i="3"/>
  <c r="C17" i="3"/>
  <c r="Y17" i="3" s="1"/>
  <c r="D16" i="3"/>
  <c r="C16" i="3"/>
  <c r="D15" i="3"/>
  <c r="W15" i="3" s="1"/>
  <c r="X15" i="3" s="1"/>
  <c r="C15" i="3"/>
  <c r="Y15" i="3" s="1"/>
  <c r="D14" i="3"/>
  <c r="W14" i="3" s="1"/>
  <c r="X14" i="3" s="1"/>
  <c r="C14" i="3"/>
  <c r="Y14" i="3" s="1"/>
  <c r="D13" i="3"/>
  <c r="C13" i="3"/>
  <c r="R13" i="3" s="1"/>
  <c r="D12" i="3"/>
  <c r="C12" i="3"/>
  <c r="Y12" i="3" s="1"/>
  <c r="R14" i="3" l="1"/>
  <c r="S14" i="3" s="1"/>
  <c r="W18" i="3"/>
  <c r="X18" i="3" s="1"/>
  <c r="T18" i="3"/>
  <c r="T15" i="3"/>
  <c r="T14" i="3"/>
  <c r="Y16" i="3"/>
  <c r="R16" i="3"/>
  <c r="S16" i="3" s="1"/>
  <c r="T16" i="3"/>
  <c r="W17" i="3"/>
  <c r="X17" i="3" s="1"/>
  <c r="R17" i="3"/>
  <c r="S17" i="3" s="1"/>
  <c r="T17" i="3"/>
  <c r="R12" i="3"/>
  <c r="S12" i="3" s="1"/>
  <c r="T12" i="3"/>
  <c r="S13" i="3"/>
  <c r="T13" i="3"/>
  <c r="Y13" i="3"/>
  <c r="W12" i="3"/>
  <c r="X12" i="3" s="1"/>
  <c r="W13" i="3"/>
  <c r="X13" i="3" s="1"/>
  <c r="W16" i="3"/>
  <c r="X16" i="3" s="1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R15" i="3"/>
  <c r="S15" i="3" s="1"/>
  <c r="R18" i="3"/>
  <c r="S18" i="3" s="1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U12" i="3" l="1"/>
  <c r="Z12" i="3"/>
  <c r="Z18" i="3" l="1"/>
  <c r="Z15" i="3"/>
  <c r="U15" i="3"/>
  <c r="U18" i="3"/>
  <c r="AB11" i="3" a="1"/>
  <c r="J12" i="3" a="1"/>
  <c r="L14" i="3" l="1"/>
  <c r="J14" i="3"/>
  <c r="K13" i="3"/>
  <c r="L16" i="3"/>
  <c r="K14" i="3"/>
  <c r="L13" i="3"/>
  <c r="J13" i="3"/>
  <c r="L12" i="3"/>
  <c r="K16" i="3"/>
  <c r="J16" i="3"/>
  <c r="L15" i="3"/>
  <c r="K15" i="3"/>
  <c r="J15" i="3"/>
  <c r="K12" i="3"/>
  <c r="J12" i="3"/>
  <c r="AD15" i="3"/>
  <c r="AD11" i="3"/>
  <c r="AD13" i="3"/>
  <c r="AC15" i="3"/>
  <c r="AC11" i="3"/>
  <c r="AB15" i="3"/>
  <c r="AB11" i="3"/>
  <c r="AB14" i="3"/>
  <c r="AD14" i="3"/>
  <c r="AC14" i="3"/>
  <c r="AC13" i="3"/>
  <c r="AB13" i="3"/>
  <c r="AD12" i="3"/>
  <c r="AC12" i="3"/>
  <c r="AB12" i="3"/>
  <c r="T62" i="3" l="1"/>
  <c r="T61" i="3"/>
  <c r="T60" i="3"/>
  <c r="U61" i="3"/>
  <c r="U60" i="3"/>
  <c r="V60" i="3"/>
  <c r="V61" i="3"/>
  <c r="U62" i="3"/>
  <c r="V62" i="3"/>
  <c r="U41" i="3"/>
  <c r="V42" i="3"/>
  <c r="U45" i="3"/>
  <c r="V46" i="3"/>
  <c r="U49" i="3"/>
  <c r="V50" i="3"/>
  <c r="U53" i="3"/>
  <c r="V54" i="3"/>
  <c r="U57" i="3"/>
  <c r="V58" i="3"/>
  <c r="V48" i="3"/>
  <c r="U51" i="3"/>
  <c r="V56" i="3"/>
  <c r="U59" i="3"/>
  <c r="U42" i="3"/>
  <c r="U46" i="3"/>
  <c r="V51" i="3"/>
  <c r="U54" i="3"/>
  <c r="U40" i="3"/>
  <c r="V41" i="3"/>
  <c r="U44" i="3"/>
  <c r="V45" i="3"/>
  <c r="U48" i="3"/>
  <c r="V49" i="3"/>
  <c r="U52" i="3"/>
  <c r="V53" i="3"/>
  <c r="U56" i="3"/>
  <c r="V57" i="3"/>
  <c r="V40" i="3"/>
  <c r="U43" i="3"/>
  <c r="V44" i="3"/>
  <c r="U47" i="3"/>
  <c r="V52" i="3"/>
  <c r="U55" i="3"/>
  <c r="V43" i="3"/>
  <c r="V47" i="3"/>
  <c r="U50" i="3"/>
  <c r="V55" i="3"/>
  <c r="U58" i="3"/>
  <c r="V59" i="3"/>
  <c r="T40" i="3"/>
  <c r="T44" i="3"/>
  <c r="T48" i="3"/>
  <c r="T52" i="3"/>
  <c r="T56" i="3"/>
  <c r="T42" i="3"/>
  <c r="T46" i="3"/>
  <c r="T54" i="3"/>
  <c r="T45" i="3"/>
  <c r="T49" i="3"/>
  <c r="T57" i="3"/>
  <c r="T43" i="3"/>
  <c r="T47" i="3"/>
  <c r="T51" i="3"/>
  <c r="T55" i="3"/>
  <c r="T59" i="3"/>
  <c r="T50" i="3"/>
  <c r="T58" i="3"/>
  <c r="T41" i="3"/>
  <c r="T53" i="3"/>
  <c r="C62" i="3" l="1"/>
  <c r="F62" i="3" s="1"/>
  <c r="H62" i="3" s="1"/>
  <c r="C59" i="3"/>
  <c r="F59" i="3" s="1"/>
  <c r="H59" i="3" s="1"/>
  <c r="C56" i="3"/>
  <c r="F56" i="3" s="1"/>
  <c r="H56" i="3" s="1"/>
  <c r="C57" i="3"/>
  <c r="F57" i="3" s="1"/>
  <c r="H57" i="3" s="1"/>
  <c r="C60" i="3"/>
  <c r="F60" i="3" s="1"/>
  <c r="H60" i="3" s="1"/>
  <c r="C58" i="3"/>
  <c r="F58" i="3" s="1"/>
  <c r="H58" i="3" s="1"/>
  <c r="C61" i="3"/>
  <c r="F61" i="3" s="1"/>
  <c r="H61" i="3" s="1"/>
  <c r="C53" i="3"/>
  <c r="F53" i="3" s="1"/>
  <c r="H53" i="3" s="1"/>
  <c r="C55" i="3"/>
  <c r="F55" i="3" s="1"/>
  <c r="H55" i="3" s="1"/>
  <c r="C54" i="3"/>
  <c r="F54" i="3" s="1"/>
  <c r="H54" i="3" s="1"/>
  <c r="C52" i="3"/>
  <c r="F52" i="3" s="1"/>
  <c r="H52" i="3" s="1"/>
  <c r="C51" i="3"/>
  <c r="F51" i="3" s="1"/>
  <c r="H51" i="3" s="1"/>
  <c r="C45" i="3"/>
  <c r="F45" i="3" s="1"/>
  <c r="H45" i="3" s="1"/>
  <c r="C47" i="3"/>
  <c r="F47" i="3" s="1"/>
  <c r="H47" i="3" s="1"/>
  <c r="C49" i="3"/>
  <c r="F49" i="3" s="1"/>
  <c r="H49" i="3" s="1"/>
  <c r="C48" i="3"/>
  <c r="F48" i="3" s="1"/>
  <c r="H48" i="3" s="1"/>
  <c r="C50" i="3"/>
  <c r="F50" i="3" s="1"/>
  <c r="H50" i="3" s="1"/>
  <c r="C46" i="3"/>
  <c r="F46" i="3" s="1"/>
  <c r="H46" i="3" s="1"/>
  <c r="C42" i="3"/>
  <c r="F42" i="3" s="1"/>
  <c r="H42" i="3" s="1"/>
  <c r="C40" i="3"/>
  <c r="F40" i="3" s="1"/>
  <c r="H40" i="3" s="1"/>
  <c r="C43" i="3"/>
  <c r="F43" i="3" s="1"/>
  <c r="H43" i="3" s="1"/>
  <c r="C41" i="3"/>
  <c r="F41" i="3" s="1"/>
  <c r="H41" i="3" s="1"/>
  <c r="C44" i="3"/>
  <c r="F44" i="3" s="1"/>
  <c r="H44" i="3" s="1"/>
  <c r="I46" i="3" l="1"/>
  <c r="I54" i="3"/>
  <c r="I58" i="3"/>
  <c r="I50" i="3"/>
  <c r="I42" i="3"/>
  <c r="I45" i="3"/>
  <c r="I53" i="3"/>
  <c r="I57" i="3"/>
  <c r="I49" i="3"/>
  <c r="I41" i="3"/>
</calcChain>
</file>

<file path=xl/sharedStrings.xml><?xml version="1.0" encoding="utf-8"?>
<sst xmlns="http://schemas.openxmlformats.org/spreadsheetml/2006/main" count="90" uniqueCount="58">
  <si>
    <t>RESVERATROL</t>
  </si>
  <si>
    <t>C1</t>
  </si>
  <si>
    <t>MICE</t>
  </si>
  <si>
    <t>C2</t>
  </si>
  <si>
    <t>AVERAGE</t>
  </si>
  <si>
    <t>AVERAGE ABSORBANCE</t>
  </si>
  <si>
    <t xml:space="preserve"> AVERAGE ABSORBANCE</t>
  </si>
  <si>
    <t xml:space="preserve">HT 8-oxodG ELISA kit II </t>
  </si>
  <si>
    <t>(301) 216-2800 • www.trevigen.com • info@trevigen.com</t>
  </si>
  <si>
    <t>Calculations Worksheet</t>
  </si>
  <si>
    <t xml:space="preserve"> </t>
  </si>
  <si>
    <t xml:space="preserve">          Calculation of 8-OHdG Concentration in Test Samples</t>
  </si>
  <si>
    <t>x = a + by + cy^2</t>
  </si>
  <si>
    <t xml:space="preserve">          Standard Curve</t>
  </si>
  <si>
    <r>
      <t>y = a + bx + cx</t>
    </r>
    <r>
      <rPr>
        <b/>
        <vertAlign val="superscript"/>
        <sz val="12"/>
        <color indexed="10"/>
        <rFont val="Arial"/>
        <family val="2"/>
      </rPr>
      <t>2</t>
    </r>
  </si>
  <si>
    <t>Standard Curve</t>
  </si>
  <si>
    <t>Standard Curve Reversed</t>
  </si>
  <si>
    <t>c</t>
  </si>
  <si>
    <t>b</t>
  </si>
  <si>
    <t>a</t>
  </si>
  <si>
    <t>Standard No.</t>
  </si>
  <si>
    <t>log X</t>
  </si>
  <si>
    <t>Y ave</t>
  </si>
  <si>
    <r>
      <t>Net Mean A</t>
    </r>
    <r>
      <rPr>
        <b/>
        <vertAlign val="subscript"/>
        <sz val="10"/>
        <rFont val="Arial"/>
        <family val="2"/>
      </rPr>
      <t xml:space="preserve">450nm             </t>
    </r>
    <r>
      <rPr>
        <b/>
        <sz val="10"/>
        <rFont val="Arial"/>
        <family val="2"/>
      </rPr>
      <t xml:space="preserve"> </t>
    </r>
  </si>
  <si>
    <t>x</t>
  </si>
  <si>
    <t>x^2</t>
  </si>
  <si>
    <t>y</t>
  </si>
  <si>
    <t>n</t>
  </si>
  <si>
    <t>y^2</t>
  </si>
  <si>
    <r>
      <t>se</t>
    </r>
    <r>
      <rPr>
        <b/>
        <vertAlign val="subscript"/>
        <sz val="10"/>
        <rFont val="Arial"/>
        <family val="2"/>
      </rPr>
      <t>n</t>
    </r>
  </si>
  <si>
    <r>
      <t>se</t>
    </r>
    <r>
      <rPr>
        <b/>
        <vertAlign val="subscript"/>
        <sz val="10"/>
        <rFont val="Arial"/>
        <family val="2"/>
      </rPr>
      <t>n-1</t>
    </r>
    <r>
      <rPr>
        <b/>
        <sz val="10"/>
        <rFont val="Arial"/>
        <family val="2"/>
      </rPr>
      <t>, se</t>
    </r>
    <r>
      <rPr>
        <b/>
        <vertAlign val="subscript"/>
        <sz val="10"/>
        <rFont val="Arial"/>
        <family val="2"/>
      </rPr>
      <t>n-2</t>
    </r>
  </si>
  <si>
    <r>
      <t>r</t>
    </r>
    <r>
      <rPr>
        <b/>
        <vertAlign val="superscript"/>
        <sz val="10"/>
        <rFont val="Arial"/>
        <family val="2"/>
      </rPr>
      <t>2</t>
    </r>
  </si>
  <si>
    <r>
      <t>se</t>
    </r>
    <r>
      <rPr>
        <b/>
        <vertAlign val="subscript"/>
        <sz val="10"/>
        <rFont val="Arial"/>
        <family val="2"/>
      </rPr>
      <t>y</t>
    </r>
  </si>
  <si>
    <t>xn</t>
  </si>
  <si>
    <t>yn</t>
  </si>
  <si>
    <t>F</t>
  </si>
  <si>
    <r>
      <t>d</t>
    </r>
    <r>
      <rPr>
        <b/>
        <vertAlign val="subscript"/>
        <sz val="10"/>
        <rFont val="Arial"/>
        <family val="2"/>
      </rPr>
      <t>f</t>
    </r>
  </si>
  <si>
    <r>
      <t>ss</t>
    </r>
    <r>
      <rPr>
        <b/>
        <vertAlign val="subscript"/>
        <sz val="10"/>
        <rFont val="Arial"/>
        <family val="2"/>
      </rPr>
      <t>reg</t>
    </r>
  </si>
  <si>
    <r>
      <t>ss</t>
    </r>
    <r>
      <rPr>
        <b/>
        <vertAlign val="subscript"/>
        <sz val="10"/>
        <rFont val="Arial"/>
        <family val="2"/>
      </rPr>
      <t>resid</t>
    </r>
  </si>
  <si>
    <t xml:space="preserve">         Unknown Samples</t>
  </si>
  <si>
    <t>Sample</t>
  </si>
  <si>
    <r>
      <t>Net Mean A</t>
    </r>
    <r>
      <rPr>
        <b/>
        <vertAlign val="subscript"/>
        <sz val="10"/>
        <rFont val="Arial"/>
        <family val="2"/>
      </rPr>
      <t>450nm</t>
    </r>
  </si>
  <si>
    <t>Dilution Factor</t>
  </si>
  <si>
    <t>Panel 1</t>
  </si>
  <si>
    <t>Panel 2</t>
  </si>
  <si>
    <t>No.</t>
  </si>
  <si>
    <t>Xest</t>
  </si>
  <si>
    <t>X1</t>
  </si>
  <si>
    <t>X2</t>
  </si>
  <si>
    <t>[8-OHdG] (ng/ml)</t>
  </si>
  <si>
    <t>[8-OHdG Standard] (ng/ml)</t>
  </si>
  <si>
    <t>Corrected [8-OHdG] (ng/ml)</t>
  </si>
  <si>
    <t>CrO3</t>
  </si>
  <si>
    <t>Resveratrol</t>
  </si>
  <si>
    <t>Resveratrol+CrO3</t>
  </si>
  <si>
    <t>ABSORBANCE</t>
  </si>
  <si>
    <r>
      <t>CrO</t>
    </r>
    <r>
      <rPr>
        <vertAlign val="subscript"/>
        <sz val="10"/>
        <color theme="1"/>
        <rFont val="Arial"/>
        <family val="2"/>
      </rPr>
      <t>3</t>
    </r>
  </si>
  <si>
    <r>
      <t>Resveratrol+CrO</t>
    </r>
    <r>
      <rPr>
        <vertAlign val="subscript"/>
        <sz val="10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</si>
</sst>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2"/>
      <color theme="4" tint="0.79998168889431442"/>
      <name val="Calibri"/>
      <family val="2"/>
      <scheme val="minor"/>
    </font>
    <font>
      <sz val="10"/>
      <name val="Arial"/>
      <family val="2"/>
    </font>
    <font>
      <b/>
      <sz val="26"/>
      <color indexed="23"/>
      <name val="Arial"/>
      <family val="2"/>
    </font>
    <font>
      <sz val="10"/>
      <color indexed="55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vertAlign val="superscript"/>
      <sz val="12"/>
      <color indexed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943A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43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wrapText="1"/>
    </xf>
    <xf numFmtId="0" fontId="2" fillId="3" borderId="0" xfId="1" applyFill="1"/>
    <xf numFmtId="0" fontId="2" fillId="0" borderId="0" xfId="1"/>
    <xf numFmtId="0" fontId="3" fillId="3" borderId="0" xfId="1" applyFont="1" applyFill="1"/>
    <xf numFmtId="0" fontId="4" fillId="3" borderId="0" xfId="1" applyFont="1" applyFill="1"/>
    <xf numFmtId="0" fontId="2" fillId="3" borderId="10" xfId="1" applyFill="1" applyBorder="1"/>
    <xf numFmtId="0" fontId="2" fillId="0" borderId="11" xfId="1" applyBorder="1"/>
    <xf numFmtId="0" fontId="5" fillId="4" borderId="12" xfId="1" applyFont="1" applyFill="1" applyBorder="1"/>
    <xf numFmtId="0" fontId="2" fillId="4" borderId="13" xfId="1" applyFill="1" applyBorder="1"/>
    <xf numFmtId="0" fontId="2" fillId="4" borderId="12" xfId="1" applyFill="1" applyBorder="1"/>
    <xf numFmtId="0" fontId="2" fillId="4" borderId="14" xfId="1" applyFill="1" applyBorder="1"/>
    <xf numFmtId="0" fontId="2" fillId="3" borderId="15" xfId="1" applyFill="1" applyBorder="1"/>
    <xf numFmtId="0" fontId="6" fillId="5" borderId="3" xfId="1" applyFont="1" applyFill="1" applyBorder="1"/>
    <xf numFmtId="0" fontId="2" fillId="5" borderId="16" xfId="1" applyFill="1" applyBorder="1"/>
    <xf numFmtId="0" fontId="2" fillId="5" borderId="2" xfId="1" applyFill="1" applyBorder="1"/>
    <xf numFmtId="0" fontId="9" fillId="3" borderId="0" xfId="1" applyFont="1" applyFill="1" applyAlignment="1">
      <alignment horizontal="center"/>
    </xf>
    <xf numFmtId="0" fontId="9" fillId="3" borderId="19" xfId="1" applyFont="1" applyFill="1" applyBorder="1" applyAlignment="1">
      <alignment horizontal="center" wrapText="1"/>
    </xf>
    <xf numFmtId="0" fontId="9" fillId="3" borderId="20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9" xfId="1" applyFont="1" applyFill="1" applyBorder="1" applyAlignment="1">
      <alignment horizontal="center" wrapText="1"/>
    </xf>
    <xf numFmtId="0" fontId="9" fillId="0" borderId="22" xfId="1" applyFont="1" applyBorder="1" applyAlignment="1">
      <alignment horizontal="center" wrapText="1"/>
    </xf>
    <xf numFmtId="0" fontId="9" fillId="3" borderId="0" xfId="1" applyFont="1" applyFill="1" applyAlignment="1">
      <alignment horizontal="center" wrapText="1"/>
    </xf>
    <xf numFmtId="0" fontId="2" fillId="3" borderId="11" xfId="1" applyFill="1" applyBorder="1"/>
    <xf numFmtId="0" fontId="2" fillId="3" borderId="17" xfId="1" applyFill="1" applyBorder="1"/>
    <xf numFmtId="0" fontId="9" fillId="3" borderId="18" xfId="1" applyFont="1" applyFill="1" applyBorder="1" applyAlignment="1">
      <alignment horizontal="center"/>
    </xf>
    <xf numFmtId="0" fontId="2" fillId="3" borderId="23" xfId="1" applyFill="1" applyBorder="1"/>
    <xf numFmtId="0" fontId="9" fillId="3" borderId="24" xfId="1" applyFont="1" applyFill="1" applyBorder="1" applyAlignment="1">
      <alignment horizontal="center"/>
    </xf>
    <xf numFmtId="0" fontId="9" fillId="3" borderId="25" xfId="1" applyFont="1" applyFill="1" applyBorder="1" applyAlignment="1">
      <alignment horizontal="center"/>
    </xf>
    <xf numFmtId="0" fontId="9" fillId="3" borderId="26" xfId="1" applyFont="1" applyFill="1" applyBorder="1" applyAlignment="1">
      <alignment horizontal="center"/>
    </xf>
    <xf numFmtId="0" fontId="9" fillId="3" borderId="27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0" xfId="1" applyFont="1" applyFill="1"/>
    <xf numFmtId="0" fontId="9" fillId="3" borderId="6" xfId="1" applyFont="1" applyFill="1" applyBorder="1" applyAlignment="1">
      <alignment horizontal="center"/>
    </xf>
    <xf numFmtId="0" fontId="2" fillId="3" borderId="1" xfId="1" applyFill="1" applyBorder="1" applyProtection="1">
      <protection locked="0"/>
    </xf>
    <xf numFmtId="0" fontId="2" fillId="3" borderId="28" xfId="1" applyFill="1" applyBorder="1" applyProtection="1">
      <protection locked="0"/>
    </xf>
    <xf numFmtId="0" fontId="2" fillId="3" borderId="0" xfId="1" applyFill="1" applyProtection="1">
      <protection locked="0"/>
    </xf>
    <xf numFmtId="0" fontId="2" fillId="3" borderId="29" xfId="1" applyFill="1" applyBorder="1"/>
    <xf numFmtId="0" fontId="2" fillId="0" borderId="30" xfId="1" applyBorder="1"/>
    <xf numFmtId="0" fontId="2" fillId="0" borderId="31" xfId="1" applyBorder="1"/>
    <xf numFmtId="0" fontId="2" fillId="0" borderId="32" xfId="1" applyBorder="1"/>
    <xf numFmtId="0" fontId="2" fillId="0" borderId="33" xfId="1" applyBorder="1"/>
    <xf numFmtId="0" fontId="2" fillId="0" borderId="34" xfId="1" applyBorder="1"/>
    <xf numFmtId="0" fontId="2" fillId="0" borderId="35" xfId="1" applyBorder="1"/>
    <xf numFmtId="0" fontId="2" fillId="0" borderId="10" xfId="1" applyBorder="1"/>
    <xf numFmtId="0" fontId="2" fillId="0" borderId="36" xfId="1" applyBorder="1"/>
    <xf numFmtId="0" fontId="2" fillId="3" borderId="33" xfId="1" applyFill="1" applyBorder="1"/>
    <xf numFmtId="0" fontId="2" fillId="3" borderId="27" xfId="1" applyFill="1" applyBorder="1"/>
    <xf numFmtId="0" fontId="2" fillId="3" borderId="34" xfId="1" applyFill="1" applyBorder="1"/>
    <xf numFmtId="0" fontId="2" fillId="3" borderId="25" xfId="1" applyFill="1" applyBorder="1" applyAlignment="1">
      <alignment horizontal="center"/>
    </xf>
    <xf numFmtId="0" fontId="9" fillId="3" borderId="29" xfId="1" applyFont="1" applyFill="1" applyBorder="1" applyAlignment="1">
      <alignment horizontal="right"/>
    </xf>
    <xf numFmtId="0" fontId="9" fillId="3" borderId="11" xfId="1" applyFont="1" applyFill="1" applyBorder="1"/>
    <xf numFmtId="0" fontId="2" fillId="3" borderId="0" xfId="1" applyFill="1" applyAlignment="1">
      <alignment horizontal="center"/>
    </xf>
    <xf numFmtId="0" fontId="9" fillId="3" borderId="28" xfId="1" applyFont="1" applyFill="1" applyBorder="1" applyAlignment="1">
      <alignment horizontal="center"/>
    </xf>
    <xf numFmtId="0" fontId="9" fillId="3" borderId="37" xfId="1" applyFont="1" applyFill="1" applyBorder="1" applyAlignment="1">
      <alignment horizontal="right"/>
    </xf>
    <xf numFmtId="0" fontId="9" fillId="3" borderId="38" xfId="1" applyFont="1" applyFill="1" applyBorder="1"/>
    <xf numFmtId="0" fontId="9" fillId="3" borderId="5" xfId="1" applyFont="1" applyFill="1" applyBorder="1" applyAlignment="1">
      <alignment horizontal="center"/>
    </xf>
    <xf numFmtId="0" fontId="2" fillId="3" borderId="4" xfId="1" applyFill="1" applyBorder="1" applyProtection="1">
      <protection locked="0"/>
    </xf>
    <xf numFmtId="0" fontId="2" fillId="0" borderId="38" xfId="1" applyBorder="1"/>
    <xf numFmtId="164" fontId="2" fillId="3" borderId="0" xfId="1" applyNumberFormat="1" applyFill="1" applyAlignment="1">
      <alignment horizontal="center"/>
    </xf>
    <xf numFmtId="0" fontId="2" fillId="3" borderId="18" xfId="1" applyFill="1" applyBorder="1" applyProtection="1">
      <protection locked="0"/>
    </xf>
    <xf numFmtId="0" fontId="2" fillId="3" borderId="24" xfId="1" applyFill="1" applyBorder="1"/>
    <xf numFmtId="0" fontId="2" fillId="3" borderId="25" xfId="1" applyFill="1" applyBorder="1"/>
    <xf numFmtId="0" fontId="2" fillId="3" borderId="26" xfId="1" applyFill="1" applyBorder="1"/>
    <xf numFmtId="0" fontId="2" fillId="5" borderId="0" xfId="1" applyFill="1"/>
    <xf numFmtId="0" fontId="2" fillId="3" borderId="31" xfId="1" applyFill="1" applyBorder="1"/>
    <xf numFmtId="0" fontId="9" fillId="0" borderId="39" xfId="1" applyFont="1" applyBorder="1" applyAlignment="1">
      <alignment horizontal="center"/>
    </xf>
    <xf numFmtId="0" fontId="2" fillId="0" borderId="20" xfId="1" applyBorder="1"/>
    <xf numFmtId="0" fontId="2" fillId="0" borderId="40" xfId="1" applyBorder="1"/>
    <xf numFmtId="0" fontId="9" fillId="0" borderId="41" xfId="1" applyFont="1" applyBorder="1" applyAlignment="1">
      <alignment horizontal="center" wrapText="1"/>
    </xf>
    <xf numFmtId="0" fontId="9" fillId="0" borderId="42" xfId="1" applyFont="1" applyBorder="1" applyAlignment="1">
      <alignment horizontal="center" wrapText="1"/>
    </xf>
    <xf numFmtId="0" fontId="9" fillId="0" borderId="43" xfId="1" applyFont="1" applyBorder="1" applyAlignment="1">
      <alignment horizontal="center" wrapText="1"/>
    </xf>
    <xf numFmtId="0" fontId="9" fillId="0" borderId="12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9" fillId="0" borderId="44" xfId="1" applyFont="1" applyBorder="1" applyAlignment="1">
      <alignment horizontal="center"/>
    </xf>
    <xf numFmtId="0" fontId="2" fillId="0" borderId="1" xfId="1" applyBorder="1"/>
    <xf numFmtId="0" fontId="2" fillId="0" borderId="45" xfId="1" applyBorder="1"/>
    <xf numFmtId="0" fontId="9" fillId="0" borderId="26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2" fillId="0" borderId="2" xfId="1" applyBorder="1"/>
    <xf numFmtId="0" fontId="9" fillId="0" borderId="5" xfId="1" applyFont="1" applyBorder="1" applyAlignment="1">
      <alignment horizontal="center"/>
    </xf>
    <xf numFmtId="0" fontId="2" fillId="0" borderId="4" xfId="1" applyBorder="1"/>
    <xf numFmtId="0" fontId="2" fillId="0" borderId="47" xfId="1" applyBorder="1"/>
    <xf numFmtId="0" fontId="9" fillId="0" borderId="0" xfId="1" applyFont="1"/>
    <xf numFmtId="0" fontId="9" fillId="0" borderId="6" xfId="1" applyFont="1" applyFill="1" applyBorder="1" applyAlignment="1">
      <alignment horizontal="center"/>
    </xf>
    <xf numFmtId="0" fontId="2" fillId="0" borderId="1" xfId="1" applyFill="1" applyBorder="1"/>
    <xf numFmtId="0" fontId="2" fillId="0" borderId="1" xfId="1" applyFill="1" applyBorder="1" applyAlignment="1" applyProtection="1">
      <alignment horizontal="center"/>
      <protection locked="0"/>
    </xf>
    <xf numFmtId="0" fontId="2" fillId="0" borderId="45" xfId="1" applyFill="1" applyBorder="1"/>
    <xf numFmtId="0" fontId="2" fillId="0" borderId="0" xfId="1" applyFill="1"/>
    <xf numFmtId="0" fontId="12" fillId="7" borderId="1" xfId="0" applyFont="1" applyFill="1" applyBorder="1"/>
    <xf numFmtId="0" fontId="0" fillId="7" borderId="1" xfId="0" applyFill="1" applyBorder="1"/>
    <xf numFmtId="0" fontId="2" fillId="0" borderId="4" xfId="1" applyFill="1" applyBorder="1" applyAlignment="1" applyProtection="1">
      <alignment horizontal="center"/>
      <protection locked="0"/>
    </xf>
    <xf numFmtId="0" fontId="2" fillId="0" borderId="0" xfId="1" applyFont="1"/>
    <xf numFmtId="0" fontId="9" fillId="0" borderId="0" xfId="1" applyFont="1" applyFill="1"/>
    <xf numFmtId="0" fontId="12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  <xf numFmtId="0" fontId="12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9" fillId="7" borderId="6" xfId="1" applyFont="1" applyFill="1" applyBorder="1" applyAlignment="1">
      <alignment horizontal="center"/>
    </xf>
    <xf numFmtId="0" fontId="2" fillId="7" borderId="1" xfId="1" applyFill="1" applyBorder="1"/>
    <xf numFmtId="0" fontId="2" fillId="7" borderId="1" xfId="1" applyFill="1" applyBorder="1" applyAlignment="1" applyProtection="1">
      <alignment horizontal="center"/>
      <protection locked="0"/>
    </xf>
    <xf numFmtId="0" fontId="2" fillId="7" borderId="45" xfId="1" applyFill="1" applyBorder="1"/>
    <xf numFmtId="0" fontId="12" fillId="0" borderId="28" xfId="0" applyFont="1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9" fillId="3" borderId="0" xfId="1" applyFont="1" applyFill="1" applyAlignment="1">
      <alignment horizontal="center"/>
    </xf>
    <xf numFmtId="0" fontId="2" fillId="3" borderId="0" xfId="1" applyFill="1" applyAlignment="1">
      <alignment horizontal="center"/>
    </xf>
    <xf numFmtId="0" fontId="7" fillId="3" borderId="3" xfId="1" quotePrefix="1" applyFont="1" applyFill="1" applyBorder="1" applyAlignment="1">
      <alignment horizontal="center"/>
    </xf>
    <xf numFmtId="0" fontId="7" fillId="3" borderId="16" xfId="1" quotePrefix="1" applyFont="1" applyFill="1" applyBorder="1" applyAlignment="1">
      <alignment horizontal="center"/>
    </xf>
    <xf numFmtId="0" fontId="7" fillId="3" borderId="2" xfId="1" quotePrefix="1" applyFont="1" applyFill="1" applyBorder="1" applyAlignment="1">
      <alignment horizontal="center"/>
    </xf>
    <xf numFmtId="0" fontId="2" fillId="3" borderId="12" xfId="1" applyFill="1" applyBorder="1" applyAlignment="1">
      <alignment horizontal="center"/>
    </xf>
    <xf numFmtId="0" fontId="2" fillId="3" borderId="13" xfId="1" applyFill="1" applyBorder="1" applyAlignment="1">
      <alignment horizontal="center"/>
    </xf>
    <xf numFmtId="0" fontId="2" fillId="3" borderId="14" xfId="1" applyFill="1" applyBorder="1" applyAlignment="1">
      <alignment horizontal="center"/>
    </xf>
    <xf numFmtId="0" fontId="2" fillId="3" borderId="17" xfId="1" applyFill="1" applyBorder="1" applyAlignment="1">
      <alignment horizontal="center"/>
    </xf>
    <xf numFmtId="0" fontId="2" fillId="3" borderId="18" xfId="1" applyFill="1" applyBorder="1" applyAlignment="1">
      <alignment horizontal="center"/>
    </xf>
    <xf numFmtId="0" fontId="12" fillId="0" borderId="1" xfId="0" applyFont="1" applyBorder="1"/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12" fillId="0" borderId="48" xfId="0" applyFont="1" applyBorder="1"/>
    <xf numFmtId="0" fontId="12" fillId="0" borderId="0" xfId="0" applyFont="1"/>
    <xf numFmtId="0" fontId="12" fillId="2" borderId="1" xfId="0" applyFont="1" applyFill="1" applyBorder="1"/>
    <xf numFmtId="0" fontId="12" fillId="0" borderId="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3" xfId="0" applyFont="1" applyBorder="1"/>
    <xf numFmtId="0" fontId="12" fillId="2" borderId="0" xfId="0" applyFont="1" applyFill="1"/>
    <xf numFmtId="0" fontId="14" fillId="6" borderId="0" xfId="0" applyFont="1" applyFill="1" applyAlignment="1">
      <alignment horizontal="center"/>
    </xf>
  </cellXfs>
  <cellStyles count="2">
    <cellStyle name="Normal" xfId="0" builtinId="0"/>
    <cellStyle name="Normal 2" xfId="1" xr:uid="{BDB6927D-5C72-481A-A57E-D528529D622E}"/>
  </cellStyles>
  <dxfs count="0"/>
  <tableStyles count="0" defaultTableStyle="TableStyleMedium2" defaultPivotStyle="PivotStyleLight16"/>
  <colors>
    <mruColors>
      <color rgb="FF9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01042500502643"/>
          <c:y val="0.12109398096843904"/>
          <c:w val="0.78516722092693625"/>
          <c:h val="0.63671996444695367"/>
        </c:manualLayout>
      </c:layout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12700">
                <a:solidFill>
                  <a:srgbClr val="000000"/>
                </a:solidFill>
                <a:prstDash val="solid"/>
              </a:ln>
            </c:spPr>
            <c:trendlineType val="poly"/>
            <c:order val="2"/>
            <c:forward val="1"/>
            <c:backward val="1"/>
            <c:dispRSqr val="1"/>
            <c:dispEq val="1"/>
            <c:trendlineLbl>
              <c:layout>
                <c:manualLayout>
                  <c:x val="0.1098143934054279"/>
                  <c:y val="-0.6464078904199475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MX"/>
                </a:p>
              </c:txPr>
            </c:trendlineLbl>
          </c:trendline>
          <c:xVal>
            <c:numRef>
              <c:f>'Corrected  8-OHdG  (ng ml) '!$C$12:$C$18</c:f>
              <c:numCache>
                <c:formatCode>General</c:formatCode>
                <c:ptCount val="7"/>
                <c:pt idx="0">
                  <c:v>1.7535830588929067</c:v>
                </c:pt>
                <c:pt idx="1">
                  <c:v>1.4517864355242902</c:v>
                </c:pt>
                <c:pt idx="2">
                  <c:v>1.1522883443830565</c:v>
                </c:pt>
                <c:pt idx="3">
                  <c:v>0.85125834871907524</c:v>
                </c:pt>
                <c:pt idx="4">
                  <c:v>0.54900326202578786</c:v>
                </c:pt>
                <c:pt idx="5">
                  <c:v>0.24797326636180664</c:v>
                </c:pt>
                <c:pt idx="6">
                  <c:v>-5.0609993355087209E-2</c:v>
                </c:pt>
              </c:numCache>
            </c:numRef>
          </c:xVal>
          <c:yVal>
            <c:numRef>
              <c:f>'Corrected  8-OHdG  (ng ml) '!$D$12:$D$18</c:f>
              <c:numCache>
                <c:formatCode>General</c:formatCode>
                <c:ptCount val="7"/>
                <c:pt idx="0">
                  <c:v>5.6899999999999999E-2</c:v>
                </c:pt>
                <c:pt idx="1">
                  <c:v>5.815E-2</c:v>
                </c:pt>
                <c:pt idx="2">
                  <c:v>6.2300000000000001E-2</c:v>
                </c:pt>
                <c:pt idx="3">
                  <c:v>6.7500000000000004E-2</c:v>
                </c:pt>
                <c:pt idx="4">
                  <c:v>7.5249999999999997E-2</c:v>
                </c:pt>
                <c:pt idx="5">
                  <c:v>8.2250000000000004E-2</c:v>
                </c:pt>
                <c:pt idx="6">
                  <c:v>9.1300000000000006E-2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8C-4076-8E45-A0765E618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032624"/>
        <c:axId val="1"/>
      </c:scatterChart>
      <c:valAx>
        <c:axId val="32703262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log 8-OHdG Standard Concentration (nM)</a:t>
                </a:r>
              </a:p>
            </c:rich>
          </c:tx>
          <c:layout>
            <c:manualLayout>
              <c:xMode val="edge"/>
              <c:yMode val="edge"/>
              <c:x val="0.28900283875608535"/>
              <c:y val="0.86328276373830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crossBetween val="midCat"/>
        <c:majorUnit val="0.5"/>
        <c:minorUnit val="0.1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Net Mean A (450nm)</a:t>
                </a:r>
              </a:p>
            </c:rich>
          </c:tx>
          <c:layout>
            <c:manualLayout>
              <c:xMode val="edge"/>
              <c:yMode val="edge"/>
              <c:x val="1.5345210723047873E-2"/>
              <c:y val="0.23828173310796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2703262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127000</xdr:colOff>
      <xdr:row>16</xdr:row>
      <xdr:rowOff>114300</xdr:rowOff>
    </xdr:from>
    <xdr:to>
      <xdr:col>13</xdr:col>
      <xdr:colOff>609600</xdr:colOff>
      <xdr:row>31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929482-0A0D-471D-A52E-567F4616C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120650</xdr:rowOff>
    </xdr:from>
    <xdr:to>
      <xdr:col>6</xdr:col>
      <xdr:colOff>419100</xdr:colOff>
      <xdr:row>3</xdr:row>
      <xdr:rowOff>323850</xdr:rowOff>
    </xdr:to>
    <xdr:pic>
      <xdr:nvPicPr>
        <xdr:cNvPr id="3" name="Picture 4" descr="Trevigen Logo 2617">
          <a:extLst>
            <a:ext uri="{FF2B5EF4-FFF2-40B4-BE49-F238E27FC236}">
              <a16:creationId xmlns:a16="http://schemas.microsoft.com/office/drawing/2014/main" id="{BC8A8E1B-FA5E-4F9A-9C1E-AC9A91C7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057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0B6BC-6E8D-479B-AB8A-A39BBB922FDC}">
  <dimension ref="A1:J48"/>
  <sheetViews>
    <sheetView tabSelected="1" zoomScale="90" zoomScaleNormal="90" workbookViewId="0">
      <selection activeCell="L31" sqref="L31"/>
    </sheetView>
  </sheetViews>
  <sheetFormatPr baseColWidth="10" defaultRowHeight="15" x14ac:dyDescent="0.2"/>
  <cols>
    <col min="2" max="2" width="19.5" customWidth="1"/>
    <col min="3" max="3" width="18" customWidth="1"/>
    <col min="4" max="4" width="14.6640625" customWidth="1"/>
    <col min="6" max="6" width="13.5" customWidth="1"/>
    <col min="7" max="7" width="11.83203125" bestFit="1" customWidth="1"/>
  </cols>
  <sheetData>
    <row r="1" spans="1:10" ht="23" x14ac:dyDescent="0.25">
      <c r="A1" s="142" t="s">
        <v>55</v>
      </c>
      <c r="B1" s="142"/>
      <c r="C1" s="142"/>
      <c r="D1" s="142"/>
      <c r="E1" s="142"/>
      <c r="G1" s="117"/>
      <c r="H1" s="117"/>
    </row>
    <row r="2" spans="1:10" ht="16" thickBot="1" x14ac:dyDescent="0.25">
      <c r="G2" s="117"/>
      <c r="H2" s="117"/>
      <c r="I2" s="117"/>
      <c r="J2" s="117"/>
    </row>
    <row r="3" spans="1:10" x14ac:dyDescent="0.2">
      <c r="B3" s="129" t="s">
        <v>1</v>
      </c>
      <c r="C3" s="130"/>
      <c r="G3" s="117"/>
      <c r="H3" s="117"/>
    </row>
    <row r="4" spans="1:10" x14ac:dyDescent="0.2">
      <c r="B4" s="131" t="s">
        <v>5</v>
      </c>
      <c r="C4" s="132"/>
      <c r="D4" s="4"/>
      <c r="E4" s="4"/>
    </row>
    <row r="5" spans="1:10" ht="16" x14ac:dyDescent="0.2">
      <c r="B5" s="133" t="s">
        <v>2</v>
      </c>
      <c r="C5" s="128" t="s">
        <v>4</v>
      </c>
      <c r="F5" s="2"/>
      <c r="G5" s="2"/>
      <c r="H5" s="2"/>
    </row>
    <row r="6" spans="1:10" x14ac:dyDescent="0.2">
      <c r="B6" s="134">
        <v>1</v>
      </c>
      <c r="C6" s="99">
        <v>9.5200000000000007E-2</v>
      </c>
      <c r="D6" s="104"/>
    </row>
    <row r="7" spans="1:10" x14ac:dyDescent="0.2">
      <c r="B7" s="134">
        <v>2</v>
      </c>
      <c r="C7" s="108">
        <v>0.1012</v>
      </c>
      <c r="D7" s="104"/>
    </row>
    <row r="8" spans="1:10" x14ac:dyDescent="0.2">
      <c r="B8" s="134">
        <v>3</v>
      </c>
      <c r="C8" s="108">
        <v>0.1052</v>
      </c>
      <c r="D8" s="104"/>
    </row>
    <row r="9" spans="1:10" x14ac:dyDescent="0.2">
      <c r="B9" s="134">
        <v>4</v>
      </c>
      <c r="C9" s="115">
        <v>9.4899999999999998E-2</v>
      </c>
      <c r="D9" s="104"/>
    </row>
    <row r="10" spans="1:10" ht="16" thickBot="1" x14ac:dyDescent="0.25">
      <c r="B10" s="135">
        <v>5</v>
      </c>
      <c r="C10" s="128"/>
      <c r="D10" s="104"/>
    </row>
    <row r="11" spans="1:10" x14ac:dyDescent="0.2">
      <c r="B11" s="136"/>
      <c r="C11" s="137">
        <f>AVERAGE(C6:C9)</f>
        <v>9.9125000000000005E-2</v>
      </c>
      <c r="D11" s="104"/>
    </row>
    <row r="12" spans="1:10" x14ac:dyDescent="0.2">
      <c r="B12" s="138" t="s">
        <v>3</v>
      </c>
      <c r="C12" s="139"/>
      <c r="D12" s="105"/>
    </row>
    <row r="13" spans="1:10" x14ac:dyDescent="0.2">
      <c r="B13" s="138" t="s">
        <v>6</v>
      </c>
      <c r="C13" s="139"/>
      <c r="D13" s="105"/>
    </row>
    <row r="14" spans="1:10" x14ac:dyDescent="0.2">
      <c r="B14" s="128" t="s">
        <v>2</v>
      </c>
      <c r="C14" s="140" t="s">
        <v>4</v>
      </c>
      <c r="D14" s="105"/>
    </row>
    <row r="15" spans="1:10" x14ac:dyDescent="0.2">
      <c r="B15" s="140">
        <v>1</v>
      </c>
      <c r="C15" s="99">
        <v>9.35E-2</v>
      </c>
      <c r="D15" s="105"/>
      <c r="E15" s="104"/>
    </row>
    <row r="16" spans="1:10" x14ac:dyDescent="0.2">
      <c r="B16" s="140">
        <v>2</v>
      </c>
      <c r="C16" s="108">
        <v>9.9599999999999994E-2</v>
      </c>
      <c r="D16" s="105"/>
      <c r="E16" s="104"/>
    </row>
    <row r="17" spans="2:10" x14ac:dyDescent="0.2">
      <c r="B17" s="140">
        <v>3</v>
      </c>
      <c r="C17" s="108">
        <v>0.1002</v>
      </c>
      <c r="D17" s="105"/>
      <c r="E17" s="104"/>
    </row>
    <row r="18" spans="2:10" x14ac:dyDescent="0.2">
      <c r="B18" s="140">
        <v>4</v>
      </c>
      <c r="C18" s="108">
        <v>0.1089</v>
      </c>
      <c r="D18" s="105"/>
      <c r="E18" s="104"/>
    </row>
    <row r="19" spans="2:10" x14ac:dyDescent="0.2">
      <c r="B19" s="140">
        <v>5</v>
      </c>
      <c r="C19" s="128"/>
      <c r="D19" s="105"/>
      <c r="E19" s="104"/>
    </row>
    <row r="20" spans="2:10" x14ac:dyDescent="0.2">
      <c r="B20" s="136"/>
      <c r="C20" s="137">
        <f>AVERAGE(C15:C18)</f>
        <v>0.10055</v>
      </c>
      <c r="D20" s="105"/>
    </row>
    <row r="21" spans="2:10" x14ac:dyDescent="0.2">
      <c r="B21" s="138" t="s">
        <v>0</v>
      </c>
      <c r="C21" s="132"/>
      <c r="E21" s="105"/>
    </row>
    <row r="22" spans="2:10" x14ac:dyDescent="0.2">
      <c r="B22" s="138" t="s">
        <v>5</v>
      </c>
      <c r="C22" s="132"/>
      <c r="E22" s="105"/>
    </row>
    <row r="23" spans="2:10" ht="16" x14ac:dyDescent="0.2">
      <c r="B23" s="128" t="s">
        <v>2</v>
      </c>
      <c r="C23" s="128" t="s">
        <v>4</v>
      </c>
      <c r="E23" s="105"/>
      <c r="H23" s="2"/>
      <c r="I23" s="2"/>
      <c r="J23" s="2"/>
    </row>
    <row r="24" spans="2:10" x14ac:dyDescent="0.2">
      <c r="B24" s="128">
        <v>1</v>
      </c>
      <c r="C24" s="99">
        <v>9.3100000000000002E-2</v>
      </c>
      <c r="E24" s="105"/>
    </row>
    <row r="25" spans="2:10" x14ac:dyDescent="0.2">
      <c r="B25" s="128">
        <v>2</v>
      </c>
      <c r="C25" s="108">
        <v>9.4700000000000006E-2</v>
      </c>
      <c r="E25" s="105"/>
    </row>
    <row r="26" spans="2:10" x14ac:dyDescent="0.2">
      <c r="B26" s="128">
        <v>3</v>
      </c>
      <c r="C26" s="108">
        <v>8.9499999999999996E-2</v>
      </c>
      <c r="E26" s="105"/>
    </row>
    <row r="27" spans="2:10" x14ac:dyDescent="0.2">
      <c r="B27" s="128">
        <v>4</v>
      </c>
      <c r="C27" s="108">
        <v>9.3700000000000006E-2</v>
      </c>
      <c r="E27" s="105"/>
    </row>
    <row r="28" spans="2:10" x14ac:dyDescent="0.2">
      <c r="B28" s="128">
        <v>5</v>
      </c>
      <c r="C28" s="128"/>
      <c r="E28" s="105"/>
    </row>
    <row r="29" spans="2:10" x14ac:dyDescent="0.2">
      <c r="B29" s="136"/>
      <c r="C29" s="141">
        <f>AVERAGE(C24:C27)</f>
        <v>9.2749999999999999E-2</v>
      </c>
      <c r="E29" s="105"/>
    </row>
    <row r="30" spans="2:10" x14ac:dyDescent="0.2">
      <c r="B30" s="138" t="s">
        <v>56</v>
      </c>
      <c r="C30" s="132"/>
      <c r="E30" s="105"/>
    </row>
    <row r="31" spans="2:10" x14ac:dyDescent="0.2">
      <c r="B31" s="138" t="s">
        <v>5</v>
      </c>
      <c r="C31" s="132"/>
      <c r="E31" s="105"/>
    </row>
    <row r="32" spans="2:10" x14ac:dyDescent="0.2">
      <c r="B32" s="128" t="s">
        <v>2</v>
      </c>
      <c r="C32" s="128" t="s">
        <v>4</v>
      </c>
      <c r="E32" s="105"/>
    </row>
    <row r="33" spans="2:9" x14ac:dyDescent="0.2">
      <c r="B33" s="140">
        <v>1</v>
      </c>
      <c r="C33" s="99">
        <v>9.2499999999999999E-2</v>
      </c>
      <c r="E33" s="105"/>
    </row>
    <row r="34" spans="2:9" x14ac:dyDescent="0.2">
      <c r="B34" s="140">
        <v>2</v>
      </c>
      <c r="C34" s="108">
        <v>0.1179</v>
      </c>
      <c r="E34" s="105"/>
    </row>
    <row r="35" spans="2:9" x14ac:dyDescent="0.2">
      <c r="B35" s="140">
        <v>3</v>
      </c>
      <c r="C35" s="108">
        <v>9.9699999999999997E-2</v>
      </c>
      <c r="E35" s="105"/>
    </row>
    <row r="36" spans="2:9" x14ac:dyDescent="0.2">
      <c r="B36" s="140">
        <v>4</v>
      </c>
      <c r="C36" s="108">
        <v>0.1099</v>
      </c>
      <c r="E36" s="105"/>
    </row>
    <row r="37" spans="2:9" x14ac:dyDescent="0.2">
      <c r="B37" s="140">
        <v>5</v>
      </c>
      <c r="C37" s="128"/>
      <c r="E37" s="104"/>
    </row>
    <row r="38" spans="2:9" x14ac:dyDescent="0.2">
      <c r="B38" s="136"/>
      <c r="C38" s="137">
        <f>AVERAGE(C33:C36)</f>
        <v>0.105</v>
      </c>
      <c r="E38" s="104"/>
    </row>
    <row r="39" spans="2:9" x14ac:dyDescent="0.2">
      <c r="B39" s="138" t="s">
        <v>57</v>
      </c>
      <c r="C39" s="132"/>
    </row>
    <row r="40" spans="2:9" x14ac:dyDescent="0.2">
      <c r="B40" s="138" t="s">
        <v>5</v>
      </c>
      <c r="C40" s="132"/>
    </row>
    <row r="41" spans="2:9" ht="16" x14ac:dyDescent="0.2">
      <c r="B41" s="128" t="s">
        <v>2</v>
      </c>
      <c r="C41" s="128" t="s">
        <v>4</v>
      </c>
      <c r="G41" s="2"/>
      <c r="H41" s="2"/>
      <c r="I41" s="2"/>
    </row>
    <row r="42" spans="2:9" x14ac:dyDescent="0.2">
      <c r="B42" s="128">
        <v>1</v>
      </c>
      <c r="C42" s="99">
        <v>8.9599999999999999E-2</v>
      </c>
      <c r="E42" s="105"/>
    </row>
    <row r="43" spans="2:9" x14ac:dyDescent="0.2">
      <c r="B43" s="128">
        <v>2</v>
      </c>
      <c r="C43" s="108">
        <v>8.9200000000000002E-2</v>
      </c>
      <c r="E43" s="105"/>
    </row>
    <row r="44" spans="2:9" x14ac:dyDescent="0.2">
      <c r="B44" s="128">
        <v>3</v>
      </c>
      <c r="C44" s="108">
        <v>8.8700000000000001E-2</v>
      </c>
      <c r="E44" s="105"/>
    </row>
    <row r="45" spans="2:9" x14ac:dyDescent="0.2">
      <c r="B45" s="128">
        <v>4</v>
      </c>
      <c r="C45" s="108">
        <v>8.8900000000000007E-2</v>
      </c>
      <c r="E45" s="116"/>
    </row>
    <row r="46" spans="2:9" x14ac:dyDescent="0.2">
      <c r="B46" s="128">
        <v>5</v>
      </c>
      <c r="C46" s="128"/>
    </row>
    <row r="47" spans="2:9" x14ac:dyDescent="0.2">
      <c r="B47" s="136"/>
      <c r="C47" s="141">
        <f>AVERAGE(C42:C45)</f>
        <v>8.9100000000000013E-2</v>
      </c>
    </row>
    <row r="48" spans="2:9" x14ac:dyDescent="0.2">
      <c r="C48" s="106"/>
    </row>
  </sheetData>
  <mergeCells count="14">
    <mergeCell ref="G1:H1"/>
    <mergeCell ref="G2:J2"/>
    <mergeCell ref="B3:C3"/>
    <mergeCell ref="G3:H3"/>
    <mergeCell ref="B4:C4"/>
    <mergeCell ref="A1:E1"/>
    <mergeCell ref="B12:C12"/>
    <mergeCell ref="B40:C40"/>
    <mergeCell ref="B13:C13"/>
    <mergeCell ref="B21:C21"/>
    <mergeCell ref="B22:C22"/>
    <mergeCell ref="B30:C30"/>
    <mergeCell ref="B31:C31"/>
    <mergeCell ref="B39:C3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8CFF-8C1F-4789-8466-FBAF0F56CE60}">
  <sheetPr>
    <pageSetUpPr fitToPage="1"/>
  </sheetPr>
  <dimension ref="B1:AJ2977"/>
  <sheetViews>
    <sheetView topLeftCell="B31" zoomScale="120" zoomScaleNormal="120" workbookViewId="0">
      <selection activeCell="K60" sqref="K60"/>
    </sheetView>
  </sheetViews>
  <sheetFormatPr baseColWidth="10" defaultColWidth="9.1640625" defaultRowHeight="13" x14ac:dyDescent="0.15"/>
  <cols>
    <col min="1" max="1" width="1" style="5" customWidth="1"/>
    <col min="2" max="2" width="10.6640625" style="6" customWidth="1"/>
    <col min="3" max="3" width="9.6640625" style="6" customWidth="1"/>
    <col min="4" max="4" width="11.1640625" style="6" customWidth="1"/>
    <col min="5" max="6" width="9.6640625" style="6" customWidth="1"/>
    <col min="7" max="7" width="10.5" style="6" customWidth="1"/>
    <col min="8" max="8" width="9.6640625" style="6" customWidth="1"/>
    <col min="9" max="9" width="15.1640625" style="6" customWidth="1"/>
    <col min="10" max="10" width="9.33203125" style="5" bestFit="1" customWidth="1"/>
    <col min="11" max="12" width="9.6640625" style="6" customWidth="1"/>
    <col min="13" max="13" width="6.6640625" style="6" customWidth="1"/>
    <col min="14" max="14" width="0.1640625" style="6" customWidth="1"/>
    <col min="15" max="15" width="5.33203125" style="6" customWidth="1"/>
    <col min="16" max="30" width="10.6640625" style="6" customWidth="1"/>
    <col min="31" max="32" width="10.6640625" style="5" customWidth="1"/>
    <col min="33" max="256" width="9.1640625" style="5"/>
    <col min="257" max="257" width="1" style="5" customWidth="1"/>
    <col min="258" max="258" width="10.6640625" style="5" customWidth="1"/>
    <col min="259" max="259" width="9.6640625" style="5" customWidth="1"/>
    <col min="260" max="260" width="11.1640625" style="5" customWidth="1"/>
    <col min="261" max="262" width="9.6640625" style="5" customWidth="1"/>
    <col min="263" max="263" width="10.5" style="5" customWidth="1"/>
    <col min="264" max="264" width="9.6640625" style="5" customWidth="1"/>
    <col min="265" max="265" width="10.5" style="5" customWidth="1"/>
    <col min="266" max="266" width="9.33203125" style="5" bestFit="1" customWidth="1"/>
    <col min="267" max="269" width="9.6640625" style="5" customWidth="1"/>
    <col min="270" max="270" width="10.6640625" style="5" customWidth="1"/>
    <col min="271" max="271" width="10.33203125" style="5" customWidth="1"/>
    <col min="272" max="288" width="10.6640625" style="5" customWidth="1"/>
    <col min="289" max="512" width="9.1640625" style="5"/>
    <col min="513" max="513" width="1" style="5" customWidth="1"/>
    <col min="514" max="514" width="10.6640625" style="5" customWidth="1"/>
    <col min="515" max="515" width="9.6640625" style="5" customWidth="1"/>
    <col min="516" max="516" width="11.1640625" style="5" customWidth="1"/>
    <col min="517" max="518" width="9.6640625" style="5" customWidth="1"/>
    <col min="519" max="519" width="10.5" style="5" customWidth="1"/>
    <col min="520" max="520" width="9.6640625" style="5" customWidth="1"/>
    <col min="521" max="521" width="10.5" style="5" customWidth="1"/>
    <col min="522" max="522" width="9.33203125" style="5" bestFit="1" customWidth="1"/>
    <col min="523" max="525" width="9.6640625" style="5" customWidth="1"/>
    <col min="526" max="526" width="10.6640625" style="5" customWidth="1"/>
    <col min="527" max="527" width="10.33203125" style="5" customWidth="1"/>
    <col min="528" max="544" width="10.6640625" style="5" customWidth="1"/>
    <col min="545" max="768" width="9.1640625" style="5"/>
    <col min="769" max="769" width="1" style="5" customWidth="1"/>
    <col min="770" max="770" width="10.6640625" style="5" customWidth="1"/>
    <col min="771" max="771" width="9.6640625" style="5" customWidth="1"/>
    <col min="772" max="772" width="11.1640625" style="5" customWidth="1"/>
    <col min="773" max="774" width="9.6640625" style="5" customWidth="1"/>
    <col min="775" max="775" width="10.5" style="5" customWidth="1"/>
    <col min="776" max="776" width="9.6640625" style="5" customWidth="1"/>
    <col min="777" max="777" width="10.5" style="5" customWidth="1"/>
    <col min="778" max="778" width="9.33203125" style="5" bestFit="1" customWidth="1"/>
    <col min="779" max="781" width="9.6640625" style="5" customWidth="1"/>
    <col min="782" max="782" width="10.6640625" style="5" customWidth="1"/>
    <col min="783" max="783" width="10.33203125" style="5" customWidth="1"/>
    <col min="784" max="800" width="10.6640625" style="5" customWidth="1"/>
    <col min="801" max="1024" width="9.1640625" style="5"/>
    <col min="1025" max="1025" width="1" style="5" customWidth="1"/>
    <col min="1026" max="1026" width="10.6640625" style="5" customWidth="1"/>
    <col min="1027" max="1027" width="9.6640625" style="5" customWidth="1"/>
    <col min="1028" max="1028" width="11.1640625" style="5" customWidth="1"/>
    <col min="1029" max="1030" width="9.6640625" style="5" customWidth="1"/>
    <col min="1031" max="1031" width="10.5" style="5" customWidth="1"/>
    <col min="1032" max="1032" width="9.6640625" style="5" customWidth="1"/>
    <col min="1033" max="1033" width="10.5" style="5" customWidth="1"/>
    <col min="1034" max="1034" width="9.33203125" style="5" bestFit="1" customWidth="1"/>
    <col min="1035" max="1037" width="9.6640625" style="5" customWidth="1"/>
    <col min="1038" max="1038" width="10.6640625" style="5" customWidth="1"/>
    <col min="1039" max="1039" width="10.33203125" style="5" customWidth="1"/>
    <col min="1040" max="1056" width="10.6640625" style="5" customWidth="1"/>
    <col min="1057" max="1280" width="9.1640625" style="5"/>
    <col min="1281" max="1281" width="1" style="5" customWidth="1"/>
    <col min="1282" max="1282" width="10.6640625" style="5" customWidth="1"/>
    <col min="1283" max="1283" width="9.6640625" style="5" customWidth="1"/>
    <col min="1284" max="1284" width="11.1640625" style="5" customWidth="1"/>
    <col min="1285" max="1286" width="9.6640625" style="5" customWidth="1"/>
    <col min="1287" max="1287" width="10.5" style="5" customWidth="1"/>
    <col min="1288" max="1288" width="9.6640625" style="5" customWidth="1"/>
    <col min="1289" max="1289" width="10.5" style="5" customWidth="1"/>
    <col min="1290" max="1290" width="9.33203125" style="5" bestFit="1" customWidth="1"/>
    <col min="1291" max="1293" width="9.6640625" style="5" customWidth="1"/>
    <col min="1294" max="1294" width="10.6640625" style="5" customWidth="1"/>
    <col min="1295" max="1295" width="10.33203125" style="5" customWidth="1"/>
    <col min="1296" max="1312" width="10.6640625" style="5" customWidth="1"/>
    <col min="1313" max="1536" width="9.1640625" style="5"/>
    <col min="1537" max="1537" width="1" style="5" customWidth="1"/>
    <col min="1538" max="1538" width="10.6640625" style="5" customWidth="1"/>
    <col min="1539" max="1539" width="9.6640625" style="5" customWidth="1"/>
    <col min="1540" max="1540" width="11.1640625" style="5" customWidth="1"/>
    <col min="1541" max="1542" width="9.6640625" style="5" customWidth="1"/>
    <col min="1543" max="1543" width="10.5" style="5" customWidth="1"/>
    <col min="1544" max="1544" width="9.6640625" style="5" customWidth="1"/>
    <col min="1545" max="1545" width="10.5" style="5" customWidth="1"/>
    <col min="1546" max="1546" width="9.33203125" style="5" bestFit="1" customWidth="1"/>
    <col min="1547" max="1549" width="9.6640625" style="5" customWidth="1"/>
    <col min="1550" max="1550" width="10.6640625" style="5" customWidth="1"/>
    <col min="1551" max="1551" width="10.33203125" style="5" customWidth="1"/>
    <col min="1552" max="1568" width="10.6640625" style="5" customWidth="1"/>
    <col min="1569" max="1792" width="9.1640625" style="5"/>
    <col min="1793" max="1793" width="1" style="5" customWidth="1"/>
    <col min="1794" max="1794" width="10.6640625" style="5" customWidth="1"/>
    <col min="1795" max="1795" width="9.6640625" style="5" customWidth="1"/>
    <col min="1796" max="1796" width="11.1640625" style="5" customWidth="1"/>
    <col min="1797" max="1798" width="9.6640625" style="5" customWidth="1"/>
    <col min="1799" max="1799" width="10.5" style="5" customWidth="1"/>
    <col min="1800" max="1800" width="9.6640625" style="5" customWidth="1"/>
    <col min="1801" max="1801" width="10.5" style="5" customWidth="1"/>
    <col min="1802" max="1802" width="9.33203125" style="5" bestFit="1" customWidth="1"/>
    <col min="1803" max="1805" width="9.6640625" style="5" customWidth="1"/>
    <col min="1806" max="1806" width="10.6640625" style="5" customWidth="1"/>
    <col min="1807" max="1807" width="10.33203125" style="5" customWidth="1"/>
    <col min="1808" max="1824" width="10.6640625" style="5" customWidth="1"/>
    <col min="1825" max="2048" width="9.1640625" style="5"/>
    <col min="2049" max="2049" width="1" style="5" customWidth="1"/>
    <col min="2050" max="2050" width="10.6640625" style="5" customWidth="1"/>
    <col min="2051" max="2051" width="9.6640625" style="5" customWidth="1"/>
    <col min="2052" max="2052" width="11.1640625" style="5" customWidth="1"/>
    <col min="2053" max="2054" width="9.6640625" style="5" customWidth="1"/>
    <col min="2055" max="2055" width="10.5" style="5" customWidth="1"/>
    <col min="2056" max="2056" width="9.6640625" style="5" customWidth="1"/>
    <col min="2057" max="2057" width="10.5" style="5" customWidth="1"/>
    <col min="2058" max="2058" width="9.33203125" style="5" bestFit="1" customWidth="1"/>
    <col min="2059" max="2061" width="9.6640625" style="5" customWidth="1"/>
    <col min="2062" max="2062" width="10.6640625" style="5" customWidth="1"/>
    <col min="2063" max="2063" width="10.33203125" style="5" customWidth="1"/>
    <col min="2064" max="2080" width="10.6640625" style="5" customWidth="1"/>
    <col min="2081" max="2304" width="9.1640625" style="5"/>
    <col min="2305" max="2305" width="1" style="5" customWidth="1"/>
    <col min="2306" max="2306" width="10.6640625" style="5" customWidth="1"/>
    <col min="2307" max="2307" width="9.6640625" style="5" customWidth="1"/>
    <col min="2308" max="2308" width="11.1640625" style="5" customWidth="1"/>
    <col min="2309" max="2310" width="9.6640625" style="5" customWidth="1"/>
    <col min="2311" max="2311" width="10.5" style="5" customWidth="1"/>
    <col min="2312" max="2312" width="9.6640625" style="5" customWidth="1"/>
    <col min="2313" max="2313" width="10.5" style="5" customWidth="1"/>
    <col min="2314" max="2314" width="9.33203125" style="5" bestFit="1" customWidth="1"/>
    <col min="2315" max="2317" width="9.6640625" style="5" customWidth="1"/>
    <col min="2318" max="2318" width="10.6640625" style="5" customWidth="1"/>
    <col min="2319" max="2319" width="10.33203125" style="5" customWidth="1"/>
    <col min="2320" max="2336" width="10.6640625" style="5" customWidth="1"/>
    <col min="2337" max="2560" width="9.1640625" style="5"/>
    <col min="2561" max="2561" width="1" style="5" customWidth="1"/>
    <col min="2562" max="2562" width="10.6640625" style="5" customWidth="1"/>
    <col min="2563" max="2563" width="9.6640625" style="5" customWidth="1"/>
    <col min="2564" max="2564" width="11.1640625" style="5" customWidth="1"/>
    <col min="2565" max="2566" width="9.6640625" style="5" customWidth="1"/>
    <col min="2567" max="2567" width="10.5" style="5" customWidth="1"/>
    <col min="2568" max="2568" width="9.6640625" style="5" customWidth="1"/>
    <col min="2569" max="2569" width="10.5" style="5" customWidth="1"/>
    <col min="2570" max="2570" width="9.33203125" style="5" bestFit="1" customWidth="1"/>
    <col min="2571" max="2573" width="9.6640625" style="5" customWidth="1"/>
    <col min="2574" max="2574" width="10.6640625" style="5" customWidth="1"/>
    <col min="2575" max="2575" width="10.33203125" style="5" customWidth="1"/>
    <col min="2576" max="2592" width="10.6640625" style="5" customWidth="1"/>
    <col min="2593" max="2816" width="9.1640625" style="5"/>
    <col min="2817" max="2817" width="1" style="5" customWidth="1"/>
    <col min="2818" max="2818" width="10.6640625" style="5" customWidth="1"/>
    <col min="2819" max="2819" width="9.6640625" style="5" customWidth="1"/>
    <col min="2820" max="2820" width="11.1640625" style="5" customWidth="1"/>
    <col min="2821" max="2822" width="9.6640625" style="5" customWidth="1"/>
    <col min="2823" max="2823" width="10.5" style="5" customWidth="1"/>
    <col min="2824" max="2824" width="9.6640625" style="5" customWidth="1"/>
    <col min="2825" max="2825" width="10.5" style="5" customWidth="1"/>
    <col min="2826" max="2826" width="9.33203125" style="5" bestFit="1" customWidth="1"/>
    <col min="2827" max="2829" width="9.6640625" style="5" customWidth="1"/>
    <col min="2830" max="2830" width="10.6640625" style="5" customWidth="1"/>
    <col min="2831" max="2831" width="10.33203125" style="5" customWidth="1"/>
    <col min="2832" max="2848" width="10.6640625" style="5" customWidth="1"/>
    <col min="2849" max="3072" width="9.1640625" style="5"/>
    <col min="3073" max="3073" width="1" style="5" customWidth="1"/>
    <col min="3074" max="3074" width="10.6640625" style="5" customWidth="1"/>
    <col min="3075" max="3075" width="9.6640625" style="5" customWidth="1"/>
    <col min="3076" max="3076" width="11.1640625" style="5" customWidth="1"/>
    <col min="3077" max="3078" width="9.6640625" style="5" customWidth="1"/>
    <col min="3079" max="3079" width="10.5" style="5" customWidth="1"/>
    <col min="3080" max="3080" width="9.6640625" style="5" customWidth="1"/>
    <col min="3081" max="3081" width="10.5" style="5" customWidth="1"/>
    <col min="3082" max="3082" width="9.33203125" style="5" bestFit="1" customWidth="1"/>
    <col min="3083" max="3085" width="9.6640625" style="5" customWidth="1"/>
    <col min="3086" max="3086" width="10.6640625" style="5" customWidth="1"/>
    <col min="3087" max="3087" width="10.33203125" style="5" customWidth="1"/>
    <col min="3088" max="3104" width="10.6640625" style="5" customWidth="1"/>
    <col min="3105" max="3328" width="9.1640625" style="5"/>
    <col min="3329" max="3329" width="1" style="5" customWidth="1"/>
    <col min="3330" max="3330" width="10.6640625" style="5" customWidth="1"/>
    <col min="3331" max="3331" width="9.6640625" style="5" customWidth="1"/>
    <col min="3332" max="3332" width="11.1640625" style="5" customWidth="1"/>
    <col min="3333" max="3334" width="9.6640625" style="5" customWidth="1"/>
    <col min="3335" max="3335" width="10.5" style="5" customWidth="1"/>
    <col min="3336" max="3336" width="9.6640625" style="5" customWidth="1"/>
    <col min="3337" max="3337" width="10.5" style="5" customWidth="1"/>
    <col min="3338" max="3338" width="9.33203125" style="5" bestFit="1" customWidth="1"/>
    <col min="3339" max="3341" width="9.6640625" style="5" customWidth="1"/>
    <col min="3342" max="3342" width="10.6640625" style="5" customWidth="1"/>
    <col min="3343" max="3343" width="10.33203125" style="5" customWidth="1"/>
    <col min="3344" max="3360" width="10.6640625" style="5" customWidth="1"/>
    <col min="3361" max="3584" width="9.1640625" style="5"/>
    <col min="3585" max="3585" width="1" style="5" customWidth="1"/>
    <col min="3586" max="3586" width="10.6640625" style="5" customWidth="1"/>
    <col min="3587" max="3587" width="9.6640625" style="5" customWidth="1"/>
    <col min="3588" max="3588" width="11.1640625" style="5" customWidth="1"/>
    <col min="3589" max="3590" width="9.6640625" style="5" customWidth="1"/>
    <col min="3591" max="3591" width="10.5" style="5" customWidth="1"/>
    <col min="3592" max="3592" width="9.6640625" style="5" customWidth="1"/>
    <col min="3593" max="3593" width="10.5" style="5" customWidth="1"/>
    <col min="3594" max="3594" width="9.33203125" style="5" bestFit="1" customWidth="1"/>
    <col min="3595" max="3597" width="9.6640625" style="5" customWidth="1"/>
    <col min="3598" max="3598" width="10.6640625" style="5" customWidth="1"/>
    <col min="3599" max="3599" width="10.33203125" style="5" customWidth="1"/>
    <col min="3600" max="3616" width="10.6640625" style="5" customWidth="1"/>
    <col min="3617" max="3840" width="9.1640625" style="5"/>
    <col min="3841" max="3841" width="1" style="5" customWidth="1"/>
    <col min="3842" max="3842" width="10.6640625" style="5" customWidth="1"/>
    <col min="3843" max="3843" width="9.6640625" style="5" customWidth="1"/>
    <col min="3844" max="3844" width="11.1640625" style="5" customWidth="1"/>
    <col min="3845" max="3846" width="9.6640625" style="5" customWidth="1"/>
    <col min="3847" max="3847" width="10.5" style="5" customWidth="1"/>
    <col min="3848" max="3848" width="9.6640625" style="5" customWidth="1"/>
    <col min="3849" max="3849" width="10.5" style="5" customWidth="1"/>
    <col min="3850" max="3850" width="9.33203125" style="5" bestFit="1" customWidth="1"/>
    <col min="3851" max="3853" width="9.6640625" style="5" customWidth="1"/>
    <col min="3854" max="3854" width="10.6640625" style="5" customWidth="1"/>
    <col min="3855" max="3855" width="10.33203125" style="5" customWidth="1"/>
    <col min="3856" max="3872" width="10.6640625" style="5" customWidth="1"/>
    <col min="3873" max="4096" width="9.1640625" style="5"/>
    <col min="4097" max="4097" width="1" style="5" customWidth="1"/>
    <col min="4098" max="4098" width="10.6640625" style="5" customWidth="1"/>
    <col min="4099" max="4099" width="9.6640625" style="5" customWidth="1"/>
    <col min="4100" max="4100" width="11.1640625" style="5" customWidth="1"/>
    <col min="4101" max="4102" width="9.6640625" style="5" customWidth="1"/>
    <col min="4103" max="4103" width="10.5" style="5" customWidth="1"/>
    <col min="4104" max="4104" width="9.6640625" style="5" customWidth="1"/>
    <col min="4105" max="4105" width="10.5" style="5" customWidth="1"/>
    <col min="4106" max="4106" width="9.33203125" style="5" bestFit="1" customWidth="1"/>
    <col min="4107" max="4109" width="9.6640625" style="5" customWidth="1"/>
    <col min="4110" max="4110" width="10.6640625" style="5" customWidth="1"/>
    <col min="4111" max="4111" width="10.33203125" style="5" customWidth="1"/>
    <col min="4112" max="4128" width="10.6640625" style="5" customWidth="1"/>
    <col min="4129" max="4352" width="9.1640625" style="5"/>
    <col min="4353" max="4353" width="1" style="5" customWidth="1"/>
    <col min="4354" max="4354" width="10.6640625" style="5" customWidth="1"/>
    <col min="4355" max="4355" width="9.6640625" style="5" customWidth="1"/>
    <col min="4356" max="4356" width="11.1640625" style="5" customWidth="1"/>
    <col min="4357" max="4358" width="9.6640625" style="5" customWidth="1"/>
    <col min="4359" max="4359" width="10.5" style="5" customWidth="1"/>
    <col min="4360" max="4360" width="9.6640625" style="5" customWidth="1"/>
    <col min="4361" max="4361" width="10.5" style="5" customWidth="1"/>
    <col min="4362" max="4362" width="9.33203125" style="5" bestFit="1" customWidth="1"/>
    <col min="4363" max="4365" width="9.6640625" style="5" customWidth="1"/>
    <col min="4366" max="4366" width="10.6640625" style="5" customWidth="1"/>
    <col min="4367" max="4367" width="10.33203125" style="5" customWidth="1"/>
    <col min="4368" max="4384" width="10.6640625" style="5" customWidth="1"/>
    <col min="4385" max="4608" width="9.1640625" style="5"/>
    <col min="4609" max="4609" width="1" style="5" customWidth="1"/>
    <col min="4610" max="4610" width="10.6640625" style="5" customWidth="1"/>
    <col min="4611" max="4611" width="9.6640625" style="5" customWidth="1"/>
    <col min="4612" max="4612" width="11.1640625" style="5" customWidth="1"/>
    <col min="4613" max="4614" width="9.6640625" style="5" customWidth="1"/>
    <col min="4615" max="4615" width="10.5" style="5" customWidth="1"/>
    <col min="4616" max="4616" width="9.6640625" style="5" customWidth="1"/>
    <col min="4617" max="4617" width="10.5" style="5" customWidth="1"/>
    <col min="4618" max="4618" width="9.33203125" style="5" bestFit="1" customWidth="1"/>
    <col min="4619" max="4621" width="9.6640625" style="5" customWidth="1"/>
    <col min="4622" max="4622" width="10.6640625" style="5" customWidth="1"/>
    <col min="4623" max="4623" width="10.33203125" style="5" customWidth="1"/>
    <col min="4624" max="4640" width="10.6640625" style="5" customWidth="1"/>
    <col min="4641" max="4864" width="9.1640625" style="5"/>
    <col min="4865" max="4865" width="1" style="5" customWidth="1"/>
    <col min="4866" max="4866" width="10.6640625" style="5" customWidth="1"/>
    <col min="4867" max="4867" width="9.6640625" style="5" customWidth="1"/>
    <col min="4868" max="4868" width="11.1640625" style="5" customWidth="1"/>
    <col min="4869" max="4870" width="9.6640625" style="5" customWidth="1"/>
    <col min="4871" max="4871" width="10.5" style="5" customWidth="1"/>
    <col min="4872" max="4872" width="9.6640625" style="5" customWidth="1"/>
    <col min="4873" max="4873" width="10.5" style="5" customWidth="1"/>
    <col min="4874" max="4874" width="9.33203125" style="5" bestFit="1" customWidth="1"/>
    <col min="4875" max="4877" width="9.6640625" style="5" customWidth="1"/>
    <col min="4878" max="4878" width="10.6640625" style="5" customWidth="1"/>
    <col min="4879" max="4879" width="10.33203125" style="5" customWidth="1"/>
    <col min="4880" max="4896" width="10.6640625" style="5" customWidth="1"/>
    <col min="4897" max="5120" width="9.1640625" style="5"/>
    <col min="5121" max="5121" width="1" style="5" customWidth="1"/>
    <col min="5122" max="5122" width="10.6640625" style="5" customWidth="1"/>
    <col min="5123" max="5123" width="9.6640625" style="5" customWidth="1"/>
    <col min="5124" max="5124" width="11.1640625" style="5" customWidth="1"/>
    <col min="5125" max="5126" width="9.6640625" style="5" customWidth="1"/>
    <col min="5127" max="5127" width="10.5" style="5" customWidth="1"/>
    <col min="5128" max="5128" width="9.6640625" style="5" customWidth="1"/>
    <col min="5129" max="5129" width="10.5" style="5" customWidth="1"/>
    <col min="5130" max="5130" width="9.33203125" style="5" bestFit="1" customWidth="1"/>
    <col min="5131" max="5133" width="9.6640625" style="5" customWidth="1"/>
    <col min="5134" max="5134" width="10.6640625" style="5" customWidth="1"/>
    <col min="5135" max="5135" width="10.33203125" style="5" customWidth="1"/>
    <col min="5136" max="5152" width="10.6640625" style="5" customWidth="1"/>
    <col min="5153" max="5376" width="9.1640625" style="5"/>
    <col min="5377" max="5377" width="1" style="5" customWidth="1"/>
    <col min="5378" max="5378" width="10.6640625" style="5" customWidth="1"/>
    <col min="5379" max="5379" width="9.6640625" style="5" customWidth="1"/>
    <col min="5380" max="5380" width="11.1640625" style="5" customWidth="1"/>
    <col min="5381" max="5382" width="9.6640625" style="5" customWidth="1"/>
    <col min="5383" max="5383" width="10.5" style="5" customWidth="1"/>
    <col min="5384" max="5384" width="9.6640625" style="5" customWidth="1"/>
    <col min="5385" max="5385" width="10.5" style="5" customWidth="1"/>
    <col min="5386" max="5386" width="9.33203125" style="5" bestFit="1" customWidth="1"/>
    <col min="5387" max="5389" width="9.6640625" style="5" customWidth="1"/>
    <col min="5390" max="5390" width="10.6640625" style="5" customWidth="1"/>
    <col min="5391" max="5391" width="10.33203125" style="5" customWidth="1"/>
    <col min="5392" max="5408" width="10.6640625" style="5" customWidth="1"/>
    <col min="5409" max="5632" width="9.1640625" style="5"/>
    <col min="5633" max="5633" width="1" style="5" customWidth="1"/>
    <col min="5634" max="5634" width="10.6640625" style="5" customWidth="1"/>
    <col min="5635" max="5635" width="9.6640625" style="5" customWidth="1"/>
    <col min="5636" max="5636" width="11.1640625" style="5" customWidth="1"/>
    <col min="5637" max="5638" width="9.6640625" style="5" customWidth="1"/>
    <col min="5639" max="5639" width="10.5" style="5" customWidth="1"/>
    <col min="5640" max="5640" width="9.6640625" style="5" customWidth="1"/>
    <col min="5641" max="5641" width="10.5" style="5" customWidth="1"/>
    <col min="5642" max="5642" width="9.33203125" style="5" bestFit="1" customWidth="1"/>
    <col min="5643" max="5645" width="9.6640625" style="5" customWidth="1"/>
    <col min="5646" max="5646" width="10.6640625" style="5" customWidth="1"/>
    <col min="5647" max="5647" width="10.33203125" style="5" customWidth="1"/>
    <col min="5648" max="5664" width="10.6640625" style="5" customWidth="1"/>
    <col min="5665" max="5888" width="9.1640625" style="5"/>
    <col min="5889" max="5889" width="1" style="5" customWidth="1"/>
    <col min="5890" max="5890" width="10.6640625" style="5" customWidth="1"/>
    <col min="5891" max="5891" width="9.6640625" style="5" customWidth="1"/>
    <col min="5892" max="5892" width="11.1640625" style="5" customWidth="1"/>
    <col min="5893" max="5894" width="9.6640625" style="5" customWidth="1"/>
    <col min="5895" max="5895" width="10.5" style="5" customWidth="1"/>
    <col min="5896" max="5896" width="9.6640625" style="5" customWidth="1"/>
    <col min="5897" max="5897" width="10.5" style="5" customWidth="1"/>
    <col min="5898" max="5898" width="9.33203125" style="5" bestFit="1" customWidth="1"/>
    <col min="5899" max="5901" width="9.6640625" style="5" customWidth="1"/>
    <col min="5902" max="5902" width="10.6640625" style="5" customWidth="1"/>
    <col min="5903" max="5903" width="10.33203125" style="5" customWidth="1"/>
    <col min="5904" max="5920" width="10.6640625" style="5" customWidth="1"/>
    <col min="5921" max="6144" width="9.1640625" style="5"/>
    <col min="6145" max="6145" width="1" style="5" customWidth="1"/>
    <col min="6146" max="6146" width="10.6640625" style="5" customWidth="1"/>
    <col min="6147" max="6147" width="9.6640625" style="5" customWidth="1"/>
    <col min="6148" max="6148" width="11.1640625" style="5" customWidth="1"/>
    <col min="6149" max="6150" width="9.6640625" style="5" customWidth="1"/>
    <col min="6151" max="6151" width="10.5" style="5" customWidth="1"/>
    <col min="6152" max="6152" width="9.6640625" style="5" customWidth="1"/>
    <col min="6153" max="6153" width="10.5" style="5" customWidth="1"/>
    <col min="6154" max="6154" width="9.33203125" style="5" bestFit="1" customWidth="1"/>
    <col min="6155" max="6157" width="9.6640625" style="5" customWidth="1"/>
    <col min="6158" max="6158" width="10.6640625" style="5" customWidth="1"/>
    <col min="6159" max="6159" width="10.33203125" style="5" customWidth="1"/>
    <col min="6160" max="6176" width="10.6640625" style="5" customWidth="1"/>
    <col min="6177" max="6400" width="9.1640625" style="5"/>
    <col min="6401" max="6401" width="1" style="5" customWidth="1"/>
    <col min="6402" max="6402" width="10.6640625" style="5" customWidth="1"/>
    <col min="6403" max="6403" width="9.6640625" style="5" customWidth="1"/>
    <col min="6404" max="6404" width="11.1640625" style="5" customWidth="1"/>
    <col min="6405" max="6406" width="9.6640625" style="5" customWidth="1"/>
    <col min="6407" max="6407" width="10.5" style="5" customWidth="1"/>
    <col min="6408" max="6408" width="9.6640625" style="5" customWidth="1"/>
    <col min="6409" max="6409" width="10.5" style="5" customWidth="1"/>
    <col min="6410" max="6410" width="9.33203125" style="5" bestFit="1" customWidth="1"/>
    <col min="6411" max="6413" width="9.6640625" style="5" customWidth="1"/>
    <col min="6414" max="6414" width="10.6640625" style="5" customWidth="1"/>
    <col min="6415" max="6415" width="10.33203125" style="5" customWidth="1"/>
    <col min="6416" max="6432" width="10.6640625" style="5" customWidth="1"/>
    <col min="6433" max="6656" width="9.1640625" style="5"/>
    <col min="6657" max="6657" width="1" style="5" customWidth="1"/>
    <col min="6658" max="6658" width="10.6640625" style="5" customWidth="1"/>
    <col min="6659" max="6659" width="9.6640625" style="5" customWidth="1"/>
    <col min="6660" max="6660" width="11.1640625" style="5" customWidth="1"/>
    <col min="6661" max="6662" width="9.6640625" style="5" customWidth="1"/>
    <col min="6663" max="6663" width="10.5" style="5" customWidth="1"/>
    <col min="6664" max="6664" width="9.6640625" style="5" customWidth="1"/>
    <col min="6665" max="6665" width="10.5" style="5" customWidth="1"/>
    <col min="6666" max="6666" width="9.33203125" style="5" bestFit="1" customWidth="1"/>
    <col min="6667" max="6669" width="9.6640625" style="5" customWidth="1"/>
    <col min="6670" max="6670" width="10.6640625" style="5" customWidth="1"/>
    <col min="6671" max="6671" width="10.33203125" style="5" customWidth="1"/>
    <col min="6672" max="6688" width="10.6640625" style="5" customWidth="1"/>
    <col min="6689" max="6912" width="9.1640625" style="5"/>
    <col min="6913" max="6913" width="1" style="5" customWidth="1"/>
    <col min="6914" max="6914" width="10.6640625" style="5" customWidth="1"/>
    <col min="6915" max="6915" width="9.6640625" style="5" customWidth="1"/>
    <col min="6916" max="6916" width="11.1640625" style="5" customWidth="1"/>
    <col min="6917" max="6918" width="9.6640625" style="5" customWidth="1"/>
    <col min="6919" max="6919" width="10.5" style="5" customWidth="1"/>
    <col min="6920" max="6920" width="9.6640625" style="5" customWidth="1"/>
    <col min="6921" max="6921" width="10.5" style="5" customWidth="1"/>
    <col min="6922" max="6922" width="9.33203125" style="5" bestFit="1" customWidth="1"/>
    <col min="6923" max="6925" width="9.6640625" style="5" customWidth="1"/>
    <col min="6926" max="6926" width="10.6640625" style="5" customWidth="1"/>
    <col min="6927" max="6927" width="10.33203125" style="5" customWidth="1"/>
    <col min="6928" max="6944" width="10.6640625" style="5" customWidth="1"/>
    <col min="6945" max="7168" width="9.1640625" style="5"/>
    <col min="7169" max="7169" width="1" style="5" customWidth="1"/>
    <col min="7170" max="7170" width="10.6640625" style="5" customWidth="1"/>
    <col min="7171" max="7171" width="9.6640625" style="5" customWidth="1"/>
    <col min="7172" max="7172" width="11.1640625" style="5" customWidth="1"/>
    <col min="7173" max="7174" width="9.6640625" style="5" customWidth="1"/>
    <col min="7175" max="7175" width="10.5" style="5" customWidth="1"/>
    <col min="7176" max="7176" width="9.6640625" style="5" customWidth="1"/>
    <col min="7177" max="7177" width="10.5" style="5" customWidth="1"/>
    <col min="7178" max="7178" width="9.33203125" style="5" bestFit="1" customWidth="1"/>
    <col min="7179" max="7181" width="9.6640625" style="5" customWidth="1"/>
    <col min="7182" max="7182" width="10.6640625" style="5" customWidth="1"/>
    <col min="7183" max="7183" width="10.33203125" style="5" customWidth="1"/>
    <col min="7184" max="7200" width="10.6640625" style="5" customWidth="1"/>
    <col min="7201" max="7424" width="9.1640625" style="5"/>
    <col min="7425" max="7425" width="1" style="5" customWidth="1"/>
    <col min="7426" max="7426" width="10.6640625" style="5" customWidth="1"/>
    <col min="7427" max="7427" width="9.6640625" style="5" customWidth="1"/>
    <col min="7428" max="7428" width="11.1640625" style="5" customWidth="1"/>
    <col min="7429" max="7430" width="9.6640625" style="5" customWidth="1"/>
    <col min="7431" max="7431" width="10.5" style="5" customWidth="1"/>
    <col min="7432" max="7432" width="9.6640625" style="5" customWidth="1"/>
    <col min="7433" max="7433" width="10.5" style="5" customWidth="1"/>
    <col min="7434" max="7434" width="9.33203125" style="5" bestFit="1" customWidth="1"/>
    <col min="7435" max="7437" width="9.6640625" style="5" customWidth="1"/>
    <col min="7438" max="7438" width="10.6640625" style="5" customWidth="1"/>
    <col min="7439" max="7439" width="10.33203125" style="5" customWidth="1"/>
    <col min="7440" max="7456" width="10.6640625" style="5" customWidth="1"/>
    <col min="7457" max="7680" width="9.1640625" style="5"/>
    <col min="7681" max="7681" width="1" style="5" customWidth="1"/>
    <col min="7682" max="7682" width="10.6640625" style="5" customWidth="1"/>
    <col min="7683" max="7683" width="9.6640625" style="5" customWidth="1"/>
    <col min="7684" max="7684" width="11.1640625" style="5" customWidth="1"/>
    <col min="7685" max="7686" width="9.6640625" style="5" customWidth="1"/>
    <col min="7687" max="7687" width="10.5" style="5" customWidth="1"/>
    <col min="7688" max="7688" width="9.6640625" style="5" customWidth="1"/>
    <col min="7689" max="7689" width="10.5" style="5" customWidth="1"/>
    <col min="7690" max="7690" width="9.33203125" style="5" bestFit="1" customWidth="1"/>
    <col min="7691" max="7693" width="9.6640625" style="5" customWidth="1"/>
    <col min="7694" max="7694" width="10.6640625" style="5" customWidth="1"/>
    <col min="7695" max="7695" width="10.33203125" style="5" customWidth="1"/>
    <col min="7696" max="7712" width="10.6640625" style="5" customWidth="1"/>
    <col min="7713" max="7936" width="9.1640625" style="5"/>
    <col min="7937" max="7937" width="1" style="5" customWidth="1"/>
    <col min="7938" max="7938" width="10.6640625" style="5" customWidth="1"/>
    <col min="7939" max="7939" width="9.6640625" style="5" customWidth="1"/>
    <col min="7940" max="7940" width="11.1640625" style="5" customWidth="1"/>
    <col min="7941" max="7942" width="9.6640625" style="5" customWidth="1"/>
    <col min="7943" max="7943" width="10.5" style="5" customWidth="1"/>
    <col min="7944" max="7944" width="9.6640625" style="5" customWidth="1"/>
    <col min="7945" max="7945" width="10.5" style="5" customWidth="1"/>
    <col min="7946" max="7946" width="9.33203125" style="5" bestFit="1" customWidth="1"/>
    <col min="7947" max="7949" width="9.6640625" style="5" customWidth="1"/>
    <col min="7950" max="7950" width="10.6640625" style="5" customWidth="1"/>
    <col min="7951" max="7951" width="10.33203125" style="5" customWidth="1"/>
    <col min="7952" max="7968" width="10.6640625" style="5" customWidth="1"/>
    <col min="7969" max="8192" width="9.1640625" style="5"/>
    <col min="8193" max="8193" width="1" style="5" customWidth="1"/>
    <col min="8194" max="8194" width="10.6640625" style="5" customWidth="1"/>
    <col min="8195" max="8195" width="9.6640625" style="5" customWidth="1"/>
    <col min="8196" max="8196" width="11.1640625" style="5" customWidth="1"/>
    <col min="8197" max="8198" width="9.6640625" style="5" customWidth="1"/>
    <col min="8199" max="8199" width="10.5" style="5" customWidth="1"/>
    <col min="8200" max="8200" width="9.6640625" style="5" customWidth="1"/>
    <col min="8201" max="8201" width="10.5" style="5" customWidth="1"/>
    <col min="8202" max="8202" width="9.33203125" style="5" bestFit="1" customWidth="1"/>
    <col min="8203" max="8205" width="9.6640625" style="5" customWidth="1"/>
    <col min="8206" max="8206" width="10.6640625" style="5" customWidth="1"/>
    <col min="8207" max="8207" width="10.33203125" style="5" customWidth="1"/>
    <col min="8208" max="8224" width="10.6640625" style="5" customWidth="1"/>
    <col min="8225" max="8448" width="9.1640625" style="5"/>
    <col min="8449" max="8449" width="1" style="5" customWidth="1"/>
    <col min="8450" max="8450" width="10.6640625" style="5" customWidth="1"/>
    <col min="8451" max="8451" width="9.6640625" style="5" customWidth="1"/>
    <col min="8452" max="8452" width="11.1640625" style="5" customWidth="1"/>
    <col min="8453" max="8454" width="9.6640625" style="5" customWidth="1"/>
    <col min="8455" max="8455" width="10.5" style="5" customWidth="1"/>
    <col min="8456" max="8456" width="9.6640625" style="5" customWidth="1"/>
    <col min="8457" max="8457" width="10.5" style="5" customWidth="1"/>
    <col min="8458" max="8458" width="9.33203125" style="5" bestFit="1" customWidth="1"/>
    <col min="8459" max="8461" width="9.6640625" style="5" customWidth="1"/>
    <col min="8462" max="8462" width="10.6640625" style="5" customWidth="1"/>
    <col min="8463" max="8463" width="10.33203125" style="5" customWidth="1"/>
    <col min="8464" max="8480" width="10.6640625" style="5" customWidth="1"/>
    <col min="8481" max="8704" width="9.1640625" style="5"/>
    <col min="8705" max="8705" width="1" style="5" customWidth="1"/>
    <col min="8706" max="8706" width="10.6640625" style="5" customWidth="1"/>
    <col min="8707" max="8707" width="9.6640625" style="5" customWidth="1"/>
    <col min="8708" max="8708" width="11.1640625" style="5" customWidth="1"/>
    <col min="8709" max="8710" width="9.6640625" style="5" customWidth="1"/>
    <col min="8711" max="8711" width="10.5" style="5" customWidth="1"/>
    <col min="8712" max="8712" width="9.6640625" style="5" customWidth="1"/>
    <col min="8713" max="8713" width="10.5" style="5" customWidth="1"/>
    <col min="8714" max="8714" width="9.33203125" style="5" bestFit="1" customWidth="1"/>
    <col min="8715" max="8717" width="9.6640625" style="5" customWidth="1"/>
    <col min="8718" max="8718" width="10.6640625" style="5" customWidth="1"/>
    <col min="8719" max="8719" width="10.33203125" style="5" customWidth="1"/>
    <col min="8720" max="8736" width="10.6640625" style="5" customWidth="1"/>
    <col min="8737" max="8960" width="9.1640625" style="5"/>
    <col min="8961" max="8961" width="1" style="5" customWidth="1"/>
    <col min="8962" max="8962" width="10.6640625" style="5" customWidth="1"/>
    <col min="8963" max="8963" width="9.6640625" style="5" customWidth="1"/>
    <col min="8964" max="8964" width="11.1640625" style="5" customWidth="1"/>
    <col min="8965" max="8966" width="9.6640625" style="5" customWidth="1"/>
    <col min="8967" max="8967" width="10.5" style="5" customWidth="1"/>
    <col min="8968" max="8968" width="9.6640625" style="5" customWidth="1"/>
    <col min="8969" max="8969" width="10.5" style="5" customWidth="1"/>
    <col min="8970" max="8970" width="9.33203125" style="5" bestFit="1" customWidth="1"/>
    <col min="8971" max="8973" width="9.6640625" style="5" customWidth="1"/>
    <col min="8974" max="8974" width="10.6640625" style="5" customWidth="1"/>
    <col min="8975" max="8975" width="10.33203125" style="5" customWidth="1"/>
    <col min="8976" max="8992" width="10.6640625" style="5" customWidth="1"/>
    <col min="8993" max="9216" width="9.1640625" style="5"/>
    <col min="9217" max="9217" width="1" style="5" customWidth="1"/>
    <col min="9218" max="9218" width="10.6640625" style="5" customWidth="1"/>
    <col min="9219" max="9219" width="9.6640625" style="5" customWidth="1"/>
    <col min="9220" max="9220" width="11.1640625" style="5" customWidth="1"/>
    <col min="9221" max="9222" width="9.6640625" style="5" customWidth="1"/>
    <col min="9223" max="9223" width="10.5" style="5" customWidth="1"/>
    <col min="9224" max="9224" width="9.6640625" style="5" customWidth="1"/>
    <col min="9225" max="9225" width="10.5" style="5" customWidth="1"/>
    <col min="9226" max="9226" width="9.33203125" style="5" bestFit="1" customWidth="1"/>
    <col min="9227" max="9229" width="9.6640625" style="5" customWidth="1"/>
    <col min="9230" max="9230" width="10.6640625" style="5" customWidth="1"/>
    <col min="9231" max="9231" width="10.33203125" style="5" customWidth="1"/>
    <col min="9232" max="9248" width="10.6640625" style="5" customWidth="1"/>
    <col min="9249" max="9472" width="9.1640625" style="5"/>
    <col min="9473" max="9473" width="1" style="5" customWidth="1"/>
    <col min="9474" max="9474" width="10.6640625" style="5" customWidth="1"/>
    <col min="9475" max="9475" width="9.6640625" style="5" customWidth="1"/>
    <col min="9476" max="9476" width="11.1640625" style="5" customWidth="1"/>
    <col min="9477" max="9478" width="9.6640625" style="5" customWidth="1"/>
    <col min="9479" max="9479" width="10.5" style="5" customWidth="1"/>
    <col min="9480" max="9480" width="9.6640625" style="5" customWidth="1"/>
    <col min="9481" max="9481" width="10.5" style="5" customWidth="1"/>
    <col min="9482" max="9482" width="9.33203125" style="5" bestFit="1" customWidth="1"/>
    <col min="9483" max="9485" width="9.6640625" style="5" customWidth="1"/>
    <col min="9486" max="9486" width="10.6640625" style="5" customWidth="1"/>
    <col min="9487" max="9487" width="10.33203125" style="5" customWidth="1"/>
    <col min="9488" max="9504" width="10.6640625" style="5" customWidth="1"/>
    <col min="9505" max="9728" width="9.1640625" style="5"/>
    <col min="9729" max="9729" width="1" style="5" customWidth="1"/>
    <col min="9730" max="9730" width="10.6640625" style="5" customWidth="1"/>
    <col min="9731" max="9731" width="9.6640625" style="5" customWidth="1"/>
    <col min="9732" max="9732" width="11.1640625" style="5" customWidth="1"/>
    <col min="9733" max="9734" width="9.6640625" style="5" customWidth="1"/>
    <col min="9735" max="9735" width="10.5" style="5" customWidth="1"/>
    <col min="9736" max="9736" width="9.6640625" style="5" customWidth="1"/>
    <col min="9737" max="9737" width="10.5" style="5" customWidth="1"/>
    <col min="9738" max="9738" width="9.33203125" style="5" bestFit="1" customWidth="1"/>
    <col min="9739" max="9741" width="9.6640625" style="5" customWidth="1"/>
    <col min="9742" max="9742" width="10.6640625" style="5" customWidth="1"/>
    <col min="9743" max="9743" width="10.33203125" style="5" customWidth="1"/>
    <col min="9744" max="9760" width="10.6640625" style="5" customWidth="1"/>
    <col min="9761" max="9984" width="9.1640625" style="5"/>
    <col min="9985" max="9985" width="1" style="5" customWidth="1"/>
    <col min="9986" max="9986" width="10.6640625" style="5" customWidth="1"/>
    <col min="9987" max="9987" width="9.6640625" style="5" customWidth="1"/>
    <col min="9988" max="9988" width="11.1640625" style="5" customWidth="1"/>
    <col min="9989" max="9990" width="9.6640625" style="5" customWidth="1"/>
    <col min="9991" max="9991" width="10.5" style="5" customWidth="1"/>
    <col min="9992" max="9992" width="9.6640625" style="5" customWidth="1"/>
    <col min="9993" max="9993" width="10.5" style="5" customWidth="1"/>
    <col min="9994" max="9994" width="9.33203125" style="5" bestFit="1" customWidth="1"/>
    <col min="9995" max="9997" width="9.6640625" style="5" customWidth="1"/>
    <col min="9998" max="9998" width="10.6640625" style="5" customWidth="1"/>
    <col min="9999" max="9999" width="10.33203125" style="5" customWidth="1"/>
    <col min="10000" max="10016" width="10.6640625" style="5" customWidth="1"/>
    <col min="10017" max="10240" width="9.1640625" style="5"/>
    <col min="10241" max="10241" width="1" style="5" customWidth="1"/>
    <col min="10242" max="10242" width="10.6640625" style="5" customWidth="1"/>
    <col min="10243" max="10243" width="9.6640625" style="5" customWidth="1"/>
    <col min="10244" max="10244" width="11.1640625" style="5" customWidth="1"/>
    <col min="10245" max="10246" width="9.6640625" style="5" customWidth="1"/>
    <col min="10247" max="10247" width="10.5" style="5" customWidth="1"/>
    <col min="10248" max="10248" width="9.6640625" style="5" customWidth="1"/>
    <col min="10249" max="10249" width="10.5" style="5" customWidth="1"/>
    <col min="10250" max="10250" width="9.33203125" style="5" bestFit="1" customWidth="1"/>
    <col min="10251" max="10253" width="9.6640625" style="5" customWidth="1"/>
    <col min="10254" max="10254" width="10.6640625" style="5" customWidth="1"/>
    <col min="10255" max="10255" width="10.33203125" style="5" customWidth="1"/>
    <col min="10256" max="10272" width="10.6640625" style="5" customWidth="1"/>
    <col min="10273" max="10496" width="9.1640625" style="5"/>
    <col min="10497" max="10497" width="1" style="5" customWidth="1"/>
    <col min="10498" max="10498" width="10.6640625" style="5" customWidth="1"/>
    <col min="10499" max="10499" width="9.6640625" style="5" customWidth="1"/>
    <col min="10500" max="10500" width="11.1640625" style="5" customWidth="1"/>
    <col min="10501" max="10502" width="9.6640625" style="5" customWidth="1"/>
    <col min="10503" max="10503" width="10.5" style="5" customWidth="1"/>
    <col min="10504" max="10504" width="9.6640625" style="5" customWidth="1"/>
    <col min="10505" max="10505" width="10.5" style="5" customWidth="1"/>
    <col min="10506" max="10506" width="9.33203125" style="5" bestFit="1" customWidth="1"/>
    <col min="10507" max="10509" width="9.6640625" style="5" customWidth="1"/>
    <col min="10510" max="10510" width="10.6640625" style="5" customWidth="1"/>
    <col min="10511" max="10511" width="10.33203125" style="5" customWidth="1"/>
    <col min="10512" max="10528" width="10.6640625" style="5" customWidth="1"/>
    <col min="10529" max="10752" width="9.1640625" style="5"/>
    <col min="10753" max="10753" width="1" style="5" customWidth="1"/>
    <col min="10754" max="10754" width="10.6640625" style="5" customWidth="1"/>
    <col min="10755" max="10755" width="9.6640625" style="5" customWidth="1"/>
    <col min="10756" max="10756" width="11.1640625" style="5" customWidth="1"/>
    <col min="10757" max="10758" width="9.6640625" style="5" customWidth="1"/>
    <col min="10759" max="10759" width="10.5" style="5" customWidth="1"/>
    <col min="10760" max="10760" width="9.6640625" style="5" customWidth="1"/>
    <col min="10761" max="10761" width="10.5" style="5" customWidth="1"/>
    <col min="10762" max="10762" width="9.33203125" style="5" bestFit="1" customWidth="1"/>
    <col min="10763" max="10765" width="9.6640625" style="5" customWidth="1"/>
    <col min="10766" max="10766" width="10.6640625" style="5" customWidth="1"/>
    <col min="10767" max="10767" width="10.33203125" style="5" customWidth="1"/>
    <col min="10768" max="10784" width="10.6640625" style="5" customWidth="1"/>
    <col min="10785" max="11008" width="9.1640625" style="5"/>
    <col min="11009" max="11009" width="1" style="5" customWidth="1"/>
    <col min="11010" max="11010" width="10.6640625" style="5" customWidth="1"/>
    <col min="11011" max="11011" width="9.6640625" style="5" customWidth="1"/>
    <col min="11012" max="11012" width="11.1640625" style="5" customWidth="1"/>
    <col min="11013" max="11014" width="9.6640625" style="5" customWidth="1"/>
    <col min="11015" max="11015" width="10.5" style="5" customWidth="1"/>
    <col min="11016" max="11016" width="9.6640625" style="5" customWidth="1"/>
    <col min="11017" max="11017" width="10.5" style="5" customWidth="1"/>
    <col min="11018" max="11018" width="9.33203125" style="5" bestFit="1" customWidth="1"/>
    <col min="11019" max="11021" width="9.6640625" style="5" customWidth="1"/>
    <col min="11022" max="11022" width="10.6640625" style="5" customWidth="1"/>
    <col min="11023" max="11023" width="10.33203125" style="5" customWidth="1"/>
    <col min="11024" max="11040" width="10.6640625" style="5" customWidth="1"/>
    <col min="11041" max="11264" width="9.1640625" style="5"/>
    <col min="11265" max="11265" width="1" style="5" customWidth="1"/>
    <col min="11266" max="11266" width="10.6640625" style="5" customWidth="1"/>
    <col min="11267" max="11267" width="9.6640625" style="5" customWidth="1"/>
    <col min="11268" max="11268" width="11.1640625" style="5" customWidth="1"/>
    <col min="11269" max="11270" width="9.6640625" style="5" customWidth="1"/>
    <col min="11271" max="11271" width="10.5" style="5" customWidth="1"/>
    <col min="11272" max="11272" width="9.6640625" style="5" customWidth="1"/>
    <col min="11273" max="11273" width="10.5" style="5" customWidth="1"/>
    <col min="11274" max="11274" width="9.33203125" style="5" bestFit="1" customWidth="1"/>
    <col min="11275" max="11277" width="9.6640625" style="5" customWidth="1"/>
    <col min="11278" max="11278" width="10.6640625" style="5" customWidth="1"/>
    <col min="11279" max="11279" width="10.33203125" style="5" customWidth="1"/>
    <col min="11280" max="11296" width="10.6640625" style="5" customWidth="1"/>
    <col min="11297" max="11520" width="9.1640625" style="5"/>
    <col min="11521" max="11521" width="1" style="5" customWidth="1"/>
    <col min="11522" max="11522" width="10.6640625" style="5" customWidth="1"/>
    <col min="11523" max="11523" width="9.6640625" style="5" customWidth="1"/>
    <col min="11524" max="11524" width="11.1640625" style="5" customWidth="1"/>
    <col min="11525" max="11526" width="9.6640625" style="5" customWidth="1"/>
    <col min="11527" max="11527" width="10.5" style="5" customWidth="1"/>
    <col min="11528" max="11528" width="9.6640625" style="5" customWidth="1"/>
    <col min="11529" max="11529" width="10.5" style="5" customWidth="1"/>
    <col min="11530" max="11530" width="9.33203125" style="5" bestFit="1" customWidth="1"/>
    <col min="11531" max="11533" width="9.6640625" style="5" customWidth="1"/>
    <col min="11534" max="11534" width="10.6640625" style="5" customWidth="1"/>
    <col min="11535" max="11535" width="10.33203125" style="5" customWidth="1"/>
    <col min="11536" max="11552" width="10.6640625" style="5" customWidth="1"/>
    <col min="11553" max="11776" width="9.1640625" style="5"/>
    <col min="11777" max="11777" width="1" style="5" customWidth="1"/>
    <col min="11778" max="11778" width="10.6640625" style="5" customWidth="1"/>
    <col min="11779" max="11779" width="9.6640625" style="5" customWidth="1"/>
    <col min="11780" max="11780" width="11.1640625" style="5" customWidth="1"/>
    <col min="11781" max="11782" width="9.6640625" style="5" customWidth="1"/>
    <col min="11783" max="11783" width="10.5" style="5" customWidth="1"/>
    <col min="11784" max="11784" width="9.6640625" style="5" customWidth="1"/>
    <col min="11785" max="11785" width="10.5" style="5" customWidth="1"/>
    <col min="11786" max="11786" width="9.33203125" style="5" bestFit="1" customWidth="1"/>
    <col min="11787" max="11789" width="9.6640625" style="5" customWidth="1"/>
    <col min="11790" max="11790" width="10.6640625" style="5" customWidth="1"/>
    <col min="11791" max="11791" width="10.33203125" style="5" customWidth="1"/>
    <col min="11792" max="11808" width="10.6640625" style="5" customWidth="1"/>
    <col min="11809" max="12032" width="9.1640625" style="5"/>
    <col min="12033" max="12033" width="1" style="5" customWidth="1"/>
    <col min="12034" max="12034" width="10.6640625" style="5" customWidth="1"/>
    <col min="12035" max="12035" width="9.6640625" style="5" customWidth="1"/>
    <col min="12036" max="12036" width="11.1640625" style="5" customWidth="1"/>
    <col min="12037" max="12038" width="9.6640625" style="5" customWidth="1"/>
    <col min="12039" max="12039" width="10.5" style="5" customWidth="1"/>
    <col min="12040" max="12040" width="9.6640625" style="5" customWidth="1"/>
    <col min="12041" max="12041" width="10.5" style="5" customWidth="1"/>
    <col min="12042" max="12042" width="9.33203125" style="5" bestFit="1" customWidth="1"/>
    <col min="12043" max="12045" width="9.6640625" style="5" customWidth="1"/>
    <col min="12046" max="12046" width="10.6640625" style="5" customWidth="1"/>
    <col min="12047" max="12047" width="10.33203125" style="5" customWidth="1"/>
    <col min="12048" max="12064" width="10.6640625" style="5" customWidth="1"/>
    <col min="12065" max="12288" width="9.1640625" style="5"/>
    <col min="12289" max="12289" width="1" style="5" customWidth="1"/>
    <col min="12290" max="12290" width="10.6640625" style="5" customWidth="1"/>
    <col min="12291" max="12291" width="9.6640625" style="5" customWidth="1"/>
    <col min="12292" max="12292" width="11.1640625" style="5" customWidth="1"/>
    <col min="12293" max="12294" width="9.6640625" style="5" customWidth="1"/>
    <col min="12295" max="12295" width="10.5" style="5" customWidth="1"/>
    <col min="12296" max="12296" width="9.6640625" style="5" customWidth="1"/>
    <col min="12297" max="12297" width="10.5" style="5" customWidth="1"/>
    <col min="12298" max="12298" width="9.33203125" style="5" bestFit="1" customWidth="1"/>
    <col min="12299" max="12301" width="9.6640625" style="5" customWidth="1"/>
    <col min="12302" max="12302" width="10.6640625" style="5" customWidth="1"/>
    <col min="12303" max="12303" width="10.33203125" style="5" customWidth="1"/>
    <col min="12304" max="12320" width="10.6640625" style="5" customWidth="1"/>
    <col min="12321" max="12544" width="9.1640625" style="5"/>
    <col min="12545" max="12545" width="1" style="5" customWidth="1"/>
    <col min="12546" max="12546" width="10.6640625" style="5" customWidth="1"/>
    <col min="12547" max="12547" width="9.6640625" style="5" customWidth="1"/>
    <col min="12548" max="12548" width="11.1640625" style="5" customWidth="1"/>
    <col min="12549" max="12550" width="9.6640625" style="5" customWidth="1"/>
    <col min="12551" max="12551" width="10.5" style="5" customWidth="1"/>
    <col min="12552" max="12552" width="9.6640625" style="5" customWidth="1"/>
    <col min="12553" max="12553" width="10.5" style="5" customWidth="1"/>
    <col min="12554" max="12554" width="9.33203125" style="5" bestFit="1" customWidth="1"/>
    <col min="12555" max="12557" width="9.6640625" style="5" customWidth="1"/>
    <col min="12558" max="12558" width="10.6640625" style="5" customWidth="1"/>
    <col min="12559" max="12559" width="10.33203125" style="5" customWidth="1"/>
    <col min="12560" max="12576" width="10.6640625" style="5" customWidth="1"/>
    <col min="12577" max="12800" width="9.1640625" style="5"/>
    <col min="12801" max="12801" width="1" style="5" customWidth="1"/>
    <col min="12802" max="12802" width="10.6640625" style="5" customWidth="1"/>
    <col min="12803" max="12803" width="9.6640625" style="5" customWidth="1"/>
    <col min="12804" max="12804" width="11.1640625" style="5" customWidth="1"/>
    <col min="12805" max="12806" width="9.6640625" style="5" customWidth="1"/>
    <col min="12807" max="12807" width="10.5" style="5" customWidth="1"/>
    <col min="12808" max="12808" width="9.6640625" style="5" customWidth="1"/>
    <col min="12809" max="12809" width="10.5" style="5" customWidth="1"/>
    <col min="12810" max="12810" width="9.33203125" style="5" bestFit="1" customWidth="1"/>
    <col min="12811" max="12813" width="9.6640625" style="5" customWidth="1"/>
    <col min="12814" max="12814" width="10.6640625" style="5" customWidth="1"/>
    <col min="12815" max="12815" width="10.33203125" style="5" customWidth="1"/>
    <col min="12816" max="12832" width="10.6640625" style="5" customWidth="1"/>
    <col min="12833" max="13056" width="9.1640625" style="5"/>
    <col min="13057" max="13057" width="1" style="5" customWidth="1"/>
    <col min="13058" max="13058" width="10.6640625" style="5" customWidth="1"/>
    <col min="13059" max="13059" width="9.6640625" style="5" customWidth="1"/>
    <col min="13060" max="13060" width="11.1640625" style="5" customWidth="1"/>
    <col min="13061" max="13062" width="9.6640625" style="5" customWidth="1"/>
    <col min="13063" max="13063" width="10.5" style="5" customWidth="1"/>
    <col min="13064" max="13064" width="9.6640625" style="5" customWidth="1"/>
    <col min="13065" max="13065" width="10.5" style="5" customWidth="1"/>
    <col min="13066" max="13066" width="9.33203125" style="5" bestFit="1" customWidth="1"/>
    <col min="13067" max="13069" width="9.6640625" style="5" customWidth="1"/>
    <col min="13070" max="13070" width="10.6640625" style="5" customWidth="1"/>
    <col min="13071" max="13071" width="10.33203125" style="5" customWidth="1"/>
    <col min="13072" max="13088" width="10.6640625" style="5" customWidth="1"/>
    <col min="13089" max="13312" width="9.1640625" style="5"/>
    <col min="13313" max="13313" width="1" style="5" customWidth="1"/>
    <col min="13314" max="13314" width="10.6640625" style="5" customWidth="1"/>
    <col min="13315" max="13315" width="9.6640625" style="5" customWidth="1"/>
    <col min="13316" max="13316" width="11.1640625" style="5" customWidth="1"/>
    <col min="13317" max="13318" width="9.6640625" style="5" customWidth="1"/>
    <col min="13319" max="13319" width="10.5" style="5" customWidth="1"/>
    <col min="13320" max="13320" width="9.6640625" style="5" customWidth="1"/>
    <col min="13321" max="13321" width="10.5" style="5" customWidth="1"/>
    <col min="13322" max="13322" width="9.33203125" style="5" bestFit="1" customWidth="1"/>
    <col min="13323" max="13325" width="9.6640625" style="5" customWidth="1"/>
    <col min="13326" max="13326" width="10.6640625" style="5" customWidth="1"/>
    <col min="13327" max="13327" width="10.33203125" style="5" customWidth="1"/>
    <col min="13328" max="13344" width="10.6640625" style="5" customWidth="1"/>
    <col min="13345" max="13568" width="9.1640625" style="5"/>
    <col min="13569" max="13569" width="1" style="5" customWidth="1"/>
    <col min="13570" max="13570" width="10.6640625" style="5" customWidth="1"/>
    <col min="13571" max="13571" width="9.6640625" style="5" customWidth="1"/>
    <col min="13572" max="13572" width="11.1640625" style="5" customWidth="1"/>
    <col min="13573" max="13574" width="9.6640625" style="5" customWidth="1"/>
    <col min="13575" max="13575" width="10.5" style="5" customWidth="1"/>
    <col min="13576" max="13576" width="9.6640625" style="5" customWidth="1"/>
    <col min="13577" max="13577" width="10.5" style="5" customWidth="1"/>
    <col min="13578" max="13578" width="9.33203125" style="5" bestFit="1" customWidth="1"/>
    <col min="13579" max="13581" width="9.6640625" style="5" customWidth="1"/>
    <col min="13582" max="13582" width="10.6640625" style="5" customWidth="1"/>
    <col min="13583" max="13583" width="10.33203125" style="5" customWidth="1"/>
    <col min="13584" max="13600" width="10.6640625" style="5" customWidth="1"/>
    <col min="13601" max="13824" width="9.1640625" style="5"/>
    <col min="13825" max="13825" width="1" style="5" customWidth="1"/>
    <col min="13826" max="13826" width="10.6640625" style="5" customWidth="1"/>
    <col min="13827" max="13827" width="9.6640625" style="5" customWidth="1"/>
    <col min="13828" max="13828" width="11.1640625" style="5" customWidth="1"/>
    <col min="13829" max="13830" width="9.6640625" style="5" customWidth="1"/>
    <col min="13831" max="13831" width="10.5" style="5" customWidth="1"/>
    <col min="13832" max="13832" width="9.6640625" style="5" customWidth="1"/>
    <col min="13833" max="13833" width="10.5" style="5" customWidth="1"/>
    <col min="13834" max="13834" width="9.33203125" style="5" bestFit="1" customWidth="1"/>
    <col min="13835" max="13837" width="9.6640625" style="5" customWidth="1"/>
    <col min="13838" max="13838" width="10.6640625" style="5" customWidth="1"/>
    <col min="13839" max="13839" width="10.33203125" style="5" customWidth="1"/>
    <col min="13840" max="13856" width="10.6640625" style="5" customWidth="1"/>
    <col min="13857" max="14080" width="9.1640625" style="5"/>
    <col min="14081" max="14081" width="1" style="5" customWidth="1"/>
    <col min="14082" max="14082" width="10.6640625" style="5" customWidth="1"/>
    <col min="14083" max="14083" width="9.6640625" style="5" customWidth="1"/>
    <col min="14084" max="14084" width="11.1640625" style="5" customWidth="1"/>
    <col min="14085" max="14086" width="9.6640625" style="5" customWidth="1"/>
    <col min="14087" max="14087" width="10.5" style="5" customWidth="1"/>
    <col min="14088" max="14088" width="9.6640625" style="5" customWidth="1"/>
    <col min="14089" max="14089" width="10.5" style="5" customWidth="1"/>
    <col min="14090" max="14090" width="9.33203125" style="5" bestFit="1" customWidth="1"/>
    <col min="14091" max="14093" width="9.6640625" style="5" customWidth="1"/>
    <col min="14094" max="14094" width="10.6640625" style="5" customWidth="1"/>
    <col min="14095" max="14095" width="10.33203125" style="5" customWidth="1"/>
    <col min="14096" max="14112" width="10.6640625" style="5" customWidth="1"/>
    <col min="14113" max="14336" width="9.1640625" style="5"/>
    <col min="14337" max="14337" width="1" style="5" customWidth="1"/>
    <col min="14338" max="14338" width="10.6640625" style="5" customWidth="1"/>
    <col min="14339" max="14339" width="9.6640625" style="5" customWidth="1"/>
    <col min="14340" max="14340" width="11.1640625" style="5" customWidth="1"/>
    <col min="14341" max="14342" width="9.6640625" style="5" customWidth="1"/>
    <col min="14343" max="14343" width="10.5" style="5" customWidth="1"/>
    <col min="14344" max="14344" width="9.6640625" style="5" customWidth="1"/>
    <col min="14345" max="14345" width="10.5" style="5" customWidth="1"/>
    <col min="14346" max="14346" width="9.33203125" style="5" bestFit="1" customWidth="1"/>
    <col min="14347" max="14349" width="9.6640625" style="5" customWidth="1"/>
    <col min="14350" max="14350" width="10.6640625" style="5" customWidth="1"/>
    <col min="14351" max="14351" width="10.33203125" style="5" customWidth="1"/>
    <col min="14352" max="14368" width="10.6640625" style="5" customWidth="1"/>
    <col min="14369" max="14592" width="9.1640625" style="5"/>
    <col min="14593" max="14593" width="1" style="5" customWidth="1"/>
    <col min="14594" max="14594" width="10.6640625" style="5" customWidth="1"/>
    <col min="14595" max="14595" width="9.6640625" style="5" customWidth="1"/>
    <col min="14596" max="14596" width="11.1640625" style="5" customWidth="1"/>
    <col min="14597" max="14598" width="9.6640625" style="5" customWidth="1"/>
    <col min="14599" max="14599" width="10.5" style="5" customWidth="1"/>
    <col min="14600" max="14600" width="9.6640625" style="5" customWidth="1"/>
    <col min="14601" max="14601" width="10.5" style="5" customWidth="1"/>
    <col min="14602" max="14602" width="9.33203125" style="5" bestFit="1" customWidth="1"/>
    <col min="14603" max="14605" width="9.6640625" style="5" customWidth="1"/>
    <col min="14606" max="14606" width="10.6640625" style="5" customWidth="1"/>
    <col min="14607" max="14607" width="10.33203125" style="5" customWidth="1"/>
    <col min="14608" max="14624" width="10.6640625" style="5" customWidth="1"/>
    <col min="14625" max="14848" width="9.1640625" style="5"/>
    <col min="14849" max="14849" width="1" style="5" customWidth="1"/>
    <col min="14850" max="14850" width="10.6640625" style="5" customWidth="1"/>
    <col min="14851" max="14851" width="9.6640625" style="5" customWidth="1"/>
    <col min="14852" max="14852" width="11.1640625" style="5" customWidth="1"/>
    <col min="14853" max="14854" width="9.6640625" style="5" customWidth="1"/>
    <col min="14855" max="14855" width="10.5" style="5" customWidth="1"/>
    <col min="14856" max="14856" width="9.6640625" style="5" customWidth="1"/>
    <col min="14857" max="14857" width="10.5" style="5" customWidth="1"/>
    <col min="14858" max="14858" width="9.33203125" style="5" bestFit="1" customWidth="1"/>
    <col min="14859" max="14861" width="9.6640625" style="5" customWidth="1"/>
    <col min="14862" max="14862" width="10.6640625" style="5" customWidth="1"/>
    <col min="14863" max="14863" width="10.33203125" style="5" customWidth="1"/>
    <col min="14864" max="14880" width="10.6640625" style="5" customWidth="1"/>
    <col min="14881" max="15104" width="9.1640625" style="5"/>
    <col min="15105" max="15105" width="1" style="5" customWidth="1"/>
    <col min="15106" max="15106" width="10.6640625" style="5" customWidth="1"/>
    <col min="15107" max="15107" width="9.6640625" style="5" customWidth="1"/>
    <col min="15108" max="15108" width="11.1640625" style="5" customWidth="1"/>
    <col min="15109" max="15110" width="9.6640625" style="5" customWidth="1"/>
    <col min="15111" max="15111" width="10.5" style="5" customWidth="1"/>
    <col min="15112" max="15112" width="9.6640625" style="5" customWidth="1"/>
    <col min="15113" max="15113" width="10.5" style="5" customWidth="1"/>
    <col min="15114" max="15114" width="9.33203125" style="5" bestFit="1" customWidth="1"/>
    <col min="15115" max="15117" width="9.6640625" style="5" customWidth="1"/>
    <col min="15118" max="15118" width="10.6640625" style="5" customWidth="1"/>
    <col min="15119" max="15119" width="10.33203125" style="5" customWidth="1"/>
    <col min="15120" max="15136" width="10.6640625" style="5" customWidth="1"/>
    <col min="15137" max="15360" width="9.1640625" style="5"/>
    <col min="15361" max="15361" width="1" style="5" customWidth="1"/>
    <col min="15362" max="15362" width="10.6640625" style="5" customWidth="1"/>
    <col min="15363" max="15363" width="9.6640625" style="5" customWidth="1"/>
    <col min="15364" max="15364" width="11.1640625" style="5" customWidth="1"/>
    <col min="15365" max="15366" width="9.6640625" style="5" customWidth="1"/>
    <col min="15367" max="15367" width="10.5" style="5" customWidth="1"/>
    <col min="15368" max="15368" width="9.6640625" style="5" customWidth="1"/>
    <col min="15369" max="15369" width="10.5" style="5" customWidth="1"/>
    <col min="15370" max="15370" width="9.33203125" style="5" bestFit="1" customWidth="1"/>
    <col min="15371" max="15373" width="9.6640625" style="5" customWidth="1"/>
    <col min="15374" max="15374" width="10.6640625" style="5" customWidth="1"/>
    <col min="15375" max="15375" width="10.33203125" style="5" customWidth="1"/>
    <col min="15376" max="15392" width="10.6640625" style="5" customWidth="1"/>
    <col min="15393" max="15616" width="9.1640625" style="5"/>
    <col min="15617" max="15617" width="1" style="5" customWidth="1"/>
    <col min="15618" max="15618" width="10.6640625" style="5" customWidth="1"/>
    <col min="15619" max="15619" width="9.6640625" style="5" customWidth="1"/>
    <col min="15620" max="15620" width="11.1640625" style="5" customWidth="1"/>
    <col min="15621" max="15622" width="9.6640625" style="5" customWidth="1"/>
    <col min="15623" max="15623" width="10.5" style="5" customWidth="1"/>
    <col min="15624" max="15624" width="9.6640625" style="5" customWidth="1"/>
    <col min="15625" max="15625" width="10.5" style="5" customWidth="1"/>
    <col min="15626" max="15626" width="9.33203125" style="5" bestFit="1" customWidth="1"/>
    <col min="15627" max="15629" width="9.6640625" style="5" customWidth="1"/>
    <col min="15630" max="15630" width="10.6640625" style="5" customWidth="1"/>
    <col min="15631" max="15631" width="10.33203125" style="5" customWidth="1"/>
    <col min="15632" max="15648" width="10.6640625" style="5" customWidth="1"/>
    <col min="15649" max="15872" width="9.1640625" style="5"/>
    <col min="15873" max="15873" width="1" style="5" customWidth="1"/>
    <col min="15874" max="15874" width="10.6640625" style="5" customWidth="1"/>
    <col min="15875" max="15875" width="9.6640625" style="5" customWidth="1"/>
    <col min="15876" max="15876" width="11.1640625" style="5" customWidth="1"/>
    <col min="15877" max="15878" width="9.6640625" style="5" customWidth="1"/>
    <col min="15879" max="15879" width="10.5" style="5" customWidth="1"/>
    <col min="15880" max="15880" width="9.6640625" style="5" customWidth="1"/>
    <col min="15881" max="15881" width="10.5" style="5" customWidth="1"/>
    <col min="15882" max="15882" width="9.33203125" style="5" bestFit="1" customWidth="1"/>
    <col min="15883" max="15885" width="9.6640625" style="5" customWidth="1"/>
    <col min="15886" max="15886" width="10.6640625" style="5" customWidth="1"/>
    <col min="15887" max="15887" width="10.33203125" style="5" customWidth="1"/>
    <col min="15888" max="15904" width="10.6640625" style="5" customWidth="1"/>
    <col min="15905" max="16128" width="9.1640625" style="5"/>
    <col min="16129" max="16129" width="1" style="5" customWidth="1"/>
    <col min="16130" max="16130" width="10.6640625" style="5" customWidth="1"/>
    <col min="16131" max="16131" width="9.6640625" style="5" customWidth="1"/>
    <col min="16132" max="16132" width="11.1640625" style="5" customWidth="1"/>
    <col min="16133" max="16134" width="9.6640625" style="5" customWidth="1"/>
    <col min="16135" max="16135" width="10.5" style="5" customWidth="1"/>
    <col min="16136" max="16136" width="9.6640625" style="5" customWidth="1"/>
    <col min="16137" max="16137" width="10.5" style="5" customWidth="1"/>
    <col min="16138" max="16138" width="9.33203125" style="5" bestFit="1" customWidth="1"/>
    <col min="16139" max="16141" width="9.6640625" style="5" customWidth="1"/>
    <col min="16142" max="16142" width="10.6640625" style="5" customWidth="1"/>
    <col min="16143" max="16143" width="10.33203125" style="5" customWidth="1"/>
    <col min="16144" max="16160" width="10.6640625" style="5" customWidth="1"/>
    <col min="16161" max="16384" width="9.1640625" style="5"/>
  </cols>
  <sheetData>
    <row r="1" spans="2:36" x14ac:dyDescent="0.15">
      <c r="B1" s="5"/>
      <c r="C1" s="5"/>
      <c r="D1" s="5"/>
      <c r="E1" s="5"/>
      <c r="F1" s="5"/>
      <c r="G1" s="5"/>
      <c r="H1" s="5"/>
      <c r="I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2:36" x14ac:dyDescent="0.15">
      <c r="B2" s="5"/>
      <c r="C2" s="5"/>
      <c r="D2" s="5"/>
      <c r="E2" s="5"/>
      <c r="F2" s="5"/>
      <c r="G2" s="5"/>
      <c r="H2" s="5"/>
      <c r="I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2:36" x14ac:dyDescent="0.15">
      <c r="B3" s="5"/>
      <c r="C3" s="5"/>
      <c r="D3" s="5"/>
      <c r="E3" s="5"/>
      <c r="F3" s="5"/>
      <c r="G3" s="5"/>
      <c r="H3" s="5"/>
      <c r="I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6" ht="33" x14ac:dyDescent="0.35">
      <c r="B4" s="5"/>
      <c r="C4" s="5"/>
      <c r="D4" s="5"/>
      <c r="E4" s="5"/>
      <c r="F4" s="5"/>
      <c r="G4" s="5"/>
      <c r="H4" s="5"/>
      <c r="J4" s="7" t="s">
        <v>7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6" ht="14.25" customHeight="1" x14ac:dyDescent="0.15">
      <c r="B5" s="5" t="s">
        <v>8</v>
      </c>
      <c r="C5" s="5"/>
      <c r="D5" s="5"/>
      <c r="E5" s="5"/>
      <c r="F5" s="5"/>
      <c r="G5" s="5"/>
      <c r="H5" s="5"/>
      <c r="I5" s="8" t="s">
        <v>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6" ht="29.25" customHeight="1" thickBot="1" x14ac:dyDescent="0.2">
      <c r="B6" s="5" t="s">
        <v>10</v>
      </c>
      <c r="C6" s="5"/>
      <c r="D6" s="5"/>
      <c r="E6" s="5"/>
      <c r="F6" s="5"/>
      <c r="G6" s="5"/>
      <c r="H6" s="5"/>
      <c r="I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6" ht="15" thickBot="1" x14ac:dyDescent="0.2">
      <c r="E7" s="10"/>
      <c r="F7" s="11" t="s">
        <v>11</v>
      </c>
      <c r="G7" s="12"/>
      <c r="H7" s="12"/>
      <c r="I7" s="13"/>
      <c r="J7" s="12"/>
      <c r="K7" s="12"/>
      <c r="L7" s="12"/>
      <c r="M7" s="14"/>
      <c r="N7" s="5"/>
      <c r="O7" s="119"/>
      <c r="P7" s="119"/>
      <c r="Q7" s="11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6" ht="27.75" customHeight="1" x14ac:dyDescent="0.15">
      <c r="B8" s="5"/>
      <c r="C8" s="15"/>
      <c r="D8" s="15"/>
      <c r="E8" s="5"/>
      <c r="F8" s="5"/>
      <c r="G8" s="5"/>
      <c r="H8" s="5"/>
      <c r="I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12</v>
      </c>
      <c r="AC8" s="5"/>
      <c r="AD8" s="5"/>
    </row>
    <row r="9" spans="2:36" ht="19" thickBot="1" x14ac:dyDescent="0.25">
      <c r="B9" s="16" t="s">
        <v>13</v>
      </c>
      <c r="C9" s="17"/>
      <c r="D9" s="17"/>
      <c r="E9" s="17"/>
      <c r="F9" s="18"/>
      <c r="G9" s="5"/>
      <c r="H9" s="5"/>
      <c r="I9" s="5"/>
      <c r="J9" s="120" t="s">
        <v>14</v>
      </c>
      <c r="K9" s="121"/>
      <c r="L9" s="12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2:36" ht="14" thickBot="1" x14ac:dyDescent="0.2">
      <c r="B10" s="5"/>
      <c r="C10" s="5"/>
      <c r="D10" s="5"/>
      <c r="E10" s="5"/>
      <c r="F10" s="5"/>
      <c r="G10" s="5"/>
      <c r="H10" s="5"/>
      <c r="I10" s="5"/>
      <c r="K10" s="5"/>
      <c r="L10" s="5"/>
      <c r="M10" s="5"/>
      <c r="N10" s="5"/>
      <c r="O10" s="5"/>
      <c r="P10" s="5"/>
      <c r="Q10" s="5"/>
      <c r="R10" s="123" t="s">
        <v>15</v>
      </c>
      <c r="S10" s="124"/>
      <c r="T10" s="124"/>
      <c r="U10" s="125"/>
      <c r="V10" s="5"/>
      <c r="W10" s="126" t="s">
        <v>16</v>
      </c>
      <c r="X10" s="127"/>
      <c r="Y10" s="127"/>
      <c r="Z10" s="125"/>
      <c r="AA10" s="5"/>
      <c r="AB10" s="19" t="s">
        <v>17</v>
      </c>
      <c r="AC10" s="19" t="s">
        <v>18</v>
      </c>
      <c r="AD10" s="19" t="s">
        <v>19</v>
      </c>
    </row>
    <row r="11" spans="2:36" ht="43" x14ac:dyDescent="0.2">
      <c r="B11" s="20" t="s">
        <v>20</v>
      </c>
      <c r="C11" s="21" t="s">
        <v>21</v>
      </c>
      <c r="D11" s="22" t="s">
        <v>22</v>
      </c>
      <c r="E11" s="23" t="s">
        <v>50</v>
      </c>
      <c r="F11" s="24" t="s">
        <v>23</v>
      </c>
      <c r="G11" s="25" t="s">
        <v>10</v>
      </c>
      <c r="H11" s="26"/>
      <c r="I11" s="27"/>
      <c r="J11" s="28" t="s">
        <v>17</v>
      </c>
      <c r="K11" s="28" t="s">
        <v>18</v>
      </c>
      <c r="L11" s="28" t="s">
        <v>19</v>
      </c>
      <c r="M11" s="29"/>
      <c r="N11" s="5"/>
      <c r="O11" s="5"/>
      <c r="P11" s="5"/>
      <c r="Q11" s="5"/>
      <c r="R11" s="30" t="s">
        <v>24</v>
      </c>
      <c r="S11" s="31" t="s">
        <v>25</v>
      </c>
      <c r="T11" s="32" t="s">
        <v>26</v>
      </c>
      <c r="U11" s="33" t="s">
        <v>27</v>
      </c>
      <c r="V11" s="5"/>
      <c r="W11" s="34" t="s">
        <v>26</v>
      </c>
      <c r="X11" s="35" t="s">
        <v>28</v>
      </c>
      <c r="Y11" s="36" t="s">
        <v>24</v>
      </c>
      <c r="Z11" s="33" t="s">
        <v>27</v>
      </c>
      <c r="AA11" s="5"/>
      <c r="AB11" s="37">
        <f t="array" aca="1" ref="AB11:AD15" ca="1">LINEST(INDIRECT(Z18),INDIRECT(Z15),1,1)</f>
        <v>878.11570599998129</v>
      </c>
      <c r="AC11" s="37">
        <f ca="1"/>
        <v>-177.90715184044015</v>
      </c>
      <c r="AD11" s="37">
        <f ca="1"/>
        <v>8.9035917753832443</v>
      </c>
    </row>
    <row r="12" spans="2:36" x14ac:dyDescent="0.15">
      <c r="B12" s="38">
        <v>1</v>
      </c>
      <c r="C12" s="39">
        <f t="shared" ref="C12:C18" si="0">IF(F12&amp;G12="",0,LOG10(E12))</f>
        <v>1.7535830588929067</v>
      </c>
      <c r="D12" s="40">
        <f t="shared" ref="D12" si="1">IF(F12&amp;G12="",_a,AVERAGE(F12,G12))</f>
        <v>5.6899999999999999E-2</v>
      </c>
      <c r="E12" s="6">
        <v>56.7</v>
      </c>
      <c r="F12" s="10">
        <v>5.6899999999999999E-2</v>
      </c>
      <c r="G12" s="41"/>
      <c r="H12" s="26"/>
      <c r="I12" s="42"/>
      <c r="J12" s="43">
        <f t="array" aca="1" ref="J12:L16" ca="1">IF(U12=0,"",LINEST(INDIRECT(U18),INDIRECT(U15),1,1))</f>
        <v>7.7036690346088147E-3</v>
      </c>
      <c r="K12" s="44">
        <f ca="1"/>
        <v>-3.262238190111158E-2</v>
      </c>
      <c r="L12" s="45">
        <f ca="1"/>
        <v>8.9910425005108055E-2</v>
      </c>
      <c r="M12" s="26"/>
      <c r="N12" s="5"/>
      <c r="O12" s="5"/>
      <c r="P12" s="5"/>
      <c r="Q12" s="5"/>
      <c r="R12" s="51">
        <f t="shared" ref="R12:R18" si="2">IF(C12=0,"",C12)</f>
        <v>1.7535830588929067</v>
      </c>
      <c r="S12" s="52">
        <f t="shared" ref="S12:S18" si="3">IF(C12=0,"",R12*R12)</f>
        <v>3.0750535444362033</v>
      </c>
      <c r="T12" s="53">
        <f t="shared" ref="T12:T18" si="4">IF(C12=0,"",D12)</f>
        <v>5.6899999999999999E-2</v>
      </c>
      <c r="U12" s="54">
        <f>COUNT(R12:R18)</f>
        <v>7</v>
      </c>
      <c r="V12" s="5"/>
      <c r="W12" s="51">
        <f t="shared" ref="W12:W17" si="5">IF(D12="","",D12)</f>
        <v>5.6899999999999999E-2</v>
      </c>
      <c r="X12" s="52">
        <f t="shared" ref="X12:X17" si="6">IF(D12="","",W12*W12)</f>
        <v>3.2376099999999997E-3</v>
      </c>
      <c r="Y12" s="53">
        <f t="shared" ref="Y12:Y17" si="7">IF(C12="","",C12)</f>
        <v>1.7535830588929067</v>
      </c>
      <c r="Z12" s="54">
        <f>COUNT(W12:W31)</f>
        <v>7</v>
      </c>
      <c r="AA12" s="5"/>
      <c r="AB12" s="5">
        <f ca="1"/>
        <v>315.32807521525871</v>
      </c>
      <c r="AC12" s="5">
        <f ca="1"/>
        <v>46.352743513380787</v>
      </c>
      <c r="AD12" s="5">
        <f ca="1"/>
        <v>1.6623617613333042</v>
      </c>
    </row>
    <row r="13" spans="2:36" ht="15" x14ac:dyDescent="0.2">
      <c r="B13" s="38">
        <v>2</v>
      </c>
      <c r="C13" s="39">
        <f t="shared" si="0"/>
        <v>1.4517864355242902</v>
      </c>
      <c r="D13" s="40">
        <f t="shared" ref="D13:D18" si="8">IF(F13&amp;G13="",_a,AVERAGE(F13,G13))</f>
        <v>5.815E-2</v>
      </c>
      <c r="E13" s="6">
        <v>28.3</v>
      </c>
      <c r="F13" s="10">
        <v>5.815E-2</v>
      </c>
      <c r="G13" s="41"/>
      <c r="H13" s="26"/>
      <c r="I13" s="55" t="s">
        <v>29</v>
      </c>
      <c r="J13" s="46">
        <f ca="1"/>
        <v>7.9034811004055725E-4</v>
      </c>
      <c r="K13" s="6">
        <f ca="1"/>
        <v>1.4067452467337394E-3</v>
      </c>
      <c r="L13" s="47">
        <f ca="1"/>
        <v>5.1540397002149141E-4</v>
      </c>
      <c r="M13" s="56" t="s">
        <v>30</v>
      </c>
      <c r="N13" s="5"/>
      <c r="O13" s="5"/>
      <c r="P13" s="5"/>
      <c r="Q13" s="5"/>
      <c r="R13" s="51">
        <f t="shared" si="2"/>
        <v>1.4517864355242902</v>
      </c>
      <c r="S13" s="52">
        <f t="shared" si="3"/>
        <v>2.1076838543723242</v>
      </c>
      <c r="T13" s="53">
        <f t="shared" si="4"/>
        <v>5.815E-2</v>
      </c>
      <c r="U13" s="57"/>
      <c r="V13" s="5"/>
      <c r="W13" s="51">
        <f t="shared" si="5"/>
        <v>5.815E-2</v>
      </c>
      <c r="X13" s="52">
        <f t="shared" si="6"/>
        <v>3.3814225E-3</v>
      </c>
      <c r="Y13" s="53">
        <f t="shared" si="7"/>
        <v>1.4517864355242902</v>
      </c>
      <c r="Z13" s="57"/>
      <c r="AA13" s="5"/>
      <c r="AB13" s="5">
        <f ca="1"/>
        <v>0.98566022329845537</v>
      </c>
      <c r="AC13" s="5">
        <f ca="1"/>
        <v>9.5313556280418182E-2</v>
      </c>
      <c r="AD13" s="5" t="e">
        <f ca="1"/>
        <v>#N/A</v>
      </c>
    </row>
    <row r="14" spans="2:36" ht="16" x14ac:dyDescent="0.2">
      <c r="B14" s="38">
        <v>3</v>
      </c>
      <c r="C14" s="39">
        <f t="shared" si="0"/>
        <v>1.1522883443830565</v>
      </c>
      <c r="D14" s="40">
        <f t="shared" si="8"/>
        <v>6.2300000000000001E-2</v>
      </c>
      <c r="E14" s="6">
        <v>14.2</v>
      </c>
      <c r="F14" s="10">
        <v>6.2300000000000001E-2</v>
      </c>
      <c r="G14" s="41"/>
      <c r="H14" s="26"/>
      <c r="I14" s="55" t="s">
        <v>31</v>
      </c>
      <c r="J14" s="46">
        <f ca="1"/>
        <v>0.99829747274040381</v>
      </c>
      <c r="K14" s="6">
        <f ca="1"/>
        <v>6.5467896644340578E-4</v>
      </c>
      <c r="L14" s="47" t="e">
        <f ca="1"/>
        <v>#N/A</v>
      </c>
      <c r="M14" s="56" t="s">
        <v>32</v>
      </c>
      <c r="N14" s="5"/>
      <c r="O14" s="5"/>
      <c r="P14" s="5"/>
      <c r="Q14" s="5"/>
      <c r="R14" s="51">
        <f t="shared" si="2"/>
        <v>1.1522883443830565</v>
      </c>
      <c r="S14" s="52">
        <f t="shared" si="3"/>
        <v>1.3277684286010454</v>
      </c>
      <c r="T14" s="53">
        <f t="shared" si="4"/>
        <v>6.2300000000000001E-2</v>
      </c>
      <c r="U14" s="58" t="s">
        <v>33</v>
      </c>
      <c r="V14" s="5"/>
      <c r="W14" s="51">
        <f t="shared" si="5"/>
        <v>6.2300000000000001E-2</v>
      </c>
      <c r="X14" s="52">
        <f t="shared" si="6"/>
        <v>3.8812900000000003E-3</v>
      </c>
      <c r="Y14" s="53">
        <f t="shared" si="7"/>
        <v>1.1522883443830565</v>
      </c>
      <c r="Z14" s="58" t="s">
        <v>34</v>
      </c>
      <c r="AA14" s="5"/>
      <c r="AB14" s="5">
        <f ca="1"/>
        <v>137.47218576873445</v>
      </c>
      <c r="AC14" s="5">
        <f ca="1"/>
        <v>4</v>
      </c>
      <c r="AD14" s="5" t="e">
        <f ca="1"/>
        <v>#N/A</v>
      </c>
      <c r="AJ14" s="41"/>
    </row>
    <row r="15" spans="2:36" ht="15" x14ac:dyDescent="0.2">
      <c r="B15" s="38">
        <v>4</v>
      </c>
      <c r="C15" s="39">
        <f t="shared" si="0"/>
        <v>0.85125834871907524</v>
      </c>
      <c r="D15" s="40">
        <f t="shared" si="8"/>
        <v>6.7500000000000004E-2</v>
      </c>
      <c r="E15" s="6">
        <v>7.1</v>
      </c>
      <c r="F15" s="10">
        <v>6.7500000000000004E-2</v>
      </c>
      <c r="G15" s="41"/>
      <c r="H15" s="26"/>
      <c r="I15" s="55" t="s">
        <v>35</v>
      </c>
      <c r="J15" s="46">
        <f ca="1"/>
        <v>1172.7242158544366</v>
      </c>
      <c r="K15" s="6">
        <f ca="1"/>
        <v>4</v>
      </c>
      <c r="L15" s="47" t="e">
        <f ca="1"/>
        <v>#N/A</v>
      </c>
      <c r="M15" s="56" t="s">
        <v>36</v>
      </c>
      <c r="N15" s="5"/>
      <c r="O15" s="5"/>
      <c r="P15" s="5"/>
      <c r="Q15" s="5"/>
      <c r="R15" s="51">
        <f t="shared" si="2"/>
        <v>0.85125834871907524</v>
      </c>
      <c r="S15" s="52">
        <f t="shared" si="3"/>
        <v>0.72464077626392676</v>
      </c>
      <c r="T15" s="53">
        <f t="shared" si="4"/>
        <v>6.7500000000000004E-2</v>
      </c>
      <c r="U15" s="54" t="str">
        <f>"r12:"&amp;"s"&amp;(12+U12-1)</f>
        <v>r12:s18</v>
      </c>
      <c r="V15" s="5"/>
      <c r="W15" s="51">
        <f t="shared" si="5"/>
        <v>6.7500000000000004E-2</v>
      </c>
      <c r="X15" s="52">
        <f t="shared" si="6"/>
        <v>4.5562500000000004E-3</v>
      </c>
      <c r="Y15" s="53">
        <f t="shared" si="7"/>
        <v>0.85125834871907524</v>
      </c>
      <c r="Z15" s="54" t="str">
        <f>"w12:"&amp;"x"&amp;(12+Z12-1)</f>
        <v>w12:x18</v>
      </c>
      <c r="AA15" s="5"/>
      <c r="AB15" s="5">
        <f ca="1"/>
        <v>2.4977799865278039</v>
      </c>
      <c r="AC15" s="5">
        <f ca="1"/>
        <v>3.6338696043281778E-2</v>
      </c>
      <c r="AD15" s="5" t="e">
        <f ca="1"/>
        <v>#N/A</v>
      </c>
      <c r="AJ15" s="41"/>
    </row>
    <row r="16" spans="2:36" ht="16" thickBot="1" x14ac:dyDescent="0.25">
      <c r="B16" s="38">
        <v>5</v>
      </c>
      <c r="C16" s="39">
        <f t="shared" si="0"/>
        <v>0.54900326202578786</v>
      </c>
      <c r="D16" s="40">
        <f t="shared" si="8"/>
        <v>7.5249999999999997E-2</v>
      </c>
      <c r="E16" s="6">
        <v>3.54</v>
      </c>
      <c r="F16" s="10">
        <v>7.5249999999999997E-2</v>
      </c>
      <c r="G16" s="41"/>
      <c r="H16" s="26"/>
      <c r="I16" s="59" t="s">
        <v>37</v>
      </c>
      <c r="J16" s="48">
        <f ca="1"/>
        <v>1.0052698675178725E-3</v>
      </c>
      <c r="K16" s="49">
        <f ca="1"/>
        <v>1.7144181964136242E-6</v>
      </c>
      <c r="L16" s="50" t="e">
        <f ca="1"/>
        <v>#N/A</v>
      </c>
      <c r="M16" s="60" t="s">
        <v>38</v>
      </c>
      <c r="N16" s="5"/>
      <c r="O16" s="5"/>
      <c r="P16" s="5"/>
      <c r="Q16" s="5"/>
      <c r="R16" s="51">
        <f t="shared" si="2"/>
        <v>0.54900326202578786</v>
      </c>
      <c r="S16" s="52">
        <f t="shared" si="3"/>
        <v>0.30140458171495588</v>
      </c>
      <c r="T16" s="53">
        <f t="shared" si="4"/>
        <v>7.5249999999999997E-2</v>
      </c>
      <c r="U16" s="57"/>
      <c r="V16" s="5"/>
      <c r="W16" s="51">
        <f t="shared" si="5"/>
        <v>7.5249999999999997E-2</v>
      </c>
      <c r="X16" s="52">
        <f t="shared" si="6"/>
        <v>5.6625624999999992E-3</v>
      </c>
      <c r="Y16" s="53">
        <f t="shared" si="7"/>
        <v>0.54900326202578786</v>
      </c>
      <c r="Z16" s="57"/>
      <c r="AA16" s="5"/>
      <c r="AB16" s="5"/>
      <c r="AC16" s="5"/>
      <c r="AD16" s="5"/>
      <c r="AJ16" s="41"/>
    </row>
    <row r="17" spans="2:36" x14ac:dyDescent="0.15">
      <c r="B17" s="38">
        <v>6</v>
      </c>
      <c r="C17" s="39">
        <f t="shared" si="0"/>
        <v>0.24797326636180664</v>
      </c>
      <c r="D17" s="40">
        <f t="shared" si="8"/>
        <v>8.2250000000000004E-2</v>
      </c>
      <c r="E17" s="6">
        <v>1.77</v>
      </c>
      <c r="F17" s="10">
        <v>8.2250000000000004E-2</v>
      </c>
      <c r="G17" s="41"/>
      <c r="H17" s="5"/>
      <c r="I17" s="5"/>
      <c r="K17" s="5"/>
      <c r="L17" s="5"/>
      <c r="M17" s="5"/>
      <c r="N17" s="5"/>
      <c r="O17" s="5"/>
      <c r="P17" s="5"/>
      <c r="Q17" s="5"/>
      <c r="R17" s="51">
        <f t="shared" si="2"/>
        <v>0.24797326636180664</v>
      </c>
      <c r="S17" s="52">
        <f t="shared" si="3"/>
        <v>6.1490740830143505E-2</v>
      </c>
      <c r="T17" s="53">
        <f t="shared" si="4"/>
        <v>8.2250000000000004E-2</v>
      </c>
      <c r="U17" s="58" t="s">
        <v>34</v>
      </c>
      <c r="V17" s="5"/>
      <c r="W17" s="51">
        <f t="shared" si="5"/>
        <v>8.2250000000000004E-2</v>
      </c>
      <c r="X17" s="52">
        <f t="shared" si="6"/>
        <v>6.7650625000000002E-3</v>
      </c>
      <c r="Y17" s="53">
        <f t="shared" si="7"/>
        <v>0.24797326636180664</v>
      </c>
      <c r="Z17" s="58" t="s">
        <v>33</v>
      </c>
      <c r="AA17" s="5"/>
      <c r="AB17" s="5"/>
      <c r="AC17" s="5"/>
      <c r="AD17" s="5"/>
      <c r="AJ17" s="41"/>
    </row>
    <row r="18" spans="2:36" ht="14" thickBot="1" x14ac:dyDescent="0.2">
      <c r="B18" s="61">
        <v>7</v>
      </c>
      <c r="C18" s="62">
        <f t="shared" si="0"/>
        <v>-5.0609993355087209E-2</v>
      </c>
      <c r="D18" s="62">
        <f t="shared" si="8"/>
        <v>9.1300000000000006E-2</v>
      </c>
      <c r="E18" s="6">
        <v>0.89</v>
      </c>
      <c r="F18" s="63">
        <v>9.1300000000000006E-2</v>
      </c>
      <c r="G18" s="41"/>
      <c r="H18" s="5"/>
      <c r="I18" s="5"/>
      <c r="K18" s="64"/>
      <c r="L18" s="5"/>
      <c r="M18" s="5"/>
      <c r="N18" s="5"/>
      <c r="O18" s="5"/>
      <c r="P18" s="5"/>
      <c r="Q18" s="5"/>
      <c r="R18" s="51">
        <f t="shared" si="2"/>
        <v>-5.0609993355087209E-2</v>
      </c>
      <c r="S18" s="52">
        <f t="shared" si="3"/>
        <v>2.5613714274019712E-3</v>
      </c>
      <c r="T18" s="53">
        <f t="shared" si="4"/>
        <v>9.1300000000000006E-2</v>
      </c>
      <c r="U18" s="54" t="str">
        <f>"d12:"&amp;"d"&amp;(12+U12-1)</f>
        <v>d12:d18</v>
      </c>
      <c r="V18" s="5"/>
      <c r="W18" s="51">
        <f>IF(C18=0,"",D18)</f>
        <v>9.1300000000000006E-2</v>
      </c>
      <c r="X18" s="52">
        <f>IF(C18=0,"",W18*W18)</f>
        <v>8.3356900000000015E-3</v>
      </c>
      <c r="Y18" s="53">
        <f>IF(C18=0,"",C18)</f>
        <v>-5.0609993355087209E-2</v>
      </c>
      <c r="Z18" s="54" t="str">
        <f>"c12:"&amp;"c"&amp;(12+Z12-1)</f>
        <v>c12:c18</v>
      </c>
      <c r="AA18" s="5"/>
      <c r="AB18" s="5"/>
      <c r="AC18" s="5"/>
      <c r="AD18" s="5"/>
      <c r="AJ18" s="41"/>
    </row>
    <row r="19" spans="2:36" x14ac:dyDescent="0.15">
      <c r="B19" s="28"/>
      <c r="C19" s="65"/>
      <c r="D19" s="65"/>
      <c r="E19" s="65"/>
      <c r="F19" s="65"/>
      <c r="G19" s="5"/>
      <c r="H19" s="5"/>
      <c r="I19" s="5"/>
      <c r="K19" s="5"/>
      <c r="L19" s="5"/>
      <c r="M19" s="5"/>
      <c r="N19" s="5"/>
      <c r="O19" s="5"/>
      <c r="P19" s="5"/>
      <c r="Q19" s="5"/>
      <c r="R19" s="66" t="str">
        <f>IF(C19="","",C19)</f>
        <v/>
      </c>
      <c r="S19" s="67" t="str">
        <f>IF(C19="","",R19*R19)</f>
        <v/>
      </c>
      <c r="T19" s="68" t="str">
        <f>IF(D19="","",D19)</f>
        <v/>
      </c>
      <c r="U19" s="5"/>
      <c r="V19" s="5"/>
      <c r="W19" s="66" t="str">
        <f>IF(D19="","",D19)</f>
        <v/>
      </c>
      <c r="X19" s="67" t="str">
        <f>IF(D19="","",W19*W19)</f>
        <v/>
      </c>
      <c r="Y19" s="68" t="str">
        <f>IF(C19="","",C19)</f>
        <v/>
      </c>
      <c r="Z19" s="5"/>
      <c r="AA19" s="5"/>
      <c r="AB19" s="5"/>
      <c r="AC19" s="5"/>
      <c r="AD19" s="5"/>
      <c r="AJ19" s="41"/>
    </row>
    <row r="20" spans="2:36" x14ac:dyDescent="0.15">
      <c r="B20" s="19"/>
      <c r="C20" s="41"/>
      <c r="D20" s="41"/>
      <c r="E20" s="41"/>
      <c r="F20" s="41"/>
      <c r="G20" s="5"/>
      <c r="H20" s="5"/>
      <c r="I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J20" s="41"/>
    </row>
    <row r="21" spans="2:36" x14ac:dyDescent="0.15">
      <c r="B21" s="19"/>
      <c r="C21" s="41"/>
      <c r="D21" s="41"/>
      <c r="E21" s="41"/>
      <c r="F21" s="41"/>
      <c r="G21" s="5"/>
      <c r="H21" s="5">
        <v>1.4E-2</v>
      </c>
      <c r="I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J21" s="41"/>
    </row>
    <row r="22" spans="2:36" x14ac:dyDescent="0.15">
      <c r="B22" s="19"/>
      <c r="C22" s="41"/>
      <c r="D22" s="5"/>
      <c r="E22" s="5"/>
      <c r="F22" s="5"/>
      <c r="G22" s="5"/>
      <c r="H22" s="5">
        <v>1.7000000000000001E-2</v>
      </c>
      <c r="I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J22" s="41"/>
    </row>
    <row r="23" spans="2:36" x14ac:dyDescent="0.15">
      <c r="B23" s="5"/>
      <c r="C23" s="5"/>
      <c r="D23" s="5"/>
      <c r="E23" s="5"/>
      <c r="F23" s="5"/>
      <c r="G23" s="5"/>
      <c r="H23" s="5">
        <v>0.02</v>
      </c>
      <c r="I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2:36" x14ac:dyDescent="0.15">
      <c r="B24" s="5"/>
      <c r="C24" s="5"/>
      <c r="D24" s="5"/>
      <c r="E24" s="5"/>
      <c r="F24" s="5"/>
      <c r="G24" s="5"/>
      <c r="H24" s="5">
        <v>2.1999999999999999E-2</v>
      </c>
      <c r="I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2:36" x14ac:dyDescent="0.15">
      <c r="B25" s="5"/>
      <c r="C25" s="5"/>
      <c r="D25" s="5"/>
      <c r="E25" s="5"/>
      <c r="F25" s="5"/>
      <c r="G25" s="5"/>
      <c r="H25" s="5">
        <v>2.5000000000000001E-2</v>
      </c>
      <c r="I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2:36" x14ac:dyDescent="0.15">
      <c r="B26" s="5"/>
      <c r="C26" s="5"/>
      <c r="D26" s="5"/>
      <c r="E26" s="5"/>
      <c r="F26" s="5"/>
      <c r="G26" s="5"/>
      <c r="H26" s="5">
        <v>0.03</v>
      </c>
      <c r="I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2:36" x14ac:dyDescent="0.15">
      <c r="B27" s="5"/>
      <c r="C27" s="5"/>
      <c r="D27" s="5"/>
      <c r="E27" s="5"/>
      <c r="F27" s="5"/>
      <c r="G27" s="5"/>
      <c r="H27" s="5">
        <v>3.5999999999999997E-2</v>
      </c>
      <c r="I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J27" s="19"/>
    </row>
    <row r="28" spans="2:36" x14ac:dyDescent="0.15">
      <c r="B28" s="5"/>
      <c r="C28" s="5"/>
      <c r="D28" s="5"/>
      <c r="E28" s="5"/>
      <c r="F28" s="5"/>
      <c r="G28" s="5"/>
      <c r="H28" s="5"/>
      <c r="I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2:36" x14ac:dyDescent="0.15">
      <c r="B29" s="5"/>
      <c r="C29" s="5"/>
      <c r="D29" s="5"/>
      <c r="E29" s="5"/>
      <c r="F29" s="5"/>
      <c r="G29" s="5"/>
      <c r="H29" s="5"/>
      <c r="I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2:36" x14ac:dyDescent="0.15">
      <c r="B30" s="5"/>
      <c r="C30" s="5"/>
      <c r="D30" s="5"/>
      <c r="E30" s="5"/>
      <c r="F30" s="5"/>
      <c r="G30" s="5"/>
      <c r="H30" s="5"/>
      <c r="I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2:36" x14ac:dyDescent="0.15">
      <c r="B31" s="5"/>
      <c r="C31" s="5"/>
      <c r="D31" s="5"/>
      <c r="E31" s="5"/>
      <c r="F31" s="5"/>
      <c r="G31" s="5"/>
      <c r="H31" s="5"/>
      <c r="I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2:36" ht="10.5" customHeight="1" x14ac:dyDescent="0.15">
      <c r="B32" s="5"/>
      <c r="C32" s="5"/>
      <c r="D32" s="5"/>
      <c r="E32" s="5"/>
      <c r="F32" s="5"/>
      <c r="G32" s="5"/>
      <c r="H32" s="5"/>
      <c r="I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2:30" x14ac:dyDescent="0.15">
      <c r="B33" s="5"/>
      <c r="C33" s="5"/>
      <c r="D33" s="5"/>
      <c r="E33" s="5"/>
      <c r="F33" s="5"/>
      <c r="G33" s="5"/>
      <c r="H33" s="5"/>
      <c r="I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2:30" x14ac:dyDescent="0.15">
      <c r="B34" s="5"/>
      <c r="C34" s="5"/>
      <c r="D34" s="5"/>
      <c r="E34" s="5"/>
      <c r="F34" s="5"/>
      <c r="G34" s="5"/>
      <c r="H34" s="5"/>
      <c r="I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2:30" x14ac:dyDescent="0.15">
      <c r="B35" s="5"/>
      <c r="C35" s="15"/>
      <c r="D35" s="15"/>
      <c r="E35" s="5"/>
      <c r="F35" s="5"/>
      <c r="G35" s="5"/>
      <c r="H35" s="5"/>
      <c r="I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118"/>
      <c r="X35" s="118"/>
      <c r="Y35" s="118"/>
      <c r="Z35" s="5"/>
      <c r="AA35" s="118"/>
      <c r="AB35" s="118"/>
      <c r="AC35" s="118"/>
      <c r="AD35" s="5"/>
    </row>
    <row r="36" spans="2:30" ht="16" x14ac:dyDescent="0.2">
      <c r="B36" s="16" t="s">
        <v>39</v>
      </c>
      <c r="C36" s="69"/>
      <c r="D36" s="69"/>
      <c r="E36" s="17"/>
      <c r="F36" s="18"/>
      <c r="G36" s="5"/>
      <c r="H36" s="19"/>
      <c r="I36" s="19"/>
      <c r="J36" s="19"/>
      <c r="K36" s="19"/>
      <c r="L36" s="19"/>
      <c r="M36" s="19"/>
      <c r="N36" s="5"/>
      <c r="O36" s="19"/>
      <c r="P36" s="19"/>
      <c r="Q36" s="19"/>
      <c r="R36" s="5"/>
      <c r="S36" s="5"/>
      <c r="T36" s="5"/>
      <c r="U36" s="5"/>
      <c r="V36" s="5"/>
      <c r="W36" s="19"/>
      <c r="X36" s="19"/>
      <c r="Y36" s="19"/>
      <c r="Z36" s="5"/>
      <c r="AA36" s="19"/>
      <c r="AB36" s="19"/>
      <c r="AC36" s="19"/>
      <c r="AD36" s="5"/>
    </row>
    <row r="37" spans="2:30" ht="14" thickBot="1" x14ac:dyDescent="0.2">
      <c r="B37" s="5"/>
      <c r="C37" s="70"/>
      <c r="D37" s="70"/>
      <c r="E37" s="5"/>
      <c r="F37" s="5"/>
      <c r="G37" s="5"/>
      <c r="H37" s="19"/>
      <c r="I37" s="41"/>
      <c r="J37" s="41"/>
      <c r="K37" s="41"/>
      <c r="L37" s="41"/>
      <c r="M37" s="5"/>
      <c r="N37" s="5"/>
      <c r="O37" s="19"/>
      <c r="P37" s="41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2:30" ht="44" thickBot="1" x14ac:dyDescent="0.25">
      <c r="B38" s="71" t="s">
        <v>40</v>
      </c>
      <c r="C38" s="72" t="s">
        <v>21</v>
      </c>
      <c r="D38" s="73" t="s">
        <v>22</v>
      </c>
      <c r="E38" s="74" t="s">
        <v>41</v>
      </c>
      <c r="F38" s="75" t="s">
        <v>49</v>
      </c>
      <c r="G38" s="74" t="s">
        <v>42</v>
      </c>
      <c r="H38" s="76" t="s">
        <v>51</v>
      </c>
      <c r="J38" s="41"/>
      <c r="K38" s="41"/>
      <c r="L38" s="41"/>
      <c r="M38" s="5"/>
      <c r="N38" s="5"/>
      <c r="O38" s="19"/>
      <c r="P38" s="41"/>
      <c r="U38" s="77" t="s">
        <v>43</v>
      </c>
      <c r="V38" s="78"/>
      <c r="Z38" s="77" t="s">
        <v>44</v>
      </c>
      <c r="AA38" s="78"/>
    </row>
    <row r="39" spans="2:30" x14ac:dyDescent="0.15">
      <c r="B39" s="79" t="s">
        <v>45</v>
      </c>
      <c r="C39" s="80" t="s">
        <v>21</v>
      </c>
      <c r="D39" s="80" t="s">
        <v>22</v>
      </c>
      <c r="E39" s="82" t="s">
        <v>10</v>
      </c>
      <c r="F39" s="83"/>
      <c r="G39" s="83"/>
      <c r="H39" s="84"/>
      <c r="J39" s="41"/>
      <c r="K39" s="41"/>
      <c r="L39" s="41"/>
      <c r="M39" s="5"/>
      <c r="N39" s="5"/>
      <c r="O39" s="19"/>
      <c r="P39" s="41"/>
      <c r="Q39" s="85" t="s">
        <v>21</v>
      </c>
      <c r="R39" s="86" t="s">
        <v>22</v>
      </c>
      <c r="T39" s="83" t="s">
        <v>46</v>
      </c>
      <c r="U39" s="83" t="s">
        <v>47</v>
      </c>
      <c r="V39" s="87" t="s">
        <v>48</v>
      </c>
      <c r="Y39" s="83" t="s">
        <v>46</v>
      </c>
      <c r="Z39" s="83" t="s">
        <v>47</v>
      </c>
      <c r="AA39" s="87" t="s">
        <v>48</v>
      </c>
    </row>
    <row r="40" spans="2:30" x14ac:dyDescent="0.15">
      <c r="B40" s="111">
        <v>1</v>
      </c>
      <c r="C40" s="112">
        <f ca="1">IF(T40="","",IF(ABS(T40-U40)&lt;ABS(T40-V40),U40,V40))</f>
        <v>-0.15637132112588814</v>
      </c>
      <c r="D40" s="112">
        <f>IF(E40="","",AVERAGE(E40))</f>
        <v>9.5200000000000007E-2</v>
      </c>
      <c r="E40" s="99">
        <v>9.5200000000000007E-2</v>
      </c>
      <c r="F40" s="112">
        <f ca="1">IF(D$12="","",IF(C40="","",POWER(10,C40)))</f>
        <v>0.69763567156563611</v>
      </c>
      <c r="G40" s="113">
        <v>10</v>
      </c>
      <c r="H40" s="114">
        <f ca="1">IF(F40="","",IF(G40="","",POWER(10,C40)*G40))</f>
        <v>6.9763567156563608</v>
      </c>
      <c r="I40" s="93" t="s">
        <v>1</v>
      </c>
      <c r="K40" s="41"/>
      <c r="L40" s="41"/>
      <c r="M40" s="5"/>
      <c r="N40" s="5"/>
      <c r="O40" s="19"/>
      <c r="P40" s="41"/>
      <c r="Q40" s="89"/>
      <c r="R40" s="80"/>
      <c r="T40" s="80">
        <f ca="1">IF(D40="","",_Ar+_Br*D40+_Cr*D40*D40)</f>
        <v>-7.4771311720588152E-2</v>
      </c>
      <c r="U40" s="80">
        <f ca="1">IF(D40="","",-0.5*_b/_c+SQRT((0.5*_b/_c)^2-(_a-D40)/_c))</f>
        <v>4.391026490572445</v>
      </c>
      <c r="V40" s="80">
        <f ca="1">IF(D40="","",-0.5*_b/_c-SQRT((0.5*_b/_c)^2-(_a-D40)/_c))</f>
        <v>-0.15637132112588814</v>
      </c>
      <c r="Y40" s="80" t="str">
        <f>IF(R40="","",_Ar+_Br*R40+_Cr*R40*R40)</f>
        <v/>
      </c>
      <c r="Z40" s="80" t="str">
        <f>IF(R40="","",-0.5*_b/_c+SQRT((0.5*_b/_c)^2-(_a-R40)/_c))</f>
        <v/>
      </c>
      <c r="AA40" s="80" t="str">
        <f>IF(R40="","",-0.5*_b/_c-SQRT((0.5*_b/_c)^2-(_a-R40)/_c))</f>
        <v/>
      </c>
    </row>
    <row r="41" spans="2:30" x14ac:dyDescent="0.15">
      <c r="B41" s="88">
        <v>2</v>
      </c>
      <c r="C41" s="80">
        <f t="shared" ref="C41:C62" ca="1" si="9">IF(T41="","",IF(ABS(T41-U41)&lt;ABS(T41-V41),U41,V41))</f>
        <v>-0.3216386662475732</v>
      </c>
      <c r="D41" s="80">
        <f t="shared" ref="D41:D62" si="10">IF(E41="","",AVERAGE(E41))</f>
        <v>0.1012</v>
      </c>
      <c r="E41" s="108">
        <v>0.1012</v>
      </c>
      <c r="F41" s="80">
        <f t="shared" ref="F41:F62" ca="1" si="11">IF(D$12="","",IF(C41="","",POWER(10,C41)))</f>
        <v>0.47682754314695797</v>
      </c>
      <c r="G41" s="96">
        <v>10</v>
      </c>
      <c r="H41" s="81">
        <f t="shared" ref="H41:H62" ca="1" si="12">IF(F41="","",IF(G41="","",POWER(10,C41)*G41))</f>
        <v>4.7682754314695792</v>
      </c>
      <c r="I41" s="103">
        <f ca="1">AVERAGE(H40:H43)</f>
        <v>5.652786379308572</v>
      </c>
      <c r="J41" s="41"/>
      <c r="K41" s="41"/>
      <c r="L41" s="41"/>
      <c r="M41" s="5"/>
      <c r="N41" s="5"/>
      <c r="O41" s="19"/>
      <c r="P41" s="41"/>
      <c r="Q41" s="89"/>
      <c r="R41" s="80"/>
      <c r="T41" s="80">
        <f t="shared" ref="T41:T62" ca="1" si="13">IF(D41="","",_Ar+_Br*D41+_Cr*D41*D41)</f>
        <v>-0.10744267481285341</v>
      </c>
      <c r="U41" s="80">
        <f t="shared" ref="U41:U62" ca="1" si="14">IF(D41="","",-0.5*_b/_c+SQRT((0.5*_b/_c)^2-(_a-D41)/_c))</f>
        <v>4.5562938356941292</v>
      </c>
      <c r="V41" s="80">
        <f t="shared" ref="V41:V62" ca="1" si="15">IF(D41="","",-0.5*_b/_c-SQRT((0.5*_b/_c)^2-(_a-D41)/_c))</f>
        <v>-0.3216386662475732</v>
      </c>
      <c r="Y41" s="80" t="str">
        <f t="shared" ref="Y41:Y62" si="16">IF(R41="","",_Ar+_Br*R41+_Cr*R41*R41)</f>
        <v/>
      </c>
      <c r="Z41" s="80" t="str">
        <f t="shared" ref="Z41:Z62" si="17">IF(R41="","",-0.5*_b/_c+SQRT((0.5*_b/_c)^2-(_a-R41)/_c))</f>
        <v/>
      </c>
      <c r="AA41" s="80" t="str">
        <f t="shared" ref="AA41:AA62" si="18">IF(R41="","",-0.5*_b/_c-SQRT((0.5*_b/_c)^2-(_a-R41)/_c))</f>
        <v/>
      </c>
    </row>
    <row r="42" spans="2:30" x14ac:dyDescent="0.15">
      <c r="B42" s="88">
        <v>3</v>
      </c>
      <c r="C42" s="80">
        <f t="shared" ca="1" si="9"/>
        <v>-0.42585732387425024</v>
      </c>
      <c r="D42" s="80">
        <f t="shared" si="10"/>
        <v>0.1052</v>
      </c>
      <c r="E42" s="108">
        <v>0.1052</v>
      </c>
      <c r="F42" s="80">
        <f t="shared" ca="1" si="11"/>
        <v>0.37509621008343225</v>
      </c>
      <c r="G42" s="96">
        <v>10</v>
      </c>
      <c r="H42" s="81">
        <f t="shared" ca="1" si="12"/>
        <v>3.7509621008343226</v>
      </c>
      <c r="I42" s="6">
        <f ca="1">STDEV(H40:H43)</f>
        <v>1.6624093721279567</v>
      </c>
      <c r="J42" s="41"/>
      <c r="K42" s="41"/>
      <c r="L42" s="41"/>
      <c r="M42" s="5"/>
      <c r="N42" s="5"/>
      <c r="O42" s="19"/>
      <c r="P42" s="41"/>
      <c r="Q42" s="89"/>
      <c r="R42" s="80"/>
      <c r="T42" s="80">
        <f t="shared" ca="1" si="13"/>
        <v>-9.4098955301028298E-2</v>
      </c>
      <c r="U42" s="80">
        <f t="shared" ca="1" si="14"/>
        <v>4.6605124933208071</v>
      </c>
      <c r="V42" s="80">
        <f t="shared" ca="1" si="15"/>
        <v>-0.42585732387425024</v>
      </c>
      <c r="Y42" s="80" t="str">
        <f t="shared" si="16"/>
        <v/>
      </c>
      <c r="Z42" s="80" t="str">
        <f t="shared" si="17"/>
        <v/>
      </c>
      <c r="AA42" s="80" t="str">
        <f t="shared" si="18"/>
        <v/>
      </c>
    </row>
    <row r="43" spans="2:30" x14ac:dyDescent="0.15">
      <c r="B43" s="88">
        <v>4</v>
      </c>
      <c r="C43" s="80">
        <f t="shared" ca="1" si="9"/>
        <v>-0.14779144780325559</v>
      </c>
      <c r="D43" s="80">
        <f>IF(E43="","",AVERAGE(E43))</f>
        <v>9.4899999999999998E-2</v>
      </c>
      <c r="E43" s="115">
        <v>9.4899999999999998E-2</v>
      </c>
      <c r="F43" s="80">
        <f t="shared" ca="1" si="11"/>
        <v>0.71155512692740264</v>
      </c>
      <c r="G43" s="96">
        <v>10</v>
      </c>
      <c r="H43" s="81">
        <f t="shared" ca="1" si="12"/>
        <v>7.1155512692740261</v>
      </c>
      <c r="J43" s="41"/>
      <c r="K43" s="41"/>
      <c r="L43" s="41"/>
      <c r="M43" s="5"/>
      <c r="N43" s="5"/>
      <c r="O43" s="19"/>
      <c r="P43" s="41"/>
      <c r="Q43" s="89"/>
      <c r="R43" s="80"/>
      <c r="T43" s="80">
        <f t="shared" ca="1" si="13"/>
        <v>-7.1478104881633087E-2</v>
      </c>
      <c r="U43" s="80">
        <f t="shared" ca="1" si="14"/>
        <v>4.382446617249812</v>
      </c>
      <c r="V43" s="80">
        <f t="shared" ca="1" si="15"/>
        <v>-0.14779144780325559</v>
      </c>
      <c r="Y43" s="80" t="str">
        <f t="shared" si="16"/>
        <v/>
      </c>
      <c r="Z43" s="80" t="str">
        <f t="shared" si="17"/>
        <v/>
      </c>
      <c r="AA43" s="80" t="str">
        <f t="shared" si="18"/>
        <v/>
      </c>
    </row>
    <row r="44" spans="2:30" x14ac:dyDescent="0.15">
      <c r="B44" s="111">
        <v>5</v>
      </c>
      <c r="C44" s="112">
        <f t="shared" ca="1" si="9"/>
        <v>-0.10731455378658694</v>
      </c>
      <c r="D44" s="112">
        <f t="shared" si="10"/>
        <v>9.35E-2</v>
      </c>
      <c r="E44" s="99">
        <v>9.35E-2</v>
      </c>
      <c r="F44" s="112">
        <f t="shared" ca="1" si="11"/>
        <v>0.78106188680824817</v>
      </c>
      <c r="G44" s="113">
        <v>10</v>
      </c>
      <c r="H44" s="114">
        <f t="shared" ca="1" si="12"/>
        <v>7.8106188680824822</v>
      </c>
      <c r="I44" s="6" t="s">
        <v>3</v>
      </c>
      <c r="J44" s="41"/>
      <c r="K44" s="41"/>
      <c r="L44" s="41"/>
      <c r="M44" s="5"/>
      <c r="N44" s="5"/>
      <c r="O44" s="19"/>
      <c r="P44" s="41"/>
      <c r="Q44" s="89"/>
      <c r="R44" s="80"/>
      <c r="T44" s="80">
        <f t="shared" ca="1" si="13"/>
        <v>-5.4019890919571267E-2</v>
      </c>
      <c r="U44" s="80">
        <f t="shared" ca="1" si="14"/>
        <v>4.3419697232331433</v>
      </c>
      <c r="V44" s="80">
        <f t="shared" ca="1" si="15"/>
        <v>-0.10731455378658694</v>
      </c>
      <c r="Y44" s="80" t="str">
        <f t="shared" si="16"/>
        <v/>
      </c>
      <c r="Z44" s="80" t="str">
        <f t="shared" si="17"/>
        <v/>
      </c>
      <c r="AA44" s="80" t="str">
        <f t="shared" si="18"/>
        <v/>
      </c>
    </row>
    <row r="45" spans="2:30" x14ac:dyDescent="0.15">
      <c r="B45" s="94">
        <v>6</v>
      </c>
      <c r="C45" s="95">
        <f t="shared" ca="1" si="9"/>
        <v>-0.27868225060658647</v>
      </c>
      <c r="D45" s="95">
        <f t="shared" si="10"/>
        <v>9.9599999999999994E-2</v>
      </c>
      <c r="E45" s="108">
        <v>9.9599999999999994E-2</v>
      </c>
      <c r="F45" s="95">
        <f t="shared" ca="1" si="11"/>
        <v>0.52640226512632582</v>
      </c>
      <c r="G45" s="96">
        <v>10</v>
      </c>
      <c r="H45" s="97">
        <f t="shared" ca="1" si="12"/>
        <v>5.2640226512632582</v>
      </c>
      <c r="I45" s="103">
        <f ca="1">AVERAGE(H44:H47)</f>
        <v>5.2939227445517227</v>
      </c>
      <c r="J45" s="41"/>
      <c r="K45" s="5"/>
      <c r="L45" s="5"/>
      <c r="M45" s="5"/>
      <c r="N45" s="5"/>
      <c r="O45" s="5"/>
      <c r="P45" s="5"/>
      <c r="Q45" s="89"/>
      <c r="R45" s="80"/>
      <c r="T45" s="80">
        <f t="shared" ca="1" si="13"/>
        <v>-0.10491224589181947</v>
      </c>
      <c r="U45" s="80">
        <f t="shared" ca="1" si="14"/>
        <v>4.5133374200531424</v>
      </c>
      <c r="V45" s="80">
        <f t="shared" ca="1" si="15"/>
        <v>-0.27868225060658647</v>
      </c>
      <c r="Y45" s="80" t="str">
        <f t="shared" si="16"/>
        <v/>
      </c>
      <c r="Z45" s="80" t="str">
        <f t="shared" si="17"/>
        <v/>
      </c>
      <c r="AA45" s="80" t="str">
        <f t="shared" si="18"/>
        <v/>
      </c>
    </row>
    <row r="46" spans="2:30" x14ac:dyDescent="0.15">
      <c r="B46" s="88">
        <v>7</v>
      </c>
      <c r="C46" s="80">
        <f t="shared" ca="1" si="9"/>
        <v>-0.29488055241766009</v>
      </c>
      <c r="D46" s="80">
        <f t="shared" si="10"/>
        <v>0.1002</v>
      </c>
      <c r="E46" s="108">
        <v>0.1002</v>
      </c>
      <c r="F46" s="80">
        <f t="shared" ca="1" si="11"/>
        <v>0.50713016927560095</v>
      </c>
      <c r="G46" s="96">
        <v>10</v>
      </c>
      <c r="H46" s="81">
        <f t="shared" ca="1" si="12"/>
        <v>5.0713016927560091</v>
      </c>
      <c r="I46" s="102">
        <f ca="1">STDEV(H44:H47)</f>
        <v>1.9588008116787186</v>
      </c>
      <c r="J46" s="41"/>
      <c r="K46" s="5"/>
      <c r="L46" s="5"/>
      <c r="M46" s="5"/>
      <c r="N46" s="5"/>
      <c r="O46" s="5"/>
      <c r="P46" s="5"/>
      <c r="Q46" s="89"/>
      <c r="R46" s="80"/>
      <c r="T46" s="80">
        <f t="shared" ca="1" si="13"/>
        <v>-0.10638802616080412</v>
      </c>
      <c r="U46" s="80">
        <f t="shared" ca="1" si="14"/>
        <v>4.5295357218642165</v>
      </c>
      <c r="V46" s="80">
        <f t="shared" ca="1" si="15"/>
        <v>-0.29488055241766009</v>
      </c>
      <c r="Y46" s="80" t="str">
        <f t="shared" si="16"/>
        <v/>
      </c>
      <c r="Z46" s="80" t="str">
        <f t="shared" si="17"/>
        <v/>
      </c>
      <c r="AA46" s="80" t="str">
        <f t="shared" si="18"/>
        <v/>
      </c>
    </row>
    <row r="47" spans="2:30" x14ac:dyDescent="0.15">
      <c r="B47" s="88">
        <v>8</v>
      </c>
      <c r="C47" s="80">
        <f t="shared" ca="1" si="9"/>
        <v>-0.51859352606814157</v>
      </c>
      <c r="D47" s="80">
        <f t="shared" si="10"/>
        <v>0.1089</v>
      </c>
      <c r="E47" s="108">
        <v>0.1089</v>
      </c>
      <c r="F47" s="80">
        <f t="shared" ca="1" si="11"/>
        <v>0.3029747766105142</v>
      </c>
      <c r="G47" s="96">
        <v>10</v>
      </c>
      <c r="H47" s="81">
        <f t="shared" ca="1" si="12"/>
        <v>3.029747766105142</v>
      </c>
      <c r="I47" s="98"/>
      <c r="J47" s="41"/>
      <c r="K47" s="5"/>
      <c r="L47" s="5"/>
      <c r="M47" s="5"/>
      <c r="N47" s="5"/>
      <c r="O47" s="5"/>
      <c r="P47" s="5"/>
      <c r="Q47" s="89"/>
      <c r="R47" s="80"/>
      <c r="T47" s="80">
        <f t="shared" ca="1" si="13"/>
        <v>-5.6738498288650518E-2</v>
      </c>
      <c r="U47" s="80">
        <f t="shared" ca="1" si="14"/>
        <v>4.7532486955146975</v>
      </c>
      <c r="V47" s="80">
        <f t="shared" ca="1" si="15"/>
        <v>-0.51859352606814157</v>
      </c>
      <c r="Y47" s="80" t="str">
        <f t="shared" si="16"/>
        <v/>
      </c>
      <c r="Z47" s="80" t="str">
        <f t="shared" si="17"/>
        <v/>
      </c>
      <c r="AA47" s="80" t="str">
        <f t="shared" si="18"/>
        <v/>
      </c>
    </row>
    <row r="48" spans="2:30" ht="15" x14ac:dyDescent="0.2">
      <c r="B48" s="111">
        <v>9</v>
      </c>
      <c r="C48" s="112">
        <f t="shared" ca="1" si="9"/>
        <v>-9.5613746139202149E-2</v>
      </c>
      <c r="D48" s="112">
        <f t="shared" si="10"/>
        <v>9.3100000000000002E-2</v>
      </c>
      <c r="E48" s="100">
        <v>9.3100000000000002E-2</v>
      </c>
      <c r="F48" s="112">
        <f t="shared" ca="1" si="11"/>
        <v>0.80239137889138112</v>
      </c>
      <c r="G48" s="113">
        <v>10</v>
      </c>
      <c r="H48" s="114">
        <f t="shared" ca="1" si="12"/>
        <v>8.023913788913811</v>
      </c>
      <c r="I48" s="6" t="s">
        <v>53</v>
      </c>
      <c r="J48" s="41"/>
      <c r="K48" s="5"/>
      <c r="L48" s="5"/>
      <c r="M48" s="5"/>
      <c r="N48" s="5"/>
      <c r="O48" s="5"/>
      <c r="P48" s="5"/>
      <c r="Q48" s="89"/>
      <c r="R48" s="80"/>
      <c r="T48" s="80">
        <f t="shared" ca="1" si="13"/>
        <v>-4.8399586479237477E-2</v>
      </c>
      <c r="U48" s="80">
        <f t="shared" ca="1" si="14"/>
        <v>4.3302689155857585</v>
      </c>
      <c r="V48" s="80">
        <f t="shared" ca="1" si="15"/>
        <v>-9.5613746139202149E-2</v>
      </c>
      <c r="Y48" s="80" t="str">
        <f t="shared" si="16"/>
        <v/>
      </c>
      <c r="Z48" s="80" t="str">
        <f t="shared" si="17"/>
        <v/>
      </c>
      <c r="AA48" s="80" t="str">
        <f t="shared" si="18"/>
        <v/>
      </c>
    </row>
    <row r="49" spans="2:30" ht="15" x14ac:dyDescent="0.2">
      <c r="B49" s="88">
        <v>10</v>
      </c>
      <c r="C49" s="80">
        <f t="shared" ca="1" si="9"/>
        <v>-0.14205343144393057</v>
      </c>
      <c r="D49" s="80">
        <f t="shared" si="10"/>
        <v>9.4700000000000006E-2</v>
      </c>
      <c r="E49" s="109">
        <v>9.4700000000000006E-2</v>
      </c>
      <c r="F49" s="80">
        <f t="shared" ca="1" si="11"/>
        <v>0.72101876646520602</v>
      </c>
      <c r="G49" s="96">
        <v>10</v>
      </c>
      <c r="H49" s="81">
        <f t="shared" ca="1" si="12"/>
        <v>7.21018766465206</v>
      </c>
      <c r="I49" s="93">
        <f ca="1">AVERAGE(H48:H51)</f>
        <v>8.3088588457214136</v>
      </c>
      <c r="J49" s="41"/>
      <c r="K49" s="5"/>
      <c r="L49" s="5"/>
      <c r="M49" s="5"/>
      <c r="N49" s="5"/>
      <c r="O49" s="5"/>
      <c r="P49" s="5"/>
      <c r="Q49" s="89"/>
      <c r="R49" s="80"/>
      <c r="T49" s="80">
        <f t="shared" ca="1" si="13"/>
        <v>-6.9194822085065333E-2</v>
      </c>
      <c r="U49" s="80">
        <f t="shared" ca="1" si="14"/>
        <v>4.3767086008904865</v>
      </c>
      <c r="V49" s="80">
        <f t="shared" ca="1" si="15"/>
        <v>-0.14205343144393057</v>
      </c>
      <c r="Y49" s="80" t="str">
        <f t="shared" si="16"/>
        <v/>
      </c>
      <c r="Z49" s="80" t="str">
        <f t="shared" si="17"/>
        <v/>
      </c>
      <c r="AA49" s="80" t="str">
        <f t="shared" si="18"/>
        <v/>
      </c>
    </row>
    <row r="50" spans="2:30" ht="15" x14ac:dyDescent="0.2">
      <c r="B50" s="88">
        <v>11</v>
      </c>
      <c r="C50" s="80">
        <f t="shared" ca="1" si="9"/>
        <v>1.2618688345839235E-2</v>
      </c>
      <c r="D50" s="80">
        <f t="shared" si="10"/>
        <v>8.9499999999999996E-2</v>
      </c>
      <c r="E50" s="109">
        <v>8.9499999999999996E-2</v>
      </c>
      <c r="F50" s="80">
        <f t="shared" ca="1" si="11"/>
        <v>1.0294818358604834</v>
      </c>
      <c r="G50" s="96">
        <v>10</v>
      </c>
      <c r="H50" s="81">
        <f t="shared" ca="1" si="12"/>
        <v>10.294818358604834</v>
      </c>
      <c r="I50" s="6">
        <f ca="1">STDEV(H48:H51)</f>
        <v>1.3656652417130073</v>
      </c>
      <c r="J50" s="41"/>
      <c r="K50" s="5"/>
      <c r="L50" s="5"/>
      <c r="M50" s="5"/>
      <c r="N50" s="5"/>
      <c r="O50" s="5"/>
      <c r="P50" s="5"/>
      <c r="Q50" s="89"/>
      <c r="R50" s="80"/>
      <c r="T50" s="80">
        <f t="shared" ca="1" si="13"/>
        <v>1.4828019650201973E-2</v>
      </c>
      <c r="U50" s="80">
        <f t="shared" ca="1" si="14"/>
        <v>4.2220364811007176</v>
      </c>
      <c r="V50" s="80">
        <f t="shared" ca="1" si="15"/>
        <v>1.2618688345839235E-2</v>
      </c>
      <c r="Y50" s="80" t="str">
        <f t="shared" si="16"/>
        <v/>
      </c>
      <c r="Z50" s="80" t="str">
        <f t="shared" si="17"/>
        <v/>
      </c>
      <c r="AA50" s="80" t="str">
        <f t="shared" si="18"/>
        <v/>
      </c>
    </row>
    <row r="51" spans="2:30" ht="15" x14ac:dyDescent="0.2">
      <c r="B51" s="94">
        <v>12</v>
      </c>
      <c r="C51" s="95">
        <f t="shared" ca="1" si="9"/>
        <v>-0.11314193977843923</v>
      </c>
      <c r="D51" s="95">
        <f t="shared" si="10"/>
        <v>9.3700000000000006E-2</v>
      </c>
      <c r="E51" s="109">
        <v>9.3700000000000006E-2</v>
      </c>
      <c r="F51" s="95">
        <f t="shared" ca="1" si="11"/>
        <v>0.77065155707149502</v>
      </c>
      <c r="G51" s="96">
        <v>10</v>
      </c>
      <c r="H51" s="97">
        <f t="shared" ca="1" si="12"/>
        <v>7.7065155707149504</v>
      </c>
      <c r="I51" s="98"/>
      <c r="J51" s="41"/>
      <c r="K51" s="5"/>
      <c r="L51" s="5"/>
      <c r="M51" s="5"/>
      <c r="N51" s="5"/>
      <c r="O51" s="5"/>
      <c r="P51" s="5"/>
      <c r="Q51" s="89"/>
      <c r="R51" s="80"/>
      <c r="T51" s="80">
        <f t="shared" ca="1" si="13"/>
        <v>-5.6724669255021176E-2</v>
      </c>
      <c r="U51" s="80">
        <f t="shared" ca="1" si="14"/>
        <v>4.3477971092249952</v>
      </c>
      <c r="V51" s="80">
        <f t="shared" ca="1" si="15"/>
        <v>-0.11314193977843923</v>
      </c>
      <c r="Y51" s="80" t="str">
        <f t="shared" si="16"/>
        <v/>
      </c>
      <c r="Z51" s="80" t="str">
        <f t="shared" si="17"/>
        <v/>
      </c>
      <c r="AA51" s="80" t="str">
        <f t="shared" si="18"/>
        <v/>
      </c>
    </row>
    <row r="52" spans="2:30" ht="15" x14ac:dyDescent="0.2">
      <c r="B52" s="111">
        <v>13</v>
      </c>
      <c r="C52" s="112">
        <f t="shared" ca="1" si="9"/>
        <v>-7.7945602820334692E-2</v>
      </c>
      <c r="D52" s="112">
        <f t="shared" si="10"/>
        <v>9.2499999999999999E-2</v>
      </c>
      <c r="E52" s="100">
        <v>9.2499999999999999E-2</v>
      </c>
      <c r="F52" s="112">
        <f t="shared" ca="1" si="11"/>
        <v>0.8357076875194922</v>
      </c>
      <c r="G52" s="113">
        <v>10</v>
      </c>
      <c r="H52" s="114">
        <f t="shared" ca="1" si="12"/>
        <v>8.357076875194922</v>
      </c>
      <c r="I52" s="6" t="s">
        <v>52</v>
      </c>
      <c r="J52" s="41"/>
      <c r="K52" s="5"/>
      <c r="L52" s="5"/>
      <c r="M52" s="5"/>
      <c r="N52" s="5"/>
      <c r="O52" s="5"/>
      <c r="P52" s="5"/>
      <c r="Q52" s="89"/>
      <c r="R52" s="80"/>
      <c r="T52" s="80">
        <f t="shared" ca="1" si="13"/>
        <v>-3.944226039512877E-2</v>
      </c>
      <c r="U52" s="80">
        <f t="shared" ca="1" si="14"/>
        <v>4.3126007722668911</v>
      </c>
      <c r="V52" s="80">
        <f t="shared" ca="1" si="15"/>
        <v>-7.7945602820334692E-2</v>
      </c>
      <c r="Y52" s="80" t="str">
        <f t="shared" si="16"/>
        <v/>
      </c>
      <c r="Z52" s="80" t="str">
        <f t="shared" si="17"/>
        <v/>
      </c>
      <c r="AA52" s="80" t="str">
        <f t="shared" si="18"/>
        <v/>
      </c>
    </row>
    <row r="53" spans="2:30" ht="15" x14ac:dyDescent="0.2">
      <c r="B53" s="88">
        <v>14</v>
      </c>
      <c r="C53" s="80">
        <f t="shared" ca="1" si="9"/>
        <v>-0.73159406928698001</v>
      </c>
      <c r="D53" s="80">
        <f t="shared" si="10"/>
        <v>0.1179</v>
      </c>
      <c r="E53" s="109">
        <v>0.1179</v>
      </c>
      <c r="F53" s="80">
        <f t="shared" ca="1" si="11"/>
        <v>0.18552649108208394</v>
      </c>
      <c r="G53" s="96">
        <v>10</v>
      </c>
      <c r="H53" s="81">
        <f t="shared" ca="1" si="12"/>
        <v>1.8552649108208394</v>
      </c>
      <c r="I53" s="93">
        <f ca="1">AVERAGE(H52:H55)</f>
        <v>4.5767883563298213</v>
      </c>
      <c r="J53" s="41"/>
      <c r="K53" s="5"/>
      <c r="L53" s="5"/>
      <c r="M53" s="5"/>
      <c r="N53" s="5"/>
      <c r="O53" s="5"/>
      <c r="P53" s="5"/>
      <c r="Q53" s="89"/>
      <c r="R53" s="80"/>
      <c r="T53" s="80">
        <f t="shared" ca="1" si="13"/>
        <v>0.13450691423455297</v>
      </c>
      <c r="U53" s="80">
        <f t="shared" ca="1" si="14"/>
        <v>4.9662492387335364</v>
      </c>
      <c r="V53" s="80">
        <f t="shared" ca="1" si="15"/>
        <v>-0.73159406928698001</v>
      </c>
      <c r="Y53" s="80" t="str">
        <f t="shared" si="16"/>
        <v/>
      </c>
      <c r="Z53" s="80" t="str">
        <f t="shared" si="17"/>
        <v/>
      </c>
      <c r="AA53" s="80" t="str">
        <f t="shared" si="18"/>
        <v/>
      </c>
    </row>
    <row r="54" spans="2:30" ht="15" x14ac:dyDescent="0.2">
      <c r="B54" s="88">
        <v>15</v>
      </c>
      <c r="C54" s="80">
        <f t="shared" ca="1" si="9"/>
        <v>-0.28138956380549951</v>
      </c>
      <c r="D54" s="80">
        <f t="shared" si="10"/>
        <v>9.9699999999999997E-2</v>
      </c>
      <c r="E54" s="109">
        <v>9.9699999999999997E-2</v>
      </c>
      <c r="F54" s="80">
        <f t="shared" ca="1" si="11"/>
        <v>0.52313097558415933</v>
      </c>
      <c r="G54" s="96">
        <v>10</v>
      </c>
      <c r="H54" s="81">
        <f t="shared" ca="1" si="12"/>
        <v>5.2313097558415933</v>
      </c>
      <c r="I54" s="6">
        <f ca="1">STDEV(H52:H55)</f>
        <v>2.8902721873466808</v>
      </c>
      <c r="J54" s="41"/>
      <c r="K54" s="5"/>
      <c r="L54" s="5"/>
      <c r="M54" s="5"/>
      <c r="N54" s="5"/>
      <c r="O54" s="5"/>
      <c r="P54" s="5"/>
      <c r="Q54" s="89"/>
      <c r="R54" s="80"/>
      <c r="T54" s="80">
        <f t="shared" ca="1" si="13"/>
        <v>-0.10520211505528465</v>
      </c>
      <c r="U54" s="80">
        <f t="shared" ca="1" si="14"/>
        <v>4.5160447332520555</v>
      </c>
      <c r="V54" s="80">
        <f t="shared" ca="1" si="15"/>
        <v>-0.28138956380549951</v>
      </c>
      <c r="Y54" s="80" t="str">
        <f t="shared" si="16"/>
        <v/>
      </c>
      <c r="Z54" s="80" t="str">
        <f t="shared" si="17"/>
        <v/>
      </c>
      <c r="AA54" s="80" t="str">
        <f t="shared" si="18"/>
        <v/>
      </c>
    </row>
    <row r="55" spans="2:30" ht="15" x14ac:dyDescent="0.2">
      <c r="B55" s="88">
        <v>16</v>
      </c>
      <c r="C55" s="80">
        <f t="shared" ca="1" si="9"/>
        <v>-0.54310252689433858</v>
      </c>
      <c r="D55" s="80">
        <f t="shared" si="10"/>
        <v>0.1099</v>
      </c>
      <c r="E55" s="109">
        <v>0.1099</v>
      </c>
      <c r="F55" s="80">
        <f t="shared" ca="1" si="11"/>
        <v>0.28635018834619286</v>
      </c>
      <c r="G55" s="96">
        <v>10</v>
      </c>
      <c r="H55" s="81">
        <f t="shared" ca="1" si="12"/>
        <v>2.8635018834619288</v>
      </c>
      <c r="J55" s="41"/>
      <c r="K55" s="5"/>
      <c r="L55" s="5"/>
      <c r="M55" s="5"/>
      <c r="N55" s="5"/>
      <c r="O55" s="5"/>
      <c r="P55" s="5"/>
      <c r="Q55" s="89"/>
      <c r="R55" s="80"/>
      <c r="T55" s="80">
        <f t="shared" ca="1" si="13"/>
        <v>-4.2513933656294967E-2</v>
      </c>
      <c r="U55" s="80">
        <f t="shared" ca="1" si="14"/>
        <v>4.7777576963408954</v>
      </c>
      <c r="V55" s="80">
        <f t="shared" ca="1" si="15"/>
        <v>-0.54310252689433858</v>
      </c>
      <c r="Y55" s="80" t="str">
        <f t="shared" si="16"/>
        <v/>
      </c>
      <c r="Z55" s="80" t="str">
        <f t="shared" si="17"/>
        <v/>
      </c>
      <c r="AA55" s="80" t="str">
        <f t="shared" si="18"/>
        <v/>
      </c>
    </row>
    <row r="56" spans="2:30" ht="15" x14ac:dyDescent="0.2">
      <c r="B56" s="111">
        <v>17</v>
      </c>
      <c r="C56" s="112">
        <f t="shared" ca="1" si="9"/>
        <v>9.5371857179777919E-3</v>
      </c>
      <c r="D56" s="112">
        <f t="shared" si="10"/>
        <v>8.9599999999999999E-2</v>
      </c>
      <c r="E56" s="100">
        <v>8.9599999999999999E-2</v>
      </c>
      <c r="F56" s="112">
        <f t="shared" ca="1" si="11"/>
        <v>1.0222030812336438</v>
      </c>
      <c r="G56" s="113">
        <v>10</v>
      </c>
      <c r="H56" s="114">
        <f t="shared" ca="1" si="12"/>
        <v>10.222030812336438</v>
      </c>
      <c r="I56" s="6" t="s">
        <v>54</v>
      </c>
      <c r="J56" s="41"/>
      <c r="K56" s="5"/>
      <c r="L56" s="5"/>
      <c r="M56" s="5"/>
      <c r="N56" s="5"/>
      <c r="O56" s="5"/>
      <c r="P56" s="5"/>
      <c r="Q56" s="89"/>
      <c r="R56" s="80"/>
      <c r="T56" s="80">
        <f t="shared" ca="1" si="13"/>
        <v>1.276435676061638E-2</v>
      </c>
      <c r="U56" s="80">
        <f t="shared" ca="1" si="14"/>
        <v>4.2251179837285786</v>
      </c>
      <c r="V56" s="80">
        <f t="shared" ca="1" si="15"/>
        <v>9.5371857179777919E-3</v>
      </c>
      <c r="Y56" s="80" t="str">
        <f t="shared" si="16"/>
        <v/>
      </c>
      <c r="Z56" s="80" t="str">
        <f t="shared" si="17"/>
        <v/>
      </c>
      <c r="AA56" s="80" t="str">
        <f t="shared" si="18"/>
        <v/>
      </c>
    </row>
    <row r="57" spans="2:30" ht="15" x14ac:dyDescent="0.2">
      <c r="B57" s="88">
        <v>18</v>
      </c>
      <c r="C57" s="80">
        <f t="shared" ca="1" si="9"/>
        <v>2.189038558211065E-2</v>
      </c>
      <c r="D57" s="80">
        <f t="shared" si="10"/>
        <v>8.9200000000000002E-2</v>
      </c>
      <c r="E57" s="109">
        <v>8.9200000000000002E-2</v>
      </c>
      <c r="F57" s="80">
        <f t="shared" ca="1" si="11"/>
        <v>1.0516963958065222</v>
      </c>
      <c r="G57" s="96">
        <v>10</v>
      </c>
      <c r="H57" s="81">
        <f t="shared" ca="1" si="12"/>
        <v>10.516963958065222</v>
      </c>
      <c r="I57" s="93">
        <f ca="1">AVERAGE(H56:H59)</f>
        <v>10.596033053508293</v>
      </c>
      <c r="J57" s="41"/>
      <c r="K57" s="5"/>
      <c r="L57" s="5"/>
      <c r="M57" s="5"/>
      <c r="N57" s="5"/>
      <c r="O57" s="5"/>
      <c r="P57" s="5"/>
      <c r="Q57" s="89"/>
      <c r="R57" s="80"/>
      <c r="T57" s="80">
        <f t="shared" ca="1" si="13"/>
        <v>2.1124382203674408E-2</v>
      </c>
      <c r="U57" s="80">
        <f t="shared" ca="1" si="14"/>
        <v>4.2127647838644453</v>
      </c>
      <c r="V57" s="80">
        <f t="shared" ca="1" si="15"/>
        <v>2.189038558211065E-2</v>
      </c>
      <c r="Y57" s="80" t="str">
        <f t="shared" si="16"/>
        <v/>
      </c>
      <c r="Z57" s="80" t="str">
        <f t="shared" si="17"/>
        <v/>
      </c>
      <c r="AA57" s="80" t="str">
        <f t="shared" si="18"/>
        <v/>
      </c>
    </row>
    <row r="58" spans="2:30" ht="15" x14ac:dyDescent="0.2">
      <c r="B58" s="88">
        <v>19</v>
      </c>
      <c r="C58" s="80">
        <f t="shared" ca="1" si="9"/>
        <v>3.7435059302395768E-2</v>
      </c>
      <c r="D58" s="80">
        <f t="shared" si="10"/>
        <v>8.8700000000000001E-2</v>
      </c>
      <c r="E58" s="109">
        <v>8.8700000000000001E-2</v>
      </c>
      <c r="F58" s="80">
        <f t="shared" ca="1" si="11"/>
        <v>1.0900214876695469</v>
      </c>
      <c r="G58" s="96">
        <v>10</v>
      </c>
      <c r="H58" s="81">
        <f t="shared" ca="1" si="12"/>
        <v>10.900214876695468</v>
      </c>
      <c r="I58" s="6">
        <f ca="1">STDEV(H56:H59)</f>
        <v>0.29485830892254078</v>
      </c>
      <c r="J58" s="41"/>
      <c r="K58" s="5"/>
      <c r="L58" s="5"/>
      <c r="M58" s="5"/>
      <c r="N58" s="5"/>
      <c r="O58" s="5"/>
      <c r="P58" s="5"/>
      <c r="Q58" s="89"/>
      <c r="R58" s="80"/>
      <c r="T58" s="80">
        <f t="shared" ca="1" si="13"/>
        <v>3.1969566075195743E-2</v>
      </c>
      <c r="U58" s="80">
        <f t="shared" ca="1" si="14"/>
        <v>4.1972201101441602</v>
      </c>
      <c r="V58" s="80">
        <f t="shared" ca="1" si="15"/>
        <v>3.7435059302395768E-2</v>
      </c>
      <c r="Y58" s="80" t="str">
        <f t="shared" si="16"/>
        <v/>
      </c>
      <c r="Z58" s="80" t="str">
        <f t="shared" si="17"/>
        <v/>
      </c>
      <c r="AA58" s="80" t="str">
        <f t="shared" si="18"/>
        <v/>
      </c>
    </row>
    <row r="59" spans="2:30" ht="15" x14ac:dyDescent="0.2">
      <c r="B59" s="88">
        <v>20</v>
      </c>
      <c r="C59" s="80">
        <f t="shared" ca="1" si="9"/>
        <v>3.120329010446854E-2</v>
      </c>
      <c r="D59" s="80">
        <f t="shared" si="10"/>
        <v>8.8900000000000007E-2</v>
      </c>
      <c r="E59" s="110">
        <v>8.8900000000000007E-2</v>
      </c>
      <c r="F59" s="80">
        <f t="shared" ca="1" si="11"/>
        <v>1.0744922566936042</v>
      </c>
      <c r="G59" s="96">
        <v>10</v>
      </c>
      <c r="H59" s="81">
        <f t="shared" ca="1" si="12"/>
        <v>10.744922566936042</v>
      </c>
      <c r="J59" s="41"/>
      <c r="K59" s="5"/>
      <c r="L59" s="5"/>
      <c r="M59" s="5"/>
      <c r="N59" s="5"/>
      <c r="O59" s="5"/>
      <c r="P59" s="5"/>
      <c r="Q59" s="89"/>
      <c r="R59" s="80"/>
      <c r="T59" s="80">
        <f t="shared" ca="1" si="13"/>
        <v>2.7578805584226096E-2</v>
      </c>
      <c r="U59" s="80">
        <f t="shared" ca="1" si="14"/>
        <v>4.2034518793420883</v>
      </c>
      <c r="V59" s="80">
        <f t="shared" ca="1" si="15"/>
        <v>3.120329010446854E-2</v>
      </c>
      <c r="Y59" s="80" t="str">
        <f t="shared" si="16"/>
        <v/>
      </c>
      <c r="Z59" s="80" t="str">
        <f t="shared" si="17"/>
        <v/>
      </c>
      <c r="AA59" s="80" t="str">
        <f t="shared" si="18"/>
        <v/>
      </c>
    </row>
    <row r="60" spans="2:30" ht="15" x14ac:dyDescent="0.2">
      <c r="B60" s="88">
        <v>21</v>
      </c>
      <c r="C60" s="80" t="str">
        <f t="shared" si="9"/>
        <v/>
      </c>
      <c r="D60" s="80" t="str">
        <f>IF(E60="","",AVERAGE(E60))</f>
        <v/>
      </c>
      <c r="E60" s="1"/>
      <c r="F60" s="80" t="str">
        <f t="shared" si="11"/>
        <v/>
      </c>
      <c r="G60" s="96"/>
      <c r="H60" s="81" t="str">
        <f t="shared" si="12"/>
        <v/>
      </c>
      <c r="J60" s="41"/>
      <c r="K60" s="5"/>
      <c r="L60" s="5"/>
      <c r="M60" s="5"/>
      <c r="N60" s="5"/>
      <c r="O60" s="5"/>
      <c r="P60" s="5"/>
      <c r="Q60" s="89"/>
      <c r="R60" s="80"/>
      <c r="T60" s="80" t="str">
        <f t="shared" si="13"/>
        <v/>
      </c>
      <c r="U60" s="80" t="str">
        <f t="shared" si="14"/>
        <v/>
      </c>
      <c r="V60" s="80" t="str">
        <f t="shared" si="15"/>
        <v/>
      </c>
      <c r="Y60" s="80" t="str">
        <f t="shared" si="16"/>
        <v/>
      </c>
      <c r="Z60" s="80" t="str">
        <f t="shared" si="17"/>
        <v/>
      </c>
      <c r="AA60" s="80" t="str">
        <f t="shared" si="18"/>
        <v/>
      </c>
      <c r="AB60" s="5"/>
      <c r="AC60" s="5"/>
      <c r="AD60" s="5"/>
    </row>
    <row r="61" spans="2:30" ht="15" x14ac:dyDescent="0.2">
      <c r="B61" s="88">
        <v>22</v>
      </c>
      <c r="C61" s="80" t="str">
        <f t="shared" si="9"/>
        <v/>
      </c>
      <c r="D61" s="80" t="str">
        <f>IF(E61="","",AVERAGE(E61))</f>
        <v/>
      </c>
      <c r="E61" s="1"/>
      <c r="F61" s="80" t="str">
        <f t="shared" si="11"/>
        <v/>
      </c>
      <c r="G61" s="96"/>
      <c r="H61" s="81" t="str">
        <f t="shared" si="12"/>
        <v/>
      </c>
      <c r="J61" s="41"/>
      <c r="K61" s="5"/>
      <c r="L61" s="5"/>
      <c r="M61" s="5"/>
      <c r="N61" s="5"/>
      <c r="O61" s="5"/>
      <c r="P61" s="5"/>
      <c r="Q61" s="89"/>
      <c r="R61" s="80"/>
      <c r="T61" s="80" t="str">
        <f t="shared" si="13"/>
        <v/>
      </c>
      <c r="U61" s="80" t="str">
        <f t="shared" si="14"/>
        <v/>
      </c>
      <c r="V61" s="80" t="str">
        <f t="shared" si="15"/>
        <v/>
      </c>
      <c r="Y61" s="80" t="str">
        <f t="shared" si="16"/>
        <v/>
      </c>
      <c r="Z61" s="80" t="str">
        <f t="shared" si="17"/>
        <v/>
      </c>
      <c r="AA61" s="80" t="str">
        <f t="shared" si="18"/>
        <v/>
      </c>
      <c r="AB61" s="5"/>
      <c r="AC61" s="5"/>
      <c r="AD61" s="5"/>
    </row>
    <row r="62" spans="2:30" ht="16" thickBot="1" x14ac:dyDescent="0.25">
      <c r="B62" s="90">
        <v>23</v>
      </c>
      <c r="C62" s="91" t="str">
        <f t="shared" si="9"/>
        <v/>
      </c>
      <c r="D62" s="91" t="str">
        <f t="shared" si="10"/>
        <v/>
      </c>
      <c r="E62" s="3"/>
      <c r="F62" s="91" t="str">
        <f t="shared" si="11"/>
        <v/>
      </c>
      <c r="G62" s="101"/>
      <c r="H62" s="92" t="str">
        <f t="shared" si="12"/>
        <v/>
      </c>
      <c r="J62" s="41"/>
      <c r="K62" s="5"/>
      <c r="L62" s="5"/>
      <c r="M62" s="5"/>
      <c r="N62" s="5"/>
      <c r="O62" s="5"/>
      <c r="P62" s="5"/>
      <c r="Q62" s="89"/>
      <c r="R62" s="80"/>
      <c r="T62" s="80" t="str">
        <f t="shared" si="13"/>
        <v/>
      </c>
      <c r="U62" s="80" t="str">
        <f t="shared" si="14"/>
        <v/>
      </c>
      <c r="V62" s="80" t="str">
        <f t="shared" si="15"/>
        <v/>
      </c>
      <c r="Y62" s="80" t="str">
        <f t="shared" si="16"/>
        <v/>
      </c>
      <c r="Z62" s="80" t="str">
        <f t="shared" si="17"/>
        <v/>
      </c>
      <c r="AA62" s="80" t="str">
        <f t="shared" si="18"/>
        <v/>
      </c>
      <c r="AB62" s="5"/>
      <c r="AC62" s="5"/>
      <c r="AD62" s="5"/>
    </row>
    <row r="63" spans="2:30" ht="15" x14ac:dyDescent="0.2">
      <c r="B63" s="5"/>
      <c r="C63" s="5"/>
      <c r="D63" s="5"/>
      <c r="E63" s="107"/>
      <c r="F63" s="5"/>
      <c r="G63" s="5"/>
      <c r="H63" s="19"/>
      <c r="I63" s="41"/>
      <c r="J63" s="41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2:30" ht="15" x14ac:dyDescent="0.2">
      <c r="C64" s="5"/>
      <c r="D64" s="5"/>
      <c r="E64"/>
      <c r="F64" s="5"/>
      <c r="G64" s="5"/>
      <c r="H64" s="19"/>
      <c r="I64" s="41"/>
      <c r="J64" s="41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8:10" s="5" customFormat="1" x14ac:dyDescent="0.15">
      <c r="H65" s="19"/>
      <c r="I65" s="41"/>
      <c r="J65" s="41"/>
    </row>
    <row r="66" spans="8:10" s="5" customFormat="1" x14ac:dyDescent="0.15">
      <c r="H66" s="19"/>
      <c r="I66" s="41"/>
      <c r="J66" s="41"/>
    </row>
    <row r="67" spans="8:10" s="5" customFormat="1" x14ac:dyDescent="0.15"/>
    <row r="68" spans="8:10" s="5" customFormat="1" x14ac:dyDescent="0.15"/>
    <row r="69" spans="8:10" s="5" customFormat="1" x14ac:dyDescent="0.15"/>
    <row r="70" spans="8:10" s="5" customFormat="1" x14ac:dyDescent="0.15"/>
    <row r="71" spans="8:10" s="5" customFormat="1" x14ac:dyDescent="0.15"/>
    <row r="72" spans="8:10" s="5" customFormat="1" x14ac:dyDescent="0.15"/>
    <row r="73" spans="8:10" s="5" customFormat="1" x14ac:dyDescent="0.15"/>
    <row r="74" spans="8:10" s="5" customFormat="1" x14ac:dyDescent="0.15"/>
    <row r="75" spans="8:10" s="5" customFormat="1" x14ac:dyDescent="0.15"/>
    <row r="76" spans="8:10" s="5" customFormat="1" x14ac:dyDescent="0.15"/>
    <row r="77" spans="8:10" s="5" customFormat="1" x14ac:dyDescent="0.15"/>
    <row r="78" spans="8:10" s="5" customFormat="1" x14ac:dyDescent="0.15"/>
    <row r="79" spans="8:10" s="5" customFormat="1" x14ac:dyDescent="0.15"/>
    <row r="80" spans="8:1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  <row r="513" s="5" customFormat="1" x14ac:dyDescent="0.15"/>
    <row r="514" s="5" customFormat="1" x14ac:dyDescent="0.15"/>
    <row r="515" s="5" customFormat="1" x14ac:dyDescent="0.15"/>
    <row r="516" s="5" customFormat="1" x14ac:dyDescent="0.15"/>
    <row r="517" s="5" customFormat="1" x14ac:dyDescent="0.15"/>
    <row r="518" s="5" customFormat="1" x14ac:dyDescent="0.15"/>
    <row r="519" s="5" customFormat="1" x14ac:dyDescent="0.15"/>
    <row r="520" s="5" customFormat="1" x14ac:dyDescent="0.15"/>
    <row r="521" s="5" customFormat="1" x14ac:dyDescent="0.15"/>
    <row r="522" s="5" customFormat="1" x14ac:dyDescent="0.15"/>
    <row r="523" s="5" customFormat="1" x14ac:dyDescent="0.15"/>
    <row r="524" s="5" customFormat="1" x14ac:dyDescent="0.15"/>
    <row r="525" s="5" customFormat="1" x14ac:dyDescent="0.15"/>
    <row r="526" s="5" customFormat="1" x14ac:dyDescent="0.15"/>
    <row r="527" s="5" customFormat="1" x14ac:dyDescent="0.15"/>
    <row r="528" s="5" customFormat="1" x14ac:dyDescent="0.15"/>
    <row r="529" s="5" customFormat="1" x14ac:dyDescent="0.15"/>
    <row r="530" s="5" customFormat="1" x14ac:dyDescent="0.15"/>
    <row r="531" s="5" customFormat="1" x14ac:dyDescent="0.15"/>
    <row r="532" s="5" customFormat="1" x14ac:dyDescent="0.15"/>
    <row r="533" s="5" customFormat="1" x14ac:dyDescent="0.15"/>
    <row r="534" s="5" customFormat="1" x14ac:dyDescent="0.15"/>
    <row r="535" s="5" customFormat="1" x14ac:dyDescent="0.15"/>
    <row r="536" s="5" customFormat="1" x14ac:dyDescent="0.15"/>
    <row r="537" s="5" customFormat="1" x14ac:dyDescent="0.15"/>
    <row r="538" s="5" customFormat="1" x14ac:dyDescent="0.15"/>
    <row r="539" s="5" customFormat="1" x14ac:dyDescent="0.15"/>
    <row r="540" s="5" customFormat="1" x14ac:dyDescent="0.15"/>
    <row r="541" s="5" customFormat="1" x14ac:dyDescent="0.15"/>
    <row r="542" s="5" customFormat="1" x14ac:dyDescent="0.15"/>
    <row r="543" s="5" customFormat="1" x14ac:dyDescent="0.15"/>
    <row r="544" s="5" customFormat="1" x14ac:dyDescent="0.15"/>
    <row r="545" s="5" customFormat="1" x14ac:dyDescent="0.15"/>
    <row r="546" s="5" customFormat="1" x14ac:dyDescent="0.15"/>
    <row r="547" s="5" customFormat="1" x14ac:dyDescent="0.15"/>
    <row r="548" s="5" customFormat="1" x14ac:dyDescent="0.15"/>
    <row r="549" s="5" customFormat="1" x14ac:dyDescent="0.15"/>
    <row r="550" s="5" customFormat="1" x14ac:dyDescent="0.15"/>
    <row r="551" s="5" customFormat="1" x14ac:dyDescent="0.15"/>
    <row r="552" s="5" customFormat="1" x14ac:dyDescent="0.15"/>
    <row r="553" s="5" customFormat="1" x14ac:dyDescent="0.15"/>
    <row r="554" s="5" customFormat="1" x14ac:dyDescent="0.15"/>
    <row r="555" s="5" customFormat="1" x14ac:dyDescent="0.15"/>
    <row r="556" s="5" customFormat="1" x14ac:dyDescent="0.15"/>
    <row r="557" s="5" customFormat="1" x14ac:dyDescent="0.15"/>
    <row r="558" s="5" customFormat="1" x14ac:dyDescent="0.15"/>
    <row r="559" s="5" customFormat="1" x14ac:dyDescent="0.15"/>
    <row r="560" s="5" customFormat="1" x14ac:dyDescent="0.15"/>
    <row r="561" s="5" customFormat="1" x14ac:dyDescent="0.15"/>
    <row r="562" s="5" customFormat="1" x14ac:dyDescent="0.15"/>
    <row r="563" s="5" customFormat="1" x14ac:dyDescent="0.15"/>
    <row r="564" s="5" customFormat="1" x14ac:dyDescent="0.15"/>
    <row r="565" s="5" customFormat="1" x14ac:dyDescent="0.15"/>
    <row r="566" s="5" customFormat="1" x14ac:dyDescent="0.15"/>
    <row r="567" s="5" customFormat="1" x14ac:dyDescent="0.15"/>
    <row r="568" s="5" customFormat="1" x14ac:dyDescent="0.15"/>
    <row r="569" s="5" customFormat="1" x14ac:dyDescent="0.15"/>
    <row r="570" s="5" customFormat="1" x14ac:dyDescent="0.15"/>
    <row r="571" s="5" customFormat="1" x14ac:dyDescent="0.15"/>
    <row r="572" s="5" customFormat="1" x14ac:dyDescent="0.15"/>
    <row r="573" s="5" customFormat="1" x14ac:dyDescent="0.15"/>
    <row r="574" s="5" customFormat="1" x14ac:dyDescent="0.15"/>
    <row r="575" s="5" customFormat="1" x14ac:dyDescent="0.15"/>
    <row r="576" s="5" customFormat="1" x14ac:dyDescent="0.15"/>
    <row r="577" s="5" customFormat="1" x14ac:dyDescent="0.15"/>
    <row r="578" s="5" customFormat="1" x14ac:dyDescent="0.15"/>
    <row r="579" s="5" customFormat="1" x14ac:dyDescent="0.15"/>
    <row r="580" s="5" customFormat="1" x14ac:dyDescent="0.15"/>
    <row r="581" s="5" customFormat="1" x14ac:dyDescent="0.15"/>
    <row r="582" s="5" customFormat="1" x14ac:dyDescent="0.15"/>
    <row r="583" s="5" customFormat="1" x14ac:dyDescent="0.15"/>
    <row r="584" s="5" customFormat="1" x14ac:dyDescent="0.15"/>
    <row r="585" s="5" customFormat="1" x14ac:dyDescent="0.15"/>
    <row r="586" s="5" customFormat="1" x14ac:dyDescent="0.15"/>
    <row r="587" s="5" customFormat="1" x14ac:dyDescent="0.15"/>
    <row r="588" s="5" customFormat="1" x14ac:dyDescent="0.15"/>
    <row r="589" s="5" customFormat="1" x14ac:dyDescent="0.15"/>
    <row r="590" s="5" customFormat="1" x14ac:dyDescent="0.15"/>
    <row r="591" s="5" customFormat="1" x14ac:dyDescent="0.15"/>
    <row r="592" s="5" customFormat="1" x14ac:dyDescent="0.15"/>
    <row r="593" s="5" customFormat="1" x14ac:dyDescent="0.15"/>
    <row r="594" s="5" customFormat="1" x14ac:dyDescent="0.15"/>
    <row r="595" s="5" customFormat="1" x14ac:dyDescent="0.15"/>
    <row r="596" s="5" customFormat="1" x14ac:dyDescent="0.15"/>
    <row r="597" s="5" customFormat="1" x14ac:dyDescent="0.15"/>
    <row r="598" s="5" customFormat="1" x14ac:dyDescent="0.15"/>
    <row r="599" s="5" customFormat="1" x14ac:dyDescent="0.15"/>
    <row r="600" s="5" customFormat="1" x14ac:dyDescent="0.15"/>
    <row r="601" s="5" customFormat="1" x14ac:dyDescent="0.15"/>
    <row r="602" s="5" customFormat="1" x14ac:dyDescent="0.15"/>
    <row r="603" s="5" customFormat="1" x14ac:dyDescent="0.15"/>
    <row r="604" s="5" customFormat="1" x14ac:dyDescent="0.15"/>
    <row r="605" s="5" customFormat="1" x14ac:dyDescent="0.15"/>
    <row r="606" s="5" customFormat="1" x14ac:dyDescent="0.15"/>
    <row r="607" s="5" customFormat="1" x14ac:dyDescent="0.15"/>
    <row r="608" s="5" customFormat="1" x14ac:dyDescent="0.15"/>
    <row r="609" s="5" customFormat="1" x14ac:dyDescent="0.15"/>
    <row r="610" s="5" customFormat="1" x14ac:dyDescent="0.15"/>
    <row r="611" s="5" customFormat="1" x14ac:dyDescent="0.15"/>
    <row r="612" s="5" customFormat="1" x14ac:dyDescent="0.15"/>
    <row r="613" s="5" customFormat="1" x14ac:dyDescent="0.15"/>
    <row r="614" s="5" customFormat="1" x14ac:dyDescent="0.15"/>
    <row r="615" s="5" customFormat="1" x14ac:dyDescent="0.15"/>
    <row r="616" s="5" customFormat="1" x14ac:dyDescent="0.15"/>
    <row r="617" s="5" customFormat="1" x14ac:dyDescent="0.15"/>
    <row r="618" s="5" customFormat="1" x14ac:dyDescent="0.15"/>
    <row r="619" s="5" customFormat="1" x14ac:dyDescent="0.15"/>
    <row r="620" s="5" customFormat="1" x14ac:dyDescent="0.15"/>
    <row r="621" s="5" customFormat="1" x14ac:dyDescent="0.15"/>
    <row r="622" s="5" customFormat="1" x14ac:dyDescent="0.15"/>
    <row r="623" s="5" customFormat="1" x14ac:dyDescent="0.15"/>
    <row r="624" s="5" customFormat="1" x14ac:dyDescent="0.15"/>
    <row r="625" s="5" customFormat="1" x14ac:dyDescent="0.15"/>
    <row r="626" s="5" customFormat="1" x14ac:dyDescent="0.15"/>
    <row r="627" s="5" customFormat="1" x14ac:dyDescent="0.15"/>
    <row r="628" s="5" customFormat="1" x14ac:dyDescent="0.15"/>
    <row r="629" s="5" customFormat="1" x14ac:dyDescent="0.15"/>
    <row r="630" s="5" customFormat="1" x14ac:dyDescent="0.15"/>
    <row r="631" s="5" customFormat="1" x14ac:dyDescent="0.15"/>
    <row r="632" s="5" customFormat="1" x14ac:dyDescent="0.15"/>
    <row r="633" s="5" customFormat="1" x14ac:dyDescent="0.15"/>
    <row r="634" s="5" customFormat="1" x14ac:dyDescent="0.15"/>
    <row r="635" s="5" customFormat="1" x14ac:dyDescent="0.15"/>
    <row r="636" s="5" customFormat="1" x14ac:dyDescent="0.15"/>
    <row r="637" s="5" customFormat="1" x14ac:dyDescent="0.15"/>
    <row r="638" s="5" customFormat="1" x14ac:dyDescent="0.15"/>
    <row r="639" s="5" customFormat="1" x14ac:dyDescent="0.15"/>
    <row r="640" s="5" customFormat="1" x14ac:dyDescent="0.15"/>
    <row r="641" s="5" customFormat="1" x14ac:dyDescent="0.15"/>
    <row r="642" s="5" customFormat="1" x14ac:dyDescent="0.15"/>
    <row r="643" s="5" customFormat="1" x14ac:dyDescent="0.15"/>
    <row r="644" s="5" customFormat="1" x14ac:dyDescent="0.15"/>
    <row r="645" s="5" customFormat="1" x14ac:dyDescent="0.15"/>
    <row r="646" s="5" customFormat="1" x14ac:dyDescent="0.15"/>
    <row r="647" s="5" customFormat="1" x14ac:dyDescent="0.15"/>
    <row r="648" s="5" customFormat="1" x14ac:dyDescent="0.15"/>
    <row r="649" s="5" customFormat="1" x14ac:dyDescent="0.15"/>
    <row r="650" s="5" customFormat="1" x14ac:dyDescent="0.15"/>
    <row r="651" s="5" customFormat="1" x14ac:dyDescent="0.15"/>
    <row r="652" s="5" customFormat="1" x14ac:dyDescent="0.15"/>
    <row r="653" s="5" customFormat="1" x14ac:dyDescent="0.15"/>
    <row r="654" s="5" customFormat="1" x14ac:dyDescent="0.15"/>
    <row r="655" s="5" customFormat="1" x14ac:dyDescent="0.15"/>
    <row r="656" s="5" customFormat="1" x14ac:dyDescent="0.15"/>
    <row r="657" s="5" customFormat="1" x14ac:dyDescent="0.15"/>
    <row r="658" s="5" customFormat="1" x14ac:dyDescent="0.15"/>
    <row r="659" s="5" customFormat="1" x14ac:dyDescent="0.15"/>
    <row r="660" s="5" customFormat="1" x14ac:dyDescent="0.15"/>
    <row r="661" s="5" customFormat="1" x14ac:dyDescent="0.15"/>
    <row r="662" s="5" customFormat="1" x14ac:dyDescent="0.15"/>
    <row r="663" s="5" customFormat="1" x14ac:dyDescent="0.15"/>
    <row r="664" s="5" customFormat="1" x14ac:dyDescent="0.15"/>
    <row r="665" s="5" customFormat="1" x14ac:dyDescent="0.15"/>
    <row r="666" s="5" customFormat="1" x14ac:dyDescent="0.15"/>
    <row r="667" s="5" customFormat="1" x14ac:dyDescent="0.15"/>
    <row r="668" s="5" customFormat="1" x14ac:dyDescent="0.15"/>
    <row r="669" s="5" customFormat="1" x14ac:dyDescent="0.15"/>
    <row r="670" s="5" customFormat="1" x14ac:dyDescent="0.15"/>
    <row r="671" s="5" customFormat="1" x14ac:dyDescent="0.15"/>
    <row r="672" s="5" customFormat="1" x14ac:dyDescent="0.15"/>
    <row r="673" s="5" customFormat="1" x14ac:dyDescent="0.15"/>
    <row r="674" s="5" customFormat="1" x14ac:dyDescent="0.15"/>
    <row r="675" s="5" customFormat="1" x14ac:dyDescent="0.15"/>
    <row r="676" s="5" customFormat="1" x14ac:dyDescent="0.15"/>
    <row r="677" s="5" customFormat="1" x14ac:dyDescent="0.15"/>
    <row r="678" s="5" customFormat="1" x14ac:dyDescent="0.15"/>
    <row r="679" s="5" customFormat="1" x14ac:dyDescent="0.15"/>
    <row r="680" s="5" customFormat="1" x14ac:dyDescent="0.15"/>
    <row r="681" s="5" customFormat="1" x14ac:dyDescent="0.15"/>
    <row r="682" s="5" customFormat="1" x14ac:dyDescent="0.15"/>
    <row r="683" s="5" customFormat="1" x14ac:dyDescent="0.15"/>
    <row r="684" s="5" customFormat="1" x14ac:dyDescent="0.15"/>
    <row r="685" s="5" customFormat="1" x14ac:dyDescent="0.15"/>
    <row r="686" s="5" customFormat="1" x14ac:dyDescent="0.15"/>
    <row r="687" s="5" customFormat="1" x14ac:dyDescent="0.15"/>
    <row r="688" s="5" customFormat="1" x14ac:dyDescent="0.15"/>
    <row r="689" s="5" customFormat="1" x14ac:dyDescent="0.15"/>
    <row r="690" s="5" customFormat="1" x14ac:dyDescent="0.15"/>
    <row r="691" s="5" customFormat="1" x14ac:dyDescent="0.15"/>
    <row r="692" s="5" customFormat="1" x14ac:dyDescent="0.15"/>
    <row r="693" s="5" customFormat="1" x14ac:dyDescent="0.15"/>
    <row r="694" s="5" customFormat="1" x14ac:dyDescent="0.15"/>
    <row r="695" s="5" customFormat="1" x14ac:dyDescent="0.15"/>
    <row r="696" s="5" customFormat="1" x14ac:dyDescent="0.15"/>
    <row r="697" s="5" customFormat="1" x14ac:dyDescent="0.15"/>
    <row r="698" s="5" customFormat="1" x14ac:dyDescent="0.15"/>
    <row r="699" s="5" customFormat="1" x14ac:dyDescent="0.15"/>
    <row r="700" s="5" customFormat="1" x14ac:dyDescent="0.15"/>
    <row r="701" s="5" customFormat="1" x14ac:dyDescent="0.15"/>
    <row r="702" s="5" customFormat="1" x14ac:dyDescent="0.15"/>
    <row r="703" s="5" customFormat="1" x14ac:dyDescent="0.15"/>
    <row r="704" s="5" customFormat="1" x14ac:dyDescent="0.15"/>
    <row r="705" s="5" customFormat="1" x14ac:dyDescent="0.15"/>
    <row r="706" s="5" customFormat="1" x14ac:dyDescent="0.15"/>
    <row r="707" s="5" customFormat="1" x14ac:dyDescent="0.15"/>
    <row r="708" s="5" customFormat="1" x14ac:dyDescent="0.15"/>
    <row r="709" s="5" customFormat="1" x14ac:dyDescent="0.15"/>
    <row r="710" s="5" customFormat="1" x14ac:dyDescent="0.15"/>
    <row r="711" s="5" customFormat="1" x14ac:dyDescent="0.15"/>
    <row r="712" s="5" customFormat="1" x14ac:dyDescent="0.15"/>
    <row r="713" s="5" customFormat="1" x14ac:dyDescent="0.15"/>
    <row r="714" s="5" customFormat="1" x14ac:dyDescent="0.15"/>
    <row r="715" s="5" customFormat="1" x14ac:dyDescent="0.15"/>
    <row r="716" s="5" customFormat="1" x14ac:dyDescent="0.15"/>
    <row r="717" s="5" customFormat="1" x14ac:dyDescent="0.15"/>
    <row r="718" s="5" customFormat="1" x14ac:dyDescent="0.15"/>
    <row r="719" s="5" customFormat="1" x14ac:dyDescent="0.15"/>
    <row r="720" s="5" customFormat="1" x14ac:dyDescent="0.15"/>
    <row r="721" s="5" customFormat="1" x14ac:dyDescent="0.15"/>
    <row r="722" s="5" customFormat="1" x14ac:dyDescent="0.15"/>
    <row r="723" s="5" customFormat="1" x14ac:dyDescent="0.15"/>
    <row r="724" s="5" customFormat="1" x14ac:dyDescent="0.15"/>
    <row r="725" s="5" customFormat="1" x14ac:dyDescent="0.15"/>
    <row r="726" s="5" customFormat="1" x14ac:dyDescent="0.15"/>
    <row r="727" s="5" customFormat="1" x14ac:dyDescent="0.15"/>
    <row r="728" s="5" customFormat="1" x14ac:dyDescent="0.15"/>
    <row r="729" s="5" customFormat="1" x14ac:dyDescent="0.15"/>
    <row r="730" s="5" customFormat="1" x14ac:dyDescent="0.15"/>
    <row r="731" s="5" customFormat="1" x14ac:dyDescent="0.15"/>
    <row r="732" s="5" customFormat="1" x14ac:dyDescent="0.15"/>
    <row r="733" s="5" customFormat="1" x14ac:dyDescent="0.15"/>
    <row r="734" s="5" customFormat="1" x14ac:dyDescent="0.15"/>
    <row r="735" s="5" customFormat="1" x14ac:dyDescent="0.15"/>
    <row r="736" s="5" customFormat="1" x14ac:dyDescent="0.15"/>
    <row r="737" s="5" customFormat="1" x14ac:dyDescent="0.15"/>
    <row r="738" s="5" customFormat="1" x14ac:dyDescent="0.15"/>
    <row r="739" s="5" customFormat="1" x14ac:dyDescent="0.15"/>
    <row r="740" s="5" customFormat="1" x14ac:dyDescent="0.15"/>
    <row r="741" s="5" customFormat="1" x14ac:dyDescent="0.15"/>
    <row r="742" s="5" customFormat="1" x14ac:dyDescent="0.15"/>
    <row r="743" s="5" customFormat="1" x14ac:dyDescent="0.15"/>
    <row r="744" s="5" customFormat="1" x14ac:dyDescent="0.15"/>
    <row r="745" s="5" customFormat="1" x14ac:dyDescent="0.15"/>
    <row r="746" s="5" customFormat="1" x14ac:dyDescent="0.15"/>
    <row r="747" s="5" customFormat="1" x14ac:dyDescent="0.15"/>
    <row r="748" s="5" customFormat="1" x14ac:dyDescent="0.15"/>
    <row r="749" s="5" customFormat="1" x14ac:dyDescent="0.15"/>
    <row r="750" s="5" customFormat="1" x14ac:dyDescent="0.15"/>
    <row r="751" s="5" customFormat="1" x14ac:dyDescent="0.15"/>
    <row r="752" s="5" customFormat="1" x14ac:dyDescent="0.15"/>
    <row r="753" s="5" customFormat="1" x14ac:dyDescent="0.15"/>
    <row r="754" s="5" customFormat="1" x14ac:dyDescent="0.15"/>
    <row r="755" s="5" customFormat="1" x14ac:dyDescent="0.15"/>
    <row r="756" s="5" customFormat="1" x14ac:dyDescent="0.15"/>
    <row r="757" s="5" customFormat="1" x14ac:dyDescent="0.15"/>
    <row r="758" s="5" customFormat="1" x14ac:dyDescent="0.15"/>
    <row r="759" s="5" customFormat="1" x14ac:dyDescent="0.15"/>
    <row r="760" s="5" customFormat="1" x14ac:dyDescent="0.15"/>
    <row r="761" s="5" customFormat="1" x14ac:dyDescent="0.15"/>
    <row r="762" s="5" customFormat="1" x14ac:dyDescent="0.15"/>
    <row r="763" s="5" customFormat="1" x14ac:dyDescent="0.15"/>
    <row r="764" s="5" customFormat="1" x14ac:dyDescent="0.15"/>
    <row r="765" s="5" customFormat="1" x14ac:dyDescent="0.15"/>
    <row r="766" s="5" customFormat="1" x14ac:dyDescent="0.15"/>
    <row r="767" s="5" customFormat="1" x14ac:dyDescent="0.15"/>
    <row r="768" s="5" customFormat="1" x14ac:dyDescent="0.15"/>
    <row r="769" s="5" customFormat="1" x14ac:dyDescent="0.15"/>
    <row r="770" s="5" customFormat="1" x14ac:dyDescent="0.15"/>
    <row r="771" s="5" customFormat="1" x14ac:dyDescent="0.15"/>
    <row r="772" s="5" customFormat="1" x14ac:dyDescent="0.15"/>
    <row r="773" s="5" customFormat="1" x14ac:dyDescent="0.15"/>
    <row r="774" s="5" customFormat="1" x14ac:dyDescent="0.15"/>
    <row r="775" s="5" customFormat="1" x14ac:dyDescent="0.15"/>
    <row r="776" s="5" customFormat="1" x14ac:dyDescent="0.15"/>
    <row r="777" s="5" customFormat="1" x14ac:dyDescent="0.15"/>
    <row r="778" s="5" customFormat="1" x14ac:dyDescent="0.15"/>
    <row r="779" s="5" customFormat="1" x14ac:dyDescent="0.15"/>
    <row r="780" s="5" customFormat="1" x14ac:dyDescent="0.15"/>
    <row r="781" s="5" customFormat="1" x14ac:dyDescent="0.15"/>
    <row r="782" s="5" customFormat="1" x14ac:dyDescent="0.15"/>
    <row r="783" s="5" customFormat="1" x14ac:dyDescent="0.15"/>
    <row r="784" s="5" customFormat="1" x14ac:dyDescent="0.15"/>
    <row r="785" s="5" customFormat="1" x14ac:dyDescent="0.15"/>
    <row r="786" s="5" customFormat="1" x14ac:dyDescent="0.15"/>
    <row r="787" s="5" customFormat="1" x14ac:dyDescent="0.15"/>
    <row r="788" s="5" customFormat="1" x14ac:dyDescent="0.15"/>
    <row r="789" s="5" customFormat="1" x14ac:dyDescent="0.15"/>
    <row r="790" s="5" customFormat="1" x14ac:dyDescent="0.15"/>
    <row r="791" s="5" customFormat="1" x14ac:dyDescent="0.15"/>
    <row r="792" s="5" customFormat="1" x14ac:dyDescent="0.15"/>
    <row r="793" s="5" customFormat="1" x14ac:dyDescent="0.15"/>
    <row r="794" s="5" customFormat="1" x14ac:dyDescent="0.15"/>
    <row r="795" s="5" customFormat="1" x14ac:dyDescent="0.15"/>
    <row r="796" s="5" customFormat="1" x14ac:dyDescent="0.15"/>
    <row r="797" s="5" customFormat="1" x14ac:dyDescent="0.15"/>
    <row r="798" s="5" customFormat="1" x14ac:dyDescent="0.15"/>
    <row r="799" s="5" customFormat="1" x14ac:dyDescent="0.15"/>
    <row r="800" s="5" customFormat="1" x14ac:dyDescent="0.15"/>
    <row r="801" s="5" customFormat="1" x14ac:dyDescent="0.15"/>
    <row r="802" s="5" customFormat="1" x14ac:dyDescent="0.15"/>
    <row r="803" s="5" customFormat="1" x14ac:dyDescent="0.15"/>
    <row r="804" s="5" customFormat="1" x14ac:dyDescent="0.15"/>
    <row r="805" s="5" customFormat="1" x14ac:dyDescent="0.15"/>
    <row r="806" s="5" customFormat="1" x14ac:dyDescent="0.15"/>
    <row r="807" s="5" customFormat="1" x14ac:dyDescent="0.15"/>
    <row r="808" s="5" customFormat="1" x14ac:dyDescent="0.15"/>
    <row r="809" s="5" customFormat="1" x14ac:dyDescent="0.15"/>
    <row r="810" s="5" customFormat="1" x14ac:dyDescent="0.15"/>
    <row r="811" s="5" customFormat="1" x14ac:dyDescent="0.15"/>
    <row r="812" s="5" customFormat="1" x14ac:dyDescent="0.15"/>
    <row r="813" s="5" customFormat="1" x14ac:dyDescent="0.15"/>
    <row r="814" s="5" customFormat="1" x14ac:dyDescent="0.15"/>
    <row r="815" s="5" customFormat="1" x14ac:dyDescent="0.15"/>
    <row r="816" s="5" customFormat="1" x14ac:dyDescent="0.15"/>
    <row r="817" s="5" customFormat="1" x14ac:dyDescent="0.15"/>
    <row r="818" s="5" customFormat="1" x14ac:dyDescent="0.15"/>
    <row r="819" s="5" customFormat="1" x14ac:dyDescent="0.15"/>
    <row r="820" s="5" customFormat="1" x14ac:dyDescent="0.15"/>
    <row r="821" s="5" customFormat="1" x14ac:dyDescent="0.15"/>
    <row r="822" s="5" customFormat="1" x14ac:dyDescent="0.15"/>
    <row r="823" s="5" customFormat="1" x14ac:dyDescent="0.15"/>
    <row r="824" s="5" customFormat="1" x14ac:dyDescent="0.15"/>
    <row r="825" s="5" customFormat="1" x14ac:dyDescent="0.15"/>
    <row r="826" s="5" customFormat="1" x14ac:dyDescent="0.15"/>
    <row r="827" s="5" customFormat="1" x14ac:dyDescent="0.15"/>
    <row r="828" s="5" customFormat="1" x14ac:dyDescent="0.15"/>
    <row r="829" s="5" customFormat="1" x14ac:dyDescent="0.15"/>
    <row r="830" s="5" customFormat="1" x14ac:dyDescent="0.15"/>
    <row r="831" s="5" customFormat="1" x14ac:dyDescent="0.15"/>
    <row r="832" s="5" customFormat="1" x14ac:dyDescent="0.15"/>
    <row r="833" s="5" customFormat="1" x14ac:dyDescent="0.15"/>
    <row r="834" s="5" customFormat="1" x14ac:dyDescent="0.15"/>
    <row r="835" s="5" customFormat="1" x14ac:dyDescent="0.15"/>
    <row r="836" s="5" customFormat="1" x14ac:dyDescent="0.15"/>
    <row r="837" s="5" customFormat="1" x14ac:dyDescent="0.15"/>
    <row r="838" s="5" customFormat="1" x14ac:dyDescent="0.15"/>
    <row r="839" s="5" customFormat="1" x14ac:dyDescent="0.15"/>
    <row r="840" s="5" customFormat="1" x14ac:dyDescent="0.15"/>
    <row r="841" s="5" customFormat="1" x14ac:dyDescent="0.15"/>
    <row r="842" s="5" customFormat="1" x14ac:dyDescent="0.15"/>
    <row r="843" s="5" customFormat="1" x14ac:dyDescent="0.15"/>
    <row r="844" s="5" customFormat="1" x14ac:dyDescent="0.15"/>
    <row r="845" s="5" customFormat="1" x14ac:dyDescent="0.15"/>
    <row r="846" s="5" customFormat="1" x14ac:dyDescent="0.15"/>
    <row r="847" s="5" customFormat="1" x14ac:dyDescent="0.15"/>
    <row r="848" s="5" customFormat="1" x14ac:dyDescent="0.15"/>
    <row r="849" s="5" customFormat="1" x14ac:dyDescent="0.15"/>
    <row r="850" s="5" customFormat="1" x14ac:dyDescent="0.15"/>
    <row r="851" s="5" customFormat="1" x14ac:dyDescent="0.15"/>
    <row r="852" s="5" customFormat="1" x14ac:dyDescent="0.15"/>
    <row r="853" s="5" customFormat="1" x14ac:dyDescent="0.15"/>
    <row r="854" s="5" customFormat="1" x14ac:dyDescent="0.15"/>
    <row r="855" s="5" customFormat="1" x14ac:dyDescent="0.15"/>
    <row r="856" s="5" customFormat="1" x14ac:dyDescent="0.15"/>
    <row r="857" s="5" customFormat="1" x14ac:dyDescent="0.15"/>
    <row r="858" s="5" customFormat="1" x14ac:dyDescent="0.15"/>
    <row r="859" s="5" customFormat="1" x14ac:dyDescent="0.15"/>
    <row r="860" s="5" customFormat="1" x14ac:dyDescent="0.15"/>
    <row r="861" s="5" customFormat="1" x14ac:dyDescent="0.15"/>
    <row r="862" s="5" customFormat="1" x14ac:dyDescent="0.15"/>
    <row r="863" s="5" customFormat="1" x14ac:dyDescent="0.15"/>
    <row r="864" s="5" customFormat="1" x14ac:dyDescent="0.15"/>
    <row r="865" s="5" customFormat="1" x14ac:dyDescent="0.15"/>
    <row r="866" s="5" customFormat="1" x14ac:dyDescent="0.15"/>
    <row r="867" s="5" customFormat="1" x14ac:dyDescent="0.15"/>
    <row r="868" s="5" customFormat="1" x14ac:dyDescent="0.15"/>
    <row r="869" s="5" customFormat="1" x14ac:dyDescent="0.15"/>
    <row r="870" s="5" customFormat="1" x14ac:dyDescent="0.15"/>
    <row r="871" s="5" customFormat="1" x14ac:dyDescent="0.15"/>
    <row r="872" s="5" customFormat="1" x14ac:dyDescent="0.15"/>
    <row r="873" s="5" customFormat="1" x14ac:dyDescent="0.15"/>
    <row r="874" s="5" customFormat="1" x14ac:dyDescent="0.15"/>
    <row r="875" s="5" customFormat="1" x14ac:dyDescent="0.15"/>
    <row r="876" s="5" customFormat="1" x14ac:dyDescent="0.15"/>
    <row r="877" s="5" customFormat="1" x14ac:dyDescent="0.15"/>
    <row r="878" s="5" customFormat="1" x14ac:dyDescent="0.15"/>
    <row r="879" s="5" customFormat="1" x14ac:dyDescent="0.15"/>
    <row r="880" s="5" customFormat="1" x14ac:dyDescent="0.15"/>
    <row r="881" s="5" customFormat="1" x14ac:dyDescent="0.15"/>
    <row r="882" s="5" customFormat="1" x14ac:dyDescent="0.15"/>
    <row r="883" s="5" customFormat="1" x14ac:dyDescent="0.15"/>
    <row r="884" s="5" customFormat="1" x14ac:dyDescent="0.15"/>
    <row r="885" s="5" customFormat="1" x14ac:dyDescent="0.15"/>
    <row r="886" s="5" customFormat="1" x14ac:dyDescent="0.15"/>
    <row r="887" s="5" customFormat="1" x14ac:dyDescent="0.15"/>
    <row r="888" s="5" customFormat="1" x14ac:dyDescent="0.15"/>
    <row r="889" s="5" customFormat="1" x14ac:dyDescent="0.15"/>
    <row r="890" s="5" customFormat="1" x14ac:dyDescent="0.15"/>
    <row r="891" s="5" customFormat="1" x14ac:dyDescent="0.15"/>
    <row r="892" s="5" customFormat="1" x14ac:dyDescent="0.15"/>
    <row r="893" s="5" customFormat="1" x14ac:dyDescent="0.15"/>
    <row r="894" s="5" customFormat="1" x14ac:dyDescent="0.15"/>
    <row r="895" s="5" customFormat="1" x14ac:dyDescent="0.15"/>
    <row r="896" s="5" customFormat="1" x14ac:dyDescent="0.15"/>
    <row r="897" s="5" customFormat="1" x14ac:dyDescent="0.15"/>
    <row r="898" s="5" customFormat="1" x14ac:dyDescent="0.15"/>
    <row r="899" s="5" customFormat="1" x14ac:dyDescent="0.15"/>
    <row r="900" s="5" customFormat="1" x14ac:dyDescent="0.15"/>
    <row r="901" s="5" customFormat="1" x14ac:dyDescent="0.15"/>
    <row r="902" s="5" customFormat="1" x14ac:dyDescent="0.15"/>
    <row r="903" s="5" customFormat="1" x14ac:dyDescent="0.15"/>
    <row r="904" s="5" customFormat="1" x14ac:dyDescent="0.15"/>
    <row r="905" s="5" customFormat="1" x14ac:dyDescent="0.15"/>
    <row r="906" s="5" customFormat="1" x14ac:dyDescent="0.15"/>
    <row r="907" s="5" customFormat="1" x14ac:dyDescent="0.15"/>
    <row r="908" s="5" customFormat="1" x14ac:dyDescent="0.15"/>
    <row r="909" s="5" customFormat="1" x14ac:dyDescent="0.15"/>
    <row r="910" s="5" customFormat="1" x14ac:dyDescent="0.15"/>
    <row r="911" s="5" customFormat="1" x14ac:dyDescent="0.15"/>
    <row r="912" s="5" customFormat="1" x14ac:dyDescent="0.15"/>
    <row r="913" s="5" customFormat="1" x14ac:dyDescent="0.15"/>
    <row r="914" s="5" customFormat="1" x14ac:dyDescent="0.15"/>
    <row r="915" s="5" customFormat="1" x14ac:dyDescent="0.15"/>
    <row r="916" s="5" customFormat="1" x14ac:dyDescent="0.15"/>
    <row r="917" s="5" customFormat="1" x14ac:dyDescent="0.15"/>
    <row r="918" s="5" customFormat="1" x14ac:dyDescent="0.15"/>
    <row r="919" s="5" customFormat="1" x14ac:dyDescent="0.15"/>
    <row r="920" s="5" customFormat="1" x14ac:dyDescent="0.15"/>
    <row r="921" s="5" customFormat="1" x14ac:dyDescent="0.15"/>
    <row r="922" s="5" customFormat="1" x14ac:dyDescent="0.15"/>
    <row r="923" s="5" customFormat="1" x14ac:dyDescent="0.15"/>
    <row r="924" s="5" customFormat="1" x14ac:dyDescent="0.15"/>
    <row r="925" s="5" customFormat="1" x14ac:dyDescent="0.15"/>
    <row r="926" s="5" customFormat="1" x14ac:dyDescent="0.15"/>
    <row r="927" s="5" customFormat="1" x14ac:dyDescent="0.15"/>
    <row r="928" s="5" customFormat="1" x14ac:dyDescent="0.15"/>
    <row r="929" s="5" customFormat="1" x14ac:dyDescent="0.15"/>
    <row r="930" s="5" customFormat="1" x14ac:dyDescent="0.15"/>
    <row r="931" s="5" customFormat="1" x14ac:dyDescent="0.15"/>
    <row r="932" s="5" customFormat="1" x14ac:dyDescent="0.15"/>
    <row r="933" s="5" customFormat="1" x14ac:dyDescent="0.15"/>
    <row r="934" s="5" customFormat="1" x14ac:dyDescent="0.15"/>
    <row r="935" s="5" customFormat="1" x14ac:dyDescent="0.15"/>
    <row r="936" s="5" customFormat="1" x14ac:dyDescent="0.15"/>
    <row r="937" s="5" customFormat="1" x14ac:dyDescent="0.15"/>
    <row r="938" s="5" customFormat="1" x14ac:dyDescent="0.15"/>
    <row r="939" s="5" customFormat="1" x14ac:dyDescent="0.15"/>
    <row r="940" s="5" customFormat="1" x14ac:dyDescent="0.15"/>
    <row r="941" s="5" customFormat="1" x14ac:dyDescent="0.15"/>
    <row r="942" s="5" customFormat="1" x14ac:dyDescent="0.15"/>
    <row r="943" s="5" customFormat="1" x14ac:dyDescent="0.15"/>
    <row r="944" s="5" customFormat="1" x14ac:dyDescent="0.15"/>
    <row r="945" s="5" customFormat="1" x14ac:dyDescent="0.15"/>
    <row r="946" s="5" customFormat="1" x14ac:dyDescent="0.15"/>
    <row r="947" s="5" customFormat="1" x14ac:dyDescent="0.15"/>
    <row r="948" s="5" customFormat="1" x14ac:dyDescent="0.15"/>
    <row r="949" s="5" customFormat="1" x14ac:dyDescent="0.15"/>
    <row r="950" s="5" customFormat="1" x14ac:dyDescent="0.15"/>
    <row r="951" s="5" customFormat="1" x14ac:dyDescent="0.15"/>
    <row r="952" s="5" customFormat="1" x14ac:dyDescent="0.15"/>
    <row r="953" s="5" customFormat="1" x14ac:dyDescent="0.15"/>
    <row r="954" s="5" customFormat="1" x14ac:dyDescent="0.15"/>
    <row r="955" s="5" customFormat="1" x14ac:dyDescent="0.15"/>
    <row r="956" s="5" customFormat="1" x14ac:dyDescent="0.15"/>
    <row r="957" s="5" customFormat="1" x14ac:dyDescent="0.15"/>
    <row r="958" s="5" customFormat="1" x14ac:dyDescent="0.15"/>
    <row r="959" s="5" customFormat="1" x14ac:dyDescent="0.15"/>
    <row r="960" s="5" customFormat="1" x14ac:dyDescent="0.15"/>
    <row r="961" s="5" customFormat="1" x14ac:dyDescent="0.15"/>
    <row r="962" s="5" customFormat="1" x14ac:dyDescent="0.15"/>
    <row r="963" s="5" customFormat="1" x14ac:dyDescent="0.15"/>
    <row r="964" s="5" customFormat="1" x14ac:dyDescent="0.15"/>
    <row r="965" s="5" customFormat="1" x14ac:dyDescent="0.15"/>
    <row r="966" s="5" customFormat="1" x14ac:dyDescent="0.15"/>
    <row r="967" s="5" customFormat="1" x14ac:dyDescent="0.15"/>
    <row r="968" s="5" customFormat="1" x14ac:dyDescent="0.15"/>
    <row r="969" s="5" customFormat="1" x14ac:dyDescent="0.15"/>
    <row r="970" s="5" customFormat="1" x14ac:dyDescent="0.15"/>
    <row r="971" s="5" customFormat="1" x14ac:dyDescent="0.15"/>
    <row r="972" s="5" customFormat="1" x14ac:dyDescent="0.15"/>
    <row r="973" s="5" customFormat="1" x14ac:dyDescent="0.15"/>
    <row r="974" s="5" customFormat="1" x14ac:dyDescent="0.15"/>
    <row r="975" s="5" customFormat="1" x14ac:dyDescent="0.15"/>
    <row r="976" s="5" customFormat="1" x14ac:dyDescent="0.15"/>
    <row r="977" s="5" customFormat="1" x14ac:dyDescent="0.15"/>
    <row r="978" s="5" customFormat="1" x14ac:dyDescent="0.15"/>
    <row r="979" s="5" customFormat="1" x14ac:dyDescent="0.15"/>
    <row r="980" s="5" customFormat="1" x14ac:dyDescent="0.15"/>
    <row r="981" s="5" customFormat="1" x14ac:dyDescent="0.15"/>
    <row r="982" s="5" customFormat="1" x14ac:dyDescent="0.15"/>
    <row r="983" s="5" customFormat="1" x14ac:dyDescent="0.15"/>
    <row r="984" s="5" customFormat="1" x14ac:dyDescent="0.15"/>
    <row r="985" s="5" customFormat="1" x14ac:dyDescent="0.15"/>
    <row r="986" s="5" customFormat="1" x14ac:dyDescent="0.15"/>
    <row r="987" s="5" customFormat="1" x14ac:dyDescent="0.15"/>
    <row r="988" s="5" customFormat="1" x14ac:dyDescent="0.15"/>
    <row r="989" s="5" customFormat="1" x14ac:dyDescent="0.15"/>
    <row r="990" s="5" customFormat="1" x14ac:dyDescent="0.15"/>
    <row r="991" s="5" customFormat="1" x14ac:dyDescent="0.15"/>
    <row r="992" s="5" customFormat="1" x14ac:dyDescent="0.15"/>
    <row r="993" s="5" customFormat="1" x14ac:dyDescent="0.15"/>
    <row r="994" s="5" customFormat="1" x14ac:dyDescent="0.15"/>
    <row r="995" s="5" customFormat="1" x14ac:dyDescent="0.15"/>
    <row r="996" s="5" customFormat="1" x14ac:dyDescent="0.15"/>
    <row r="997" s="5" customFormat="1" x14ac:dyDescent="0.15"/>
    <row r="998" s="5" customFormat="1" x14ac:dyDescent="0.15"/>
    <row r="999" s="5" customFormat="1" x14ac:dyDescent="0.15"/>
    <row r="1000" s="5" customFormat="1" x14ac:dyDescent="0.15"/>
    <row r="1001" s="5" customFormat="1" x14ac:dyDescent="0.15"/>
    <row r="1002" s="5" customFormat="1" x14ac:dyDescent="0.15"/>
    <row r="1003" s="5" customFormat="1" x14ac:dyDescent="0.15"/>
    <row r="1004" s="5" customFormat="1" x14ac:dyDescent="0.15"/>
    <row r="1005" s="5" customFormat="1" x14ac:dyDescent="0.15"/>
    <row r="1006" s="5" customFormat="1" x14ac:dyDescent="0.15"/>
    <row r="1007" s="5" customFormat="1" x14ac:dyDescent="0.15"/>
    <row r="1008" s="5" customFormat="1" x14ac:dyDescent="0.15"/>
    <row r="1009" s="5" customFormat="1" x14ac:dyDescent="0.15"/>
    <row r="1010" s="5" customFormat="1" x14ac:dyDescent="0.15"/>
    <row r="1011" s="5" customFormat="1" x14ac:dyDescent="0.15"/>
    <row r="1012" s="5" customFormat="1" x14ac:dyDescent="0.15"/>
    <row r="1013" s="5" customFormat="1" x14ac:dyDescent="0.15"/>
    <row r="1014" s="5" customFormat="1" x14ac:dyDescent="0.15"/>
    <row r="1015" s="5" customFormat="1" x14ac:dyDescent="0.15"/>
    <row r="1016" s="5" customFormat="1" x14ac:dyDescent="0.15"/>
    <row r="1017" s="5" customFormat="1" x14ac:dyDescent="0.15"/>
    <row r="1018" s="5" customFormat="1" x14ac:dyDescent="0.15"/>
    <row r="1019" s="5" customFormat="1" x14ac:dyDescent="0.15"/>
    <row r="1020" s="5" customFormat="1" x14ac:dyDescent="0.15"/>
    <row r="1021" s="5" customFormat="1" x14ac:dyDescent="0.15"/>
    <row r="1022" s="5" customFormat="1" x14ac:dyDescent="0.15"/>
    <row r="1023" s="5" customFormat="1" x14ac:dyDescent="0.15"/>
    <row r="1024" s="5" customFormat="1" x14ac:dyDescent="0.15"/>
    <row r="1025" s="5" customFormat="1" x14ac:dyDescent="0.15"/>
    <row r="1026" s="5" customFormat="1" x14ac:dyDescent="0.15"/>
    <row r="1027" s="5" customFormat="1" x14ac:dyDescent="0.15"/>
    <row r="1028" s="5" customFormat="1" x14ac:dyDescent="0.15"/>
    <row r="1029" s="5" customFormat="1" x14ac:dyDescent="0.15"/>
    <row r="1030" s="5" customFormat="1" x14ac:dyDescent="0.15"/>
    <row r="1031" s="5" customFormat="1" x14ac:dyDescent="0.15"/>
    <row r="1032" s="5" customFormat="1" x14ac:dyDescent="0.15"/>
    <row r="1033" s="5" customFormat="1" x14ac:dyDescent="0.15"/>
    <row r="1034" s="5" customFormat="1" x14ac:dyDescent="0.15"/>
    <row r="1035" s="5" customFormat="1" x14ac:dyDescent="0.15"/>
    <row r="1036" s="5" customFormat="1" x14ac:dyDescent="0.15"/>
    <row r="1037" s="5" customFormat="1" x14ac:dyDescent="0.15"/>
    <row r="1038" s="5" customFormat="1" x14ac:dyDescent="0.15"/>
    <row r="1039" s="5" customFormat="1" x14ac:dyDescent="0.15"/>
    <row r="1040" s="5" customFormat="1" x14ac:dyDescent="0.15"/>
    <row r="1041" s="5" customFormat="1" x14ac:dyDescent="0.15"/>
    <row r="1042" s="5" customFormat="1" x14ac:dyDescent="0.15"/>
    <row r="1043" s="5" customFormat="1" x14ac:dyDescent="0.15"/>
    <row r="1044" s="5" customFormat="1" x14ac:dyDescent="0.15"/>
    <row r="1045" s="5" customFormat="1" x14ac:dyDescent="0.15"/>
    <row r="1046" s="5" customFormat="1" x14ac:dyDescent="0.15"/>
    <row r="1047" s="5" customFormat="1" x14ac:dyDescent="0.15"/>
    <row r="1048" s="5" customFormat="1" x14ac:dyDescent="0.15"/>
    <row r="1049" s="5" customFormat="1" x14ac:dyDescent="0.15"/>
    <row r="1050" s="5" customFormat="1" x14ac:dyDescent="0.15"/>
    <row r="1051" s="5" customFormat="1" x14ac:dyDescent="0.15"/>
    <row r="1052" s="5" customFormat="1" x14ac:dyDescent="0.15"/>
    <row r="1053" s="5" customFormat="1" x14ac:dyDescent="0.15"/>
    <row r="1054" s="5" customFormat="1" x14ac:dyDescent="0.15"/>
    <row r="1055" s="5" customFormat="1" x14ac:dyDescent="0.15"/>
    <row r="1056" s="5" customFormat="1" x14ac:dyDescent="0.15"/>
    <row r="1057" s="5" customFormat="1" x14ac:dyDescent="0.15"/>
    <row r="1058" s="5" customFormat="1" x14ac:dyDescent="0.15"/>
    <row r="1059" s="5" customFormat="1" x14ac:dyDescent="0.15"/>
    <row r="1060" s="5" customFormat="1" x14ac:dyDescent="0.15"/>
    <row r="1061" s="5" customFormat="1" x14ac:dyDescent="0.15"/>
    <row r="1062" s="5" customFormat="1" x14ac:dyDescent="0.15"/>
    <row r="1063" s="5" customFormat="1" x14ac:dyDescent="0.15"/>
    <row r="1064" s="5" customFormat="1" x14ac:dyDescent="0.15"/>
    <row r="1065" s="5" customFormat="1" x14ac:dyDescent="0.15"/>
    <row r="1066" s="5" customFormat="1" x14ac:dyDescent="0.15"/>
    <row r="1067" s="5" customFormat="1" x14ac:dyDescent="0.15"/>
    <row r="1068" s="5" customFormat="1" x14ac:dyDescent="0.15"/>
    <row r="1069" s="5" customFormat="1" x14ac:dyDescent="0.15"/>
    <row r="1070" s="5" customFormat="1" x14ac:dyDescent="0.15"/>
    <row r="1071" s="5" customFormat="1" x14ac:dyDescent="0.15"/>
    <row r="1072" s="5" customFormat="1" x14ac:dyDescent="0.15"/>
    <row r="1073" s="5" customFormat="1" x14ac:dyDescent="0.15"/>
    <row r="1074" s="5" customFormat="1" x14ac:dyDescent="0.15"/>
    <row r="1075" s="5" customFormat="1" x14ac:dyDescent="0.15"/>
    <row r="1076" s="5" customFormat="1" x14ac:dyDescent="0.15"/>
    <row r="1077" s="5" customFormat="1" x14ac:dyDescent="0.15"/>
    <row r="1078" s="5" customFormat="1" x14ac:dyDescent="0.15"/>
    <row r="1079" s="5" customFormat="1" x14ac:dyDescent="0.15"/>
    <row r="1080" s="5" customFormat="1" x14ac:dyDescent="0.15"/>
    <row r="1081" s="5" customFormat="1" x14ac:dyDescent="0.15"/>
    <row r="1082" s="5" customFormat="1" x14ac:dyDescent="0.15"/>
    <row r="1083" s="5" customFormat="1" x14ac:dyDescent="0.15"/>
    <row r="1084" s="5" customFormat="1" x14ac:dyDescent="0.15"/>
    <row r="1085" s="5" customFormat="1" x14ac:dyDescent="0.15"/>
    <row r="1086" s="5" customFormat="1" x14ac:dyDescent="0.15"/>
    <row r="1087" s="5" customFormat="1" x14ac:dyDescent="0.15"/>
    <row r="1088" s="5" customFormat="1" x14ac:dyDescent="0.15"/>
    <row r="1089" s="5" customFormat="1" x14ac:dyDescent="0.15"/>
    <row r="1090" s="5" customFormat="1" x14ac:dyDescent="0.15"/>
    <row r="1091" s="5" customFormat="1" x14ac:dyDescent="0.15"/>
    <row r="1092" s="5" customFormat="1" x14ac:dyDescent="0.15"/>
    <row r="1093" s="5" customFormat="1" x14ac:dyDescent="0.15"/>
    <row r="1094" s="5" customFormat="1" x14ac:dyDescent="0.15"/>
    <row r="1095" s="5" customFormat="1" x14ac:dyDescent="0.15"/>
    <row r="1096" s="5" customFormat="1" x14ac:dyDescent="0.15"/>
    <row r="1097" s="5" customFormat="1" x14ac:dyDescent="0.15"/>
    <row r="1098" s="5" customFormat="1" x14ac:dyDescent="0.15"/>
    <row r="1099" s="5" customFormat="1" x14ac:dyDescent="0.15"/>
    <row r="1100" s="5" customFormat="1" x14ac:dyDescent="0.15"/>
    <row r="1101" s="5" customFormat="1" x14ac:dyDescent="0.15"/>
    <row r="1102" s="5" customFormat="1" x14ac:dyDescent="0.15"/>
    <row r="1103" s="5" customFormat="1" x14ac:dyDescent="0.15"/>
    <row r="1104" s="5" customFormat="1" x14ac:dyDescent="0.15"/>
    <row r="1105" s="5" customFormat="1" x14ac:dyDescent="0.15"/>
    <row r="1106" s="5" customFormat="1" x14ac:dyDescent="0.15"/>
    <row r="1107" s="5" customFormat="1" x14ac:dyDescent="0.15"/>
    <row r="1108" s="5" customFormat="1" x14ac:dyDescent="0.15"/>
    <row r="1109" s="5" customFormat="1" x14ac:dyDescent="0.15"/>
    <row r="1110" s="5" customFormat="1" x14ac:dyDescent="0.15"/>
    <row r="1111" s="5" customFormat="1" x14ac:dyDescent="0.15"/>
    <row r="1112" s="5" customFormat="1" x14ac:dyDescent="0.15"/>
    <row r="1113" s="5" customFormat="1" x14ac:dyDescent="0.15"/>
    <row r="1114" s="5" customFormat="1" x14ac:dyDescent="0.15"/>
    <row r="1115" s="5" customFormat="1" x14ac:dyDescent="0.15"/>
    <row r="1116" s="5" customFormat="1" x14ac:dyDescent="0.15"/>
    <row r="1117" s="5" customFormat="1" x14ac:dyDescent="0.15"/>
    <row r="1118" s="5" customFormat="1" x14ac:dyDescent="0.15"/>
    <row r="1119" s="5" customFormat="1" x14ac:dyDescent="0.15"/>
    <row r="1120" s="5" customFormat="1" x14ac:dyDescent="0.15"/>
    <row r="1121" s="5" customFormat="1" x14ac:dyDescent="0.15"/>
    <row r="1122" s="5" customFormat="1" x14ac:dyDescent="0.15"/>
    <row r="1123" s="5" customFormat="1" x14ac:dyDescent="0.15"/>
    <row r="1124" s="5" customFormat="1" x14ac:dyDescent="0.15"/>
    <row r="1125" s="5" customFormat="1" x14ac:dyDescent="0.15"/>
    <row r="1126" s="5" customFormat="1" x14ac:dyDescent="0.15"/>
    <row r="1127" s="5" customFormat="1" x14ac:dyDescent="0.15"/>
    <row r="1128" s="5" customFormat="1" x14ac:dyDescent="0.15"/>
    <row r="1129" s="5" customFormat="1" x14ac:dyDescent="0.15"/>
    <row r="1130" s="5" customFormat="1" x14ac:dyDescent="0.15"/>
    <row r="1131" s="5" customFormat="1" x14ac:dyDescent="0.15"/>
    <row r="1132" s="5" customFormat="1" x14ac:dyDescent="0.15"/>
    <row r="1133" s="5" customFormat="1" x14ac:dyDescent="0.15"/>
    <row r="1134" s="5" customFormat="1" x14ac:dyDescent="0.15"/>
    <row r="1135" s="5" customFormat="1" x14ac:dyDescent="0.15"/>
    <row r="1136" s="5" customFormat="1" x14ac:dyDescent="0.15"/>
    <row r="1137" s="5" customFormat="1" x14ac:dyDescent="0.15"/>
    <row r="1138" s="5" customFormat="1" x14ac:dyDescent="0.15"/>
    <row r="1139" s="5" customFormat="1" x14ac:dyDescent="0.15"/>
    <row r="1140" s="5" customFormat="1" x14ac:dyDescent="0.15"/>
    <row r="1141" s="5" customFormat="1" x14ac:dyDescent="0.15"/>
    <row r="1142" s="5" customFormat="1" x14ac:dyDescent="0.15"/>
    <row r="1143" s="5" customFormat="1" x14ac:dyDescent="0.15"/>
    <row r="1144" s="5" customFormat="1" x14ac:dyDescent="0.15"/>
    <row r="1145" s="5" customFormat="1" x14ac:dyDescent="0.15"/>
    <row r="1146" s="5" customFormat="1" x14ac:dyDescent="0.15"/>
    <row r="1147" s="5" customFormat="1" x14ac:dyDescent="0.15"/>
    <row r="1148" s="5" customFormat="1" x14ac:dyDescent="0.15"/>
    <row r="1149" s="5" customFormat="1" x14ac:dyDescent="0.15"/>
    <row r="1150" s="5" customFormat="1" x14ac:dyDescent="0.15"/>
    <row r="1151" s="5" customFormat="1" x14ac:dyDescent="0.15"/>
    <row r="1152" s="5" customFormat="1" x14ac:dyDescent="0.15"/>
    <row r="1153" s="5" customFormat="1" x14ac:dyDescent="0.15"/>
    <row r="1154" s="5" customFormat="1" x14ac:dyDescent="0.15"/>
    <row r="1155" s="5" customFormat="1" x14ac:dyDescent="0.15"/>
    <row r="1156" s="5" customFormat="1" x14ac:dyDescent="0.15"/>
    <row r="1157" s="5" customFormat="1" x14ac:dyDescent="0.15"/>
    <row r="1158" s="5" customFormat="1" x14ac:dyDescent="0.15"/>
    <row r="1159" s="5" customFormat="1" x14ac:dyDescent="0.15"/>
    <row r="1160" s="5" customFormat="1" x14ac:dyDescent="0.15"/>
    <row r="1161" s="5" customFormat="1" x14ac:dyDescent="0.15"/>
    <row r="1162" s="5" customFormat="1" x14ac:dyDescent="0.15"/>
    <row r="1163" s="5" customFormat="1" x14ac:dyDescent="0.15"/>
    <row r="1164" s="5" customFormat="1" x14ac:dyDescent="0.15"/>
    <row r="1165" s="5" customFormat="1" x14ac:dyDescent="0.15"/>
    <row r="1166" s="5" customFormat="1" x14ac:dyDescent="0.15"/>
    <row r="1167" s="5" customFormat="1" x14ac:dyDescent="0.15"/>
    <row r="1168" s="5" customFormat="1" x14ac:dyDescent="0.15"/>
    <row r="1169" s="5" customFormat="1" x14ac:dyDescent="0.15"/>
    <row r="1170" s="5" customFormat="1" x14ac:dyDescent="0.15"/>
    <row r="1171" s="5" customFormat="1" x14ac:dyDescent="0.15"/>
    <row r="1172" s="5" customFormat="1" x14ac:dyDescent="0.15"/>
    <row r="1173" s="5" customFormat="1" x14ac:dyDescent="0.15"/>
    <row r="1174" s="5" customFormat="1" x14ac:dyDescent="0.15"/>
    <row r="1175" s="5" customFormat="1" x14ac:dyDescent="0.15"/>
    <row r="1176" s="5" customFormat="1" x14ac:dyDescent="0.15"/>
    <row r="1177" s="5" customFormat="1" x14ac:dyDescent="0.15"/>
    <row r="1178" s="5" customFormat="1" x14ac:dyDescent="0.15"/>
    <row r="1179" s="5" customFormat="1" x14ac:dyDescent="0.15"/>
    <row r="1180" s="5" customFormat="1" x14ac:dyDescent="0.15"/>
    <row r="1181" s="5" customFormat="1" x14ac:dyDescent="0.15"/>
    <row r="1182" s="5" customFormat="1" x14ac:dyDescent="0.15"/>
    <row r="1183" s="5" customFormat="1" x14ac:dyDescent="0.15"/>
    <row r="1184" s="5" customFormat="1" x14ac:dyDescent="0.15"/>
    <row r="1185" s="5" customFormat="1" x14ac:dyDescent="0.15"/>
    <row r="1186" s="5" customFormat="1" x14ac:dyDescent="0.15"/>
    <row r="1187" s="5" customFormat="1" x14ac:dyDescent="0.15"/>
    <row r="1188" s="5" customFormat="1" x14ac:dyDescent="0.15"/>
    <row r="1189" s="5" customFormat="1" x14ac:dyDescent="0.15"/>
    <row r="1190" s="5" customFormat="1" x14ac:dyDescent="0.15"/>
    <row r="1191" s="5" customFormat="1" x14ac:dyDescent="0.15"/>
    <row r="1192" s="5" customFormat="1" x14ac:dyDescent="0.15"/>
    <row r="1193" s="5" customFormat="1" x14ac:dyDescent="0.15"/>
    <row r="1194" s="5" customFormat="1" x14ac:dyDescent="0.15"/>
    <row r="1195" s="5" customFormat="1" x14ac:dyDescent="0.15"/>
    <row r="1196" s="5" customFormat="1" x14ac:dyDescent="0.15"/>
    <row r="1197" s="5" customFormat="1" x14ac:dyDescent="0.15"/>
    <row r="1198" s="5" customFormat="1" x14ac:dyDescent="0.15"/>
    <row r="1199" s="5" customFormat="1" x14ac:dyDescent="0.15"/>
    <row r="1200" s="5" customFormat="1" x14ac:dyDescent="0.15"/>
    <row r="1201" s="5" customFormat="1" x14ac:dyDescent="0.15"/>
    <row r="1202" s="5" customFormat="1" x14ac:dyDescent="0.15"/>
    <row r="1203" s="5" customFormat="1" x14ac:dyDescent="0.15"/>
    <row r="1204" s="5" customFormat="1" x14ac:dyDescent="0.15"/>
    <row r="1205" s="5" customFormat="1" x14ac:dyDescent="0.15"/>
    <row r="1206" s="5" customFormat="1" x14ac:dyDescent="0.15"/>
    <row r="1207" s="5" customFormat="1" x14ac:dyDescent="0.15"/>
    <row r="1208" s="5" customFormat="1" x14ac:dyDescent="0.15"/>
    <row r="1209" s="5" customFormat="1" x14ac:dyDescent="0.15"/>
    <row r="1210" s="5" customFormat="1" x14ac:dyDescent="0.15"/>
    <row r="1211" s="5" customFormat="1" x14ac:dyDescent="0.15"/>
    <row r="1212" s="5" customFormat="1" x14ac:dyDescent="0.15"/>
    <row r="1213" s="5" customFormat="1" x14ac:dyDescent="0.15"/>
    <row r="1214" s="5" customFormat="1" x14ac:dyDescent="0.15"/>
    <row r="1215" s="5" customFormat="1" x14ac:dyDescent="0.15"/>
    <row r="1216" s="5" customFormat="1" x14ac:dyDescent="0.15"/>
    <row r="1217" s="5" customFormat="1" x14ac:dyDescent="0.15"/>
    <row r="1218" s="5" customFormat="1" x14ac:dyDescent="0.15"/>
    <row r="1219" s="5" customFormat="1" x14ac:dyDescent="0.15"/>
    <row r="1220" s="5" customFormat="1" x14ac:dyDescent="0.15"/>
    <row r="1221" s="5" customFormat="1" x14ac:dyDescent="0.15"/>
    <row r="1222" s="5" customFormat="1" x14ac:dyDescent="0.15"/>
    <row r="1223" s="5" customFormat="1" x14ac:dyDescent="0.15"/>
    <row r="1224" s="5" customFormat="1" x14ac:dyDescent="0.15"/>
    <row r="1225" s="5" customFormat="1" x14ac:dyDescent="0.15"/>
    <row r="1226" s="5" customFormat="1" x14ac:dyDescent="0.15"/>
    <row r="1227" s="5" customFormat="1" x14ac:dyDescent="0.15"/>
    <row r="1228" s="5" customFormat="1" x14ac:dyDescent="0.15"/>
    <row r="1229" s="5" customFormat="1" x14ac:dyDescent="0.15"/>
    <row r="1230" s="5" customFormat="1" x14ac:dyDescent="0.15"/>
    <row r="1231" s="5" customFormat="1" x14ac:dyDescent="0.15"/>
    <row r="1232" s="5" customFormat="1" x14ac:dyDescent="0.15"/>
    <row r="1233" s="5" customFormat="1" x14ac:dyDescent="0.15"/>
    <row r="1234" s="5" customFormat="1" x14ac:dyDescent="0.15"/>
    <row r="1235" s="5" customFormat="1" x14ac:dyDescent="0.15"/>
    <row r="1236" s="5" customFormat="1" x14ac:dyDescent="0.15"/>
    <row r="1237" s="5" customFormat="1" x14ac:dyDescent="0.15"/>
    <row r="1238" s="5" customFormat="1" x14ac:dyDescent="0.15"/>
    <row r="1239" s="5" customFormat="1" x14ac:dyDescent="0.15"/>
    <row r="1240" s="5" customFormat="1" x14ac:dyDescent="0.15"/>
    <row r="1241" s="5" customFormat="1" x14ac:dyDescent="0.15"/>
    <row r="1242" s="5" customFormat="1" x14ac:dyDescent="0.15"/>
    <row r="1243" s="5" customFormat="1" x14ac:dyDescent="0.15"/>
    <row r="1244" s="5" customFormat="1" x14ac:dyDescent="0.15"/>
    <row r="1245" s="5" customFormat="1" x14ac:dyDescent="0.15"/>
    <row r="1246" s="5" customFormat="1" x14ac:dyDescent="0.15"/>
    <row r="1247" s="5" customFormat="1" x14ac:dyDescent="0.15"/>
    <row r="1248" s="5" customFormat="1" x14ac:dyDescent="0.15"/>
    <row r="1249" s="5" customFormat="1" x14ac:dyDescent="0.15"/>
    <row r="1250" s="5" customFormat="1" x14ac:dyDescent="0.15"/>
    <row r="1251" s="5" customFormat="1" x14ac:dyDescent="0.15"/>
    <row r="1252" s="5" customFormat="1" x14ac:dyDescent="0.15"/>
    <row r="1253" s="5" customFormat="1" x14ac:dyDescent="0.15"/>
    <row r="1254" s="5" customFormat="1" x14ac:dyDescent="0.15"/>
    <row r="1255" s="5" customFormat="1" x14ac:dyDescent="0.15"/>
    <row r="1256" s="5" customFormat="1" x14ac:dyDescent="0.15"/>
    <row r="1257" s="5" customFormat="1" x14ac:dyDescent="0.15"/>
    <row r="1258" s="5" customFormat="1" x14ac:dyDescent="0.15"/>
    <row r="1259" s="5" customFormat="1" x14ac:dyDescent="0.15"/>
    <row r="1260" s="5" customFormat="1" x14ac:dyDescent="0.15"/>
    <row r="1261" s="5" customFormat="1" x14ac:dyDescent="0.15"/>
    <row r="1262" s="5" customFormat="1" x14ac:dyDescent="0.15"/>
    <row r="1263" s="5" customFormat="1" x14ac:dyDescent="0.15"/>
    <row r="1264" s="5" customFormat="1" x14ac:dyDescent="0.15"/>
    <row r="1265" s="5" customFormat="1" x14ac:dyDescent="0.15"/>
    <row r="1266" s="5" customFormat="1" x14ac:dyDescent="0.15"/>
    <row r="1267" s="5" customFormat="1" x14ac:dyDescent="0.15"/>
    <row r="1268" s="5" customFormat="1" x14ac:dyDescent="0.15"/>
    <row r="1269" s="5" customFormat="1" x14ac:dyDescent="0.15"/>
    <row r="1270" s="5" customFormat="1" x14ac:dyDescent="0.15"/>
    <row r="1271" s="5" customFormat="1" x14ac:dyDescent="0.15"/>
    <row r="1272" s="5" customFormat="1" x14ac:dyDescent="0.15"/>
    <row r="1273" s="5" customFormat="1" x14ac:dyDescent="0.15"/>
    <row r="1274" s="5" customFormat="1" x14ac:dyDescent="0.15"/>
    <row r="1275" s="5" customFormat="1" x14ac:dyDescent="0.15"/>
    <row r="1276" s="5" customFormat="1" x14ac:dyDescent="0.15"/>
    <row r="1277" s="5" customFormat="1" x14ac:dyDescent="0.15"/>
    <row r="1278" s="5" customFormat="1" x14ac:dyDescent="0.15"/>
    <row r="1279" s="5" customFormat="1" x14ac:dyDescent="0.15"/>
    <row r="1280" s="5" customFormat="1" x14ac:dyDescent="0.15"/>
    <row r="1281" s="5" customFormat="1" x14ac:dyDescent="0.15"/>
    <row r="1282" s="5" customFormat="1" x14ac:dyDescent="0.15"/>
    <row r="1283" s="5" customFormat="1" x14ac:dyDescent="0.15"/>
    <row r="1284" s="5" customFormat="1" x14ac:dyDescent="0.15"/>
    <row r="1285" s="5" customFormat="1" x14ac:dyDescent="0.15"/>
    <row r="1286" s="5" customFormat="1" x14ac:dyDescent="0.15"/>
    <row r="1287" s="5" customFormat="1" x14ac:dyDescent="0.15"/>
    <row r="1288" s="5" customFormat="1" x14ac:dyDescent="0.15"/>
    <row r="1289" s="5" customFormat="1" x14ac:dyDescent="0.15"/>
    <row r="1290" s="5" customFormat="1" x14ac:dyDescent="0.15"/>
    <row r="1291" s="5" customFormat="1" x14ac:dyDescent="0.15"/>
    <row r="1292" s="5" customFormat="1" x14ac:dyDescent="0.15"/>
    <row r="1293" s="5" customFormat="1" x14ac:dyDescent="0.15"/>
    <row r="1294" s="5" customFormat="1" x14ac:dyDescent="0.15"/>
    <row r="1295" s="5" customFormat="1" x14ac:dyDescent="0.15"/>
    <row r="1296" s="5" customFormat="1" x14ac:dyDescent="0.15"/>
    <row r="1297" s="5" customFormat="1" x14ac:dyDescent="0.15"/>
    <row r="1298" s="5" customFormat="1" x14ac:dyDescent="0.15"/>
    <row r="1299" s="5" customFormat="1" x14ac:dyDescent="0.15"/>
    <row r="1300" s="5" customFormat="1" x14ac:dyDescent="0.15"/>
    <row r="1301" s="5" customFormat="1" x14ac:dyDescent="0.15"/>
    <row r="1302" s="5" customFormat="1" x14ac:dyDescent="0.15"/>
    <row r="1303" s="5" customFormat="1" x14ac:dyDescent="0.15"/>
    <row r="1304" s="5" customFormat="1" x14ac:dyDescent="0.15"/>
    <row r="1305" s="5" customFormat="1" x14ac:dyDescent="0.15"/>
    <row r="1306" s="5" customFormat="1" x14ac:dyDescent="0.15"/>
    <row r="1307" s="5" customFormat="1" x14ac:dyDescent="0.15"/>
    <row r="1308" s="5" customFormat="1" x14ac:dyDescent="0.15"/>
    <row r="1309" s="5" customFormat="1" x14ac:dyDescent="0.15"/>
    <row r="1310" s="5" customFormat="1" x14ac:dyDescent="0.15"/>
    <row r="1311" s="5" customFormat="1" x14ac:dyDescent="0.15"/>
    <row r="1312" s="5" customFormat="1" x14ac:dyDescent="0.15"/>
    <row r="1313" s="5" customFormat="1" x14ac:dyDescent="0.15"/>
    <row r="1314" s="5" customFormat="1" x14ac:dyDescent="0.15"/>
    <row r="1315" s="5" customFormat="1" x14ac:dyDescent="0.15"/>
    <row r="1316" s="5" customFormat="1" x14ac:dyDescent="0.15"/>
    <row r="1317" s="5" customFormat="1" x14ac:dyDescent="0.15"/>
    <row r="1318" s="5" customFormat="1" x14ac:dyDescent="0.15"/>
    <row r="1319" s="5" customFormat="1" x14ac:dyDescent="0.15"/>
    <row r="1320" s="5" customFormat="1" x14ac:dyDescent="0.15"/>
    <row r="1321" s="5" customFormat="1" x14ac:dyDescent="0.15"/>
    <row r="1322" s="5" customFormat="1" x14ac:dyDescent="0.15"/>
    <row r="1323" s="5" customFormat="1" x14ac:dyDescent="0.15"/>
    <row r="1324" s="5" customFormat="1" x14ac:dyDescent="0.15"/>
    <row r="1325" s="5" customFormat="1" x14ac:dyDescent="0.15"/>
    <row r="1326" s="5" customFormat="1" x14ac:dyDescent="0.15"/>
    <row r="1327" s="5" customFormat="1" x14ac:dyDescent="0.15"/>
    <row r="1328" s="5" customFormat="1" x14ac:dyDescent="0.15"/>
    <row r="1329" s="5" customFormat="1" x14ac:dyDescent="0.15"/>
    <row r="1330" s="5" customFormat="1" x14ac:dyDescent="0.15"/>
    <row r="1331" s="5" customFormat="1" x14ac:dyDescent="0.15"/>
    <row r="1332" s="5" customFormat="1" x14ac:dyDescent="0.15"/>
    <row r="1333" s="5" customFormat="1" x14ac:dyDescent="0.15"/>
    <row r="1334" s="5" customFormat="1" x14ac:dyDescent="0.15"/>
    <row r="1335" s="5" customFormat="1" x14ac:dyDescent="0.15"/>
    <row r="1336" s="5" customFormat="1" x14ac:dyDescent="0.15"/>
    <row r="1337" s="5" customFormat="1" x14ac:dyDescent="0.15"/>
    <row r="1338" s="5" customFormat="1" x14ac:dyDescent="0.15"/>
    <row r="1339" s="5" customFormat="1" x14ac:dyDescent="0.15"/>
    <row r="1340" s="5" customFormat="1" x14ac:dyDescent="0.15"/>
    <row r="1341" s="5" customFormat="1" x14ac:dyDescent="0.15"/>
    <row r="1342" s="5" customFormat="1" x14ac:dyDescent="0.15"/>
    <row r="1343" s="5" customFormat="1" x14ac:dyDescent="0.15"/>
    <row r="1344" s="5" customFormat="1" x14ac:dyDescent="0.15"/>
    <row r="1345" s="5" customFormat="1" x14ac:dyDescent="0.15"/>
    <row r="1346" s="5" customFormat="1" x14ac:dyDescent="0.15"/>
    <row r="1347" s="5" customFormat="1" x14ac:dyDescent="0.15"/>
    <row r="1348" s="5" customFormat="1" x14ac:dyDescent="0.15"/>
    <row r="1349" s="5" customFormat="1" x14ac:dyDescent="0.15"/>
    <row r="1350" s="5" customFormat="1" x14ac:dyDescent="0.15"/>
    <row r="1351" s="5" customFormat="1" x14ac:dyDescent="0.15"/>
    <row r="1352" s="5" customFormat="1" x14ac:dyDescent="0.15"/>
    <row r="1353" s="5" customFormat="1" x14ac:dyDescent="0.15"/>
    <row r="1354" s="5" customFormat="1" x14ac:dyDescent="0.15"/>
    <row r="1355" s="5" customFormat="1" x14ac:dyDescent="0.15"/>
    <row r="1356" s="5" customFormat="1" x14ac:dyDescent="0.15"/>
    <row r="1357" s="5" customFormat="1" x14ac:dyDescent="0.15"/>
    <row r="1358" s="5" customFormat="1" x14ac:dyDescent="0.15"/>
    <row r="1359" s="5" customFormat="1" x14ac:dyDescent="0.15"/>
    <row r="1360" s="5" customFormat="1" x14ac:dyDescent="0.15"/>
    <row r="1361" s="5" customFormat="1" x14ac:dyDescent="0.15"/>
    <row r="1362" s="5" customFormat="1" x14ac:dyDescent="0.15"/>
    <row r="1363" s="5" customFormat="1" x14ac:dyDescent="0.15"/>
    <row r="1364" s="5" customFormat="1" x14ac:dyDescent="0.15"/>
    <row r="1365" s="5" customFormat="1" x14ac:dyDescent="0.15"/>
    <row r="1366" s="5" customFormat="1" x14ac:dyDescent="0.15"/>
    <row r="1367" s="5" customFormat="1" x14ac:dyDescent="0.15"/>
    <row r="1368" s="5" customFormat="1" x14ac:dyDescent="0.15"/>
    <row r="1369" s="5" customFormat="1" x14ac:dyDescent="0.15"/>
    <row r="1370" s="5" customFormat="1" x14ac:dyDescent="0.15"/>
    <row r="1371" s="5" customFormat="1" x14ac:dyDescent="0.15"/>
    <row r="1372" s="5" customFormat="1" x14ac:dyDescent="0.15"/>
    <row r="1373" s="5" customFormat="1" x14ac:dyDescent="0.15"/>
    <row r="1374" s="5" customFormat="1" x14ac:dyDescent="0.15"/>
    <row r="1375" s="5" customFormat="1" x14ac:dyDescent="0.15"/>
    <row r="1376" s="5" customFormat="1" x14ac:dyDescent="0.15"/>
    <row r="1377" s="5" customFormat="1" x14ac:dyDescent="0.15"/>
    <row r="1378" s="5" customFormat="1" x14ac:dyDescent="0.15"/>
    <row r="1379" s="5" customFormat="1" x14ac:dyDescent="0.15"/>
    <row r="1380" s="5" customFormat="1" x14ac:dyDescent="0.15"/>
    <row r="1381" s="5" customFormat="1" x14ac:dyDescent="0.15"/>
    <row r="1382" s="5" customFormat="1" x14ac:dyDescent="0.15"/>
    <row r="1383" s="5" customFormat="1" x14ac:dyDescent="0.15"/>
    <row r="1384" s="5" customFormat="1" x14ac:dyDescent="0.15"/>
    <row r="1385" s="5" customFormat="1" x14ac:dyDescent="0.15"/>
    <row r="1386" s="5" customFormat="1" x14ac:dyDescent="0.15"/>
    <row r="1387" s="5" customFormat="1" x14ac:dyDescent="0.15"/>
    <row r="1388" s="5" customFormat="1" x14ac:dyDescent="0.15"/>
    <row r="1389" s="5" customFormat="1" x14ac:dyDescent="0.15"/>
    <row r="1390" s="5" customFormat="1" x14ac:dyDescent="0.15"/>
    <row r="1391" s="5" customFormat="1" x14ac:dyDescent="0.15"/>
    <row r="1392" s="5" customFormat="1" x14ac:dyDescent="0.15"/>
    <row r="1393" s="5" customFormat="1" x14ac:dyDescent="0.15"/>
    <row r="1394" s="5" customFormat="1" x14ac:dyDescent="0.15"/>
    <row r="1395" s="5" customFormat="1" x14ac:dyDescent="0.15"/>
    <row r="1396" s="5" customFormat="1" x14ac:dyDescent="0.15"/>
    <row r="1397" s="5" customFormat="1" x14ac:dyDescent="0.15"/>
    <row r="1398" s="5" customFormat="1" x14ac:dyDescent="0.15"/>
    <row r="1399" s="5" customFormat="1" x14ac:dyDescent="0.15"/>
    <row r="1400" s="5" customFormat="1" x14ac:dyDescent="0.15"/>
    <row r="1401" s="5" customFormat="1" x14ac:dyDescent="0.15"/>
    <row r="1402" s="5" customFormat="1" x14ac:dyDescent="0.15"/>
    <row r="1403" s="5" customFormat="1" x14ac:dyDescent="0.15"/>
    <row r="1404" s="5" customFormat="1" x14ac:dyDescent="0.15"/>
    <row r="1405" s="5" customFormat="1" x14ac:dyDescent="0.15"/>
    <row r="1406" s="5" customFormat="1" x14ac:dyDescent="0.15"/>
    <row r="1407" s="5" customFormat="1" x14ac:dyDescent="0.15"/>
    <row r="1408" s="5" customFormat="1" x14ac:dyDescent="0.15"/>
    <row r="1409" s="5" customFormat="1" x14ac:dyDescent="0.15"/>
    <row r="1410" s="5" customFormat="1" x14ac:dyDescent="0.15"/>
    <row r="1411" s="5" customFormat="1" x14ac:dyDescent="0.15"/>
    <row r="1412" s="5" customFormat="1" x14ac:dyDescent="0.15"/>
    <row r="1413" s="5" customFormat="1" x14ac:dyDescent="0.15"/>
    <row r="1414" s="5" customFormat="1" x14ac:dyDescent="0.15"/>
    <row r="1415" s="5" customFormat="1" x14ac:dyDescent="0.15"/>
    <row r="1416" s="5" customFormat="1" x14ac:dyDescent="0.15"/>
    <row r="1417" s="5" customFormat="1" x14ac:dyDescent="0.15"/>
    <row r="1418" s="5" customFormat="1" x14ac:dyDescent="0.15"/>
    <row r="1419" s="5" customFormat="1" x14ac:dyDescent="0.15"/>
    <row r="1420" s="5" customFormat="1" x14ac:dyDescent="0.15"/>
    <row r="1421" s="5" customFormat="1" x14ac:dyDescent="0.15"/>
    <row r="1422" s="5" customFormat="1" x14ac:dyDescent="0.15"/>
    <row r="1423" s="5" customFormat="1" x14ac:dyDescent="0.15"/>
    <row r="1424" s="5" customFormat="1" x14ac:dyDescent="0.15"/>
    <row r="1425" s="5" customFormat="1" x14ac:dyDescent="0.15"/>
    <row r="1426" s="5" customFormat="1" x14ac:dyDescent="0.15"/>
    <row r="1427" s="5" customFormat="1" x14ac:dyDescent="0.15"/>
    <row r="1428" s="5" customFormat="1" x14ac:dyDescent="0.15"/>
    <row r="1429" s="5" customFormat="1" x14ac:dyDescent="0.15"/>
    <row r="1430" s="5" customFormat="1" x14ac:dyDescent="0.15"/>
    <row r="1431" s="5" customFormat="1" x14ac:dyDescent="0.15"/>
    <row r="1432" s="5" customFormat="1" x14ac:dyDescent="0.15"/>
    <row r="1433" s="5" customFormat="1" x14ac:dyDescent="0.15"/>
    <row r="1434" s="5" customFormat="1" x14ac:dyDescent="0.15"/>
    <row r="1435" s="5" customFormat="1" x14ac:dyDescent="0.15"/>
    <row r="1436" s="5" customFormat="1" x14ac:dyDescent="0.15"/>
    <row r="1437" s="5" customFormat="1" x14ac:dyDescent="0.15"/>
    <row r="1438" s="5" customFormat="1" x14ac:dyDescent="0.15"/>
    <row r="1439" s="5" customFormat="1" x14ac:dyDescent="0.15"/>
    <row r="1440" s="5" customFormat="1" x14ac:dyDescent="0.15"/>
    <row r="1441" s="5" customFormat="1" x14ac:dyDescent="0.15"/>
    <row r="1442" s="5" customFormat="1" x14ac:dyDescent="0.15"/>
    <row r="1443" s="5" customFormat="1" x14ac:dyDescent="0.15"/>
    <row r="1444" s="5" customFormat="1" x14ac:dyDescent="0.15"/>
    <row r="1445" s="5" customFormat="1" x14ac:dyDescent="0.15"/>
    <row r="1446" s="5" customFormat="1" x14ac:dyDescent="0.15"/>
    <row r="1447" s="5" customFormat="1" x14ac:dyDescent="0.15"/>
    <row r="1448" s="5" customFormat="1" x14ac:dyDescent="0.15"/>
    <row r="1449" s="5" customFormat="1" x14ac:dyDescent="0.15"/>
    <row r="1450" s="5" customFormat="1" x14ac:dyDescent="0.15"/>
    <row r="1451" s="5" customFormat="1" x14ac:dyDescent="0.15"/>
    <row r="1452" s="5" customFormat="1" x14ac:dyDescent="0.15"/>
    <row r="1453" s="5" customFormat="1" x14ac:dyDescent="0.15"/>
    <row r="1454" s="5" customFormat="1" x14ac:dyDescent="0.15"/>
    <row r="1455" s="5" customFormat="1" x14ac:dyDescent="0.15"/>
    <row r="1456" s="5" customFormat="1" x14ac:dyDescent="0.15"/>
    <row r="1457" s="5" customFormat="1" x14ac:dyDescent="0.15"/>
    <row r="1458" s="5" customFormat="1" x14ac:dyDescent="0.15"/>
    <row r="1459" s="5" customFormat="1" x14ac:dyDescent="0.15"/>
    <row r="1460" s="5" customFormat="1" x14ac:dyDescent="0.15"/>
    <row r="1461" s="5" customFormat="1" x14ac:dyDescent="0.15"/>
    <row r="1462" s="5" customFormat="1" x14ac:dyDescent="0.15"/>
    <row r="1463" s="5" customFormat="1" x14ac:dyDescent="0.15"/>
    <row r="1464" s="5" customFormat="1" x14ac:dyDescent="0.15"/>
    <row r="1465" s="5" customFormat="1" x14ac:dyDescent="0.15"/>
    <row r="1466" s="5" customFormat="1" x14ac:dyDescent="0.15"/>
    <row r="1467" s="5" customFormat="1" x14ac:dyDescent="0.15"/>
    <row r="1468" s="5" customFormat="1" x14ac:dyDescent="0.15"/>
    <row r="1469" s="5" customFormat="1" x14ac:dyDescent="0.15"/>
    <row r="1470" s="5" customFormat="1" x14ac:dyDescent="0.15"/>
    <row r="1471" s="5" customFormat="1" x14ac:dyDescent="0.15"/>
    <row r="1472" s="5" customFormat="1" x14ac:dyDescent="0.15"/>
    <row r="1473" s="5" customFormat="1" x14ac:dyDescent="0.15"/>
    <row r="1474" s="5" customFormat="1" x14ac:dyDescent="0.15"/>
    <row r="1475" s="5" customFormat="1" x14ac:dyDescent="0.15"/>
    <row r="1476" s="5" customFormat="1" x14ac:dyDescent="0.15"/>
    <row r="1477" s="5" customFormat="1" x14ac:dyDescent="0.15"/>
    <row r="1478" s="5" customFormat="1" x14ac:dyDescent="0.15"/>
    <row r="1479" s="5" customFormat="1" x14ac:dyDescent="0.15"/>
    <row r="1480" s="5" customFormat="1" x14ac:dyDescent="0.15"/>
    <row r="1481" s="5" customFormat="1" x14ac:dyDescent="0.15"/>
    <row r="1482" s="5" customFormat="1" x14ac:dyDescent="0.15"/>
    <row r="1483" s="5" customFormat="1" x14ac:dyDescent="0.15"/>
    <row r="1484" s="5" customFormat="1" x14ac:dyDescent="0.15"/>
    <row r="1485" s="5" customFormat="1" x14ac:dyDescent="0.15"/>
    <row r="1486" s="5" customFormat="1" x14ac:dyDescent="0.15"/>
    <row r="1487" s="5" customFormat="1" x14ac:dyDescent="0.15"/>
    <row r="1488" s="5" customFormat="1" x14ac:dyDescent="0.15"/>
    <row r="1489" s="5" customFormat="1" x14ac:dyDescent="0.15"/>
    <row r="1490" s="5" customFormat="1" x14ac:dyDescent="0.15"/>
    <row r="1491" s="5" customFormat="1" x14ac:dyDescent="0.15"/>
    <row r="1492" s="5" customFormat="1" x14ac:dyDescent="0.15"/>
    <row r="1493" s="5" customFormat="1" x14ac:dyDescent="0.15"/>
    <row r="1494" s="5" customFormat="1" x14ac:dyDescent="0.15"/>
    <row r="1495" s="5" customFormat="1" x14ac:dyDescent="0.15"/>
    <row r="1496" s="5" customFormat="1" x14ac:dyDescent="0.15"/>
    <row r="1497" s="5" customFormat="1" x14ac:dyDescent="0.15"/>
    <row r="1498" s="5" customFormat="1" x14ac:dyDescent="0.15"/>
    <row r="1499" s="5" customFormat="1" x14ac:dyDescent="0.15"/>
    <row r="1500" s="5" customFormat="1" x14ac:dyDescent="0.15"/>
    <row r="1501" s="5" customFormat="1" x14ac:dyDescent="0.15"/>
    <row r="1502" s="5" customFormat="1" x14ac:dyDescent="0.15"/>
    <row r="1503" s="5" customFormat="1" x14ac:dyDescent="0.15"/>
    <row r="1504" s="5" customFormat="1" x14ac:dyDescent="0.15"/>
    <row r="1505" s="5" customFormat="1" x14ac:dyDescent="0.15"/>
    <row r="1506" s="5" customFormat="1" x14ac:dyDescent="0.15"/>
    <row r="1507" s="5" customFormat="1" x14ac:dyDescent="0.15"/>
    <row r="1508" s="5" customFormat="1" x14ac:dyDescent="0.15"/>
    <row r="1509" s="5" customFormat="1" x14ac:dyDescent="0.15"/>
    <row r="1510" s="5" customFormat="1" x14ac:dyDescent="0.15"/>
    <row r="1511" s="5" customFormat="1" x14ac:dyDescent="0.15"/>
    <row r="1512" s="5" customFormat="1" x14ac:dyDescent="0.15"/>
    <row r="1513" s="5" customFormat="1" x14ac:dyDescent="0.15"/>
    <row r="1514" s="5" customFormat="1" x14ac:dyDescent="0.15"/>
    <row r="1515" s="5" customFormat="1" x14ac:dyDescent="0.15"/>
    <row r="1516" s="5" customFormat="1" x14ac:dyDescent="0.15"/>
    <row r="1517" s="5" customFormat="1" x14ac:dyDescent="0.15"/>
    <row r="1518" s="5" customFormat="1" x14ac:dyDescent="0.15"/>
    <row r="1519" s="5" customFormat="1" x14ac:dyDescent="0.15"/>
    <row r="1520" s="5" customFormat="1" x14ac:dyDescent="0.15"/>
    <row r="1521" s="5" customFormat="1" x14ac:dyDescent="0.15"/>
    <row r="1522" s="5" customFormat="1" x14ac:dyDescent="0.15"/>
    <row r="1523" s="5" customFormat="1" x14ac:dyDescent="0.15"/>
    <row r="1524" s="5" customFormat="1" x14ac:dyDescent="0.15"/>
    <row r="1525" s="5" customFormat="1" x14ac:dyDescent="0.15"/>
    <row r="1526" s="5" customFormat="1" x14ac:dyDescent="0.15"/>
    <row r="1527" s="5" customFormat="1" x14ac:dyDescent="0.15"/>
    <row r="1528" s="5" customFormat="1" x14ac:dyDescent="0.15"/>
    <row r="1529" s="5" customFormat="1" x14ac:dyDescent="0.15"/>
    <row r="1530" s="5" customFormat="1" x14ac:dyDescent="0.15"/>
    <row r="1531" s="5" customFormat="1" x14ac:dyDescent="0.15"/>
    <row r="1532" s="5" customFormat="1" x14ac:dyDescent="0.15"/>
    <row r="1533" s="5" customFormat="1" x14ac:dyDescent="0.15"/>
    <row r="1534" s="5" customFormat="1" x14ac:dyDescent="0.15"/>
    <row r="1535" s="5" customFormat="1" x14ac:dyDescent="0.15"/>
    <row r="1536" s="5" customFormat="1" x14ac:dyDescent="0.15"/>
    <row r="1537" s="5" customFormat="1" x14ac:dyDescent="0.15"/>
    <row r="1538" s="5" customFormat="1" x14ac:dyDescent="0.15"/>
    <row r="1539" s="5" customFormat="1" x14ac:dyDescent="0.15"/>
    <row r="1540" s="5" customFormat="1" x14ac:dyDescent="0.15"/>
    <row r="1541" s="5" customFormat="1" x14ac:dyDescent="0.15"/>
    <row r="1542" s="5" customFormat="1" x14ac:dyDescent="0.15"/>
    <row r="1543" s="5" customFormat="1" x14ac:dyDescent="0.15"/>
    <row r="1544" s="5" customFormat="1" x14ac:dyDescent="0.15"/>
    <row r="1545" s="5" customFormat="1" x14ac:dyDescent="0.15"/>
    <row r="1546" s="5" customFormat="1" x14ac:dyDescent="0.15"/>
    <row r="1547" s="5" customFormat="1" x14ac:dyDescent="0.15"/>
    <row r="1548" s="5" customFormat="1" x14ac:dyDescent="0.15"/>
    <row r="1549" s="5" customFormat="1" x14ac:dyDescent="0.15"/>
    <row r="1550" s="5" customFormat="1" x14ac:dyDescent="0.15"/>
    <row r="1551" s="5" customFormat="1" x14ac:dyDescent="0.15"/>
    <row r="1552" s="5" customFormat="1" x14ac:dyDescent="0.15"/>
    <row r="1553" s="5" customFormat="1" x14ac:dyDescent="0.15"/>
    <row r="1554" s="5" customFormat="1" x14ac:dyDescent="0.15"/>
    <row r="1555" s="5" customFormat="1" x14ac:dyDescent="0.15"/>
    <row r="1556" s="5" customFormat="1" x14ac:dyDescent="0.15"/>
    <row r="1557" s="5" customFormat="1" x14ac:dyDescent="0.15"/>
    <row r="1558" s="5" customFormat="1" x14ac:dyDescent="0.15"/>
    <row r="1559" s="5" customFormat="1" x14ac:dyDescent="0.15"/>
    <row r="1560" s="5" customFormat="1" x14ac:dyDescent="0.15"/>
    <row r="1561" s="5" customFormat="1" x14ac:dyDescent="0.15"/>
    <row r="1562" s="5" customFormat="1" x14ac:dyDescent="0.15"/>
    <row r="1563" s="5" customFormat="1" x14ac:dyDescent="0.15"/>
    <row r="1564" s="5" customFormat="1" x14ac:dyDescent="0.15"/>
    <row r="1565" s="5" customFormat="1" x14ac:dyDescent="0.15"/>
    <row r="1566" s="5" customFormat="1" x14ac:dyDescent="0.15"/>
    <row r="1567" s="5" customFormat="1" x14ac:dyDescent="0.15"/>
    <row r="1568" s="5" customFormat="1" x14ac:dyDescent="0.15"/>
    <row r="1569" s="5" customFormat="1" x14ac:dyDescent="0.15"/>
    <row r="1570" s="5" customFormat="1" x14ac:dyDescent="0.15"/>
    <row r="1571" s="5" customFormat="1" x14ac:dyDescent="0.15"/>
    <row r="1572" s="5" customFormat="1" x14ac:dyDescent="0.15"/>
    <row r="1573" s="5" customFormat="1" x14ac:dyDescent="0.15"/>
    <row r="1574" s="5" customFormat="1" x14ac:dyDescent="0.15"/>
    <row r="1575" s="5" customFormat="1" x14ac:dyDescent="0.15"/>
    <row r="1576" s="5" customFormat="1" x14ac:dyDescent="0.15"/>
    <row r="1577" s="5" customFormat="1" x14ac:dyDescent="0.15"/>
    <row r="1578" s="5" customFormat="1" x14ac:dyDescent="0.15"/>
    <row r="1579" s="5" customFormat="1" x14ac:dyDescent="0.15"/>
    <row r="1580" s="5" customFormat="1" x14ac:dyDescent="0.15"/>
    <row r="1581" s="5" customFormat="1" x14ac:dyDescent="0.15"/>
    <row r="1582" s="5" customFormat="1" x14ac:dyDescent="0.15"/>
    <row r="1583" s="5" customFormat="1" x14ac:dyDescent="0.15"/>
    <row r="1584" s="5" customFormat="1" x14ac:dyDescent="0.15"/>
    <row r="1585" s="5" customFormat="1" x14ac:dyDescent="0.15"/>
    <row r="1586" s="5" customFormat="1" x14ac:dyDescent="0.15"/>
    <row r="1587" s="5" customFormat="1" x14ac:dyDescent="0.15"/>
    <row r="1588" s="5" customFormat="1" x14ac:dyDescent="0.15"/>
    <row r="1589" s="5" customFormat="1" x14ac:dyDescent="0.15"/>
    <row r="1590" s="5" customFormat="1" x14ac:dyDescent="0.15"/>
    <row r="1591" s="5" customFormat="1" x14ac:dyDescent="0.15"/>
    <row r="1592" s="5" customFormat="1" x14ac:dyDescent="0.15"/>
    <row r="1593" s="5" customFormat="1" x14ac:dyDescent="0.15"/>
    <row r="1594" s="5" customFormat="1" x14ac:dyDescent="0.15"/>
    <row r="1595" s="5" customFormat="1" x14ac:dyDescent="0.15"/>
    <row r="1596" s="5" customFormat="1" x14ac:dyDescent="0.15"/>
    <row r="1597" s="5" customFormat="1" x14ac:dyDescent="0.15"/>
    <row r="1598" s="5" customFormat="1" x14ac:dyDescent="0.15"/>
    <row r="1599" s="5" customFormat="1" x14ac:dyDescent="0.15"/>
    <row r="1600" s="5" customFormat="1" x14ac:dyDescent="0.15"/>
    <row r="1601" s="5" customFormat="1" x14ac:dyDescent="0.15"/>
    <row r="1602" s="5" customFormat="1" x14ac:dyDescent="0.15"/>
    <row r="1603" s="5" customFormat="1" x14ac:dyDescent="0.15"/>
    <row r="1604" s="5" customFormat="1" x14ac:dyDescent="0.15"/>
    <row r="1605" s="5" customFormat="1" x14ac:dyDescent="0.15"/>
    <row r="1606" s="5" customFormat="1" x14ac:dyDescent="0.15"/>
    <row r="1607" s="5" customFormat="1" x14ac:dyDescent="0.15"/>
    <row r="1608" s="5" customFormat="1" x14ac:dyDescent="0.15"/>
    <row r="1609" s="5" customFormat="1" x14ac:dyDescent="0.15"/>
    <row r="1610" s="5" customFormat="1" x14ac:dyDescent="0.15"/>
    <row r="1611" s="5" customFormat="1" x14ac:dyDescent="0.15"/>
    <row r="1612" s="5" customFormat="1" x14ac:dyDescent="0.15"/>
    <row r="1613" s="5" customFormat="1" x14ac:dyDescent="0.15"/>
    <row r="1614" s="5" customFormat="1" x14ac:dyDescent="0.15"/>
    <row r="1615" s="5" customFormat="1" x14ac:dyDescent="0.15"/>
    <row r="1616" s="5" customFormat="1" x14ac:dyDescent="0.15"/>
    <row r="1617" s="5" customFormat="1" x14ac:dyDescent="0.15"/>
    <row r="1618" s="5" customFormat="1" x14ac:dyDescent="0.15"/>
    <row r="1619" s="5" customFormat="1" x14ac:dyDescent="0.15"/>
    <row r="1620" s="5" customFormat="1" x14ac:dyDescent="0.15"/>
    <row r="1621" s="5" customFormat="1" x14ac:dyDescent="0.15"/>
    <row r="1622" s="5" customFormat="1" x14ac:dyDescent="0.15"/>
    <row r="1623" s="5" customFormat="1" x14ac:dyDescent="0.15"/>
    <row r="1624" s="5" customFormat="1" x14ac:dyDescent="0.15"/>
    <row r="1625" s="5" customFormat="1" x14ac:dyDescent="0.15"/>
    <row r="1626" s="5" customFormat="1" x14ac:dyDescent="0.15"/>
    <row r="1627" s="5" customFormat="1" x14ac:dyDescent="0.15"/>
    <row r="1628" s="5" customFormat="1" x14ac:dyDescent="0.15"/>
    <row r="1629" s="5" customFormat="1" x14ac:dyDescent="0.15"/>
    <row r="1630" s="5" customFormat="1" x14ac:dyDescent="0.15"/>
    <row r="1631" s="5" customFormat="1" x14ac:dyDescent="0.15"/>
    <row r="1632" s="5" customFormat="1" x14ac:dyDescent="0.15"/>
    <row r="1633" s="5" customFormat="1" x14ac:dyDescent="0.15"/>
    <row r="1634" s="5" customFormat="1" x14ac:dyDescent="0.15"/>
    <row r="1635" s="5" customFormat="1" x14ac:dyDescent="0.15"/>
    <row r="1636" s="5" customFormat="1" x14ac:dyDescent="0.15"/>
    <row r="1637" s="5" customFormat="1" x14ac:dyDescent="0.15"/>
    <row r="1638" s="5" customFormat="1" x14ac:dyDescent="0.15"/>
    <row r="1639" s="5" customFormat="1" x14ac:dyDescent="0.15"/>
    <row r="1640" s="5" customFormat="1" x14ac:dyDescent="0.15"/>
    <row r="1641" s="5" customFormat="1" x14ac:dyDescent="0.15"/>
    <row r="1642" s="5" customFormat="1" x14ac:dyDescent="0.15"/>
    <row r="1643" s="5" customFormat="1" x14ac:dyDescent="0.15"/>
    <row r="1644" s="5" customFormat="1" x14ac:dyDescent="0.15"/>
    <row r="1645" s="5" customFormat="1" x14ac:dyDescent="0.15"/>
    <row r="1646" s="5" customFormat="1" x14ac:dyDescent="0.15"/>
    <row r="1647" s="5" customFormat="1" x14ac:dyDescent="0.15"/>
    <row r="1648" s="5" customFormat="1" x14ac:dyDescent="0.15"/>
    <row r="1649" s="5" customFormat="1" x14ac:dyDescent="0.15"/>
    <row r="1650" s="5" customFormat="1" x14ac:dyDescent="0.15"/>
    <row r="1651" s="5" customFormat="1" x14ac:dyDescent="0.15"/>
    <row r="1652" s="5" customFormat="1" x14ac:dyDescent="0.15"/>
    <row r="1653" s="5" customFormat="1" x14ac:dyDescent="0.15"/>
    <row r="1654" s="5" customFormat="1" x14ac:dyDescent="0.15"/>
    <row r="1655" s="5" customFormat="1" x14ac:dyDescent="0.15"/>
    <row r="1656" s="5" customFormat="1" x14ac:dyDescent="0.15"/>
    <row r="1657" s="5" customFormat="1" x14ac:dyDescent="0.15"/>
    <row r="1658" s="5" customFormat="1" x14ac:dyDescent="0.15"/>
    <row r="1659" s="5" customFormat="1" x14ac:dyDescent="0.15"/>
    <row r="1660" s="5" customFormat="1" x14ac:dyDescent="0.15"/>
    <row r="1661" s="5" customFormat="1" x14ac:dyDescent="0.15"/>
    <row r="1662" s="5" customFormat="1" x14ac:dyDescent="0.15"/>
    <row r="1663" s="5" customFormat="1" x14ac:dyDescent="0.15"/>
    <row r="1664" s="5" customFormat="1" x14ac:dyDescent="0.15"/>
    <row r="1665" s="5" customFormat="1" x14ac:dyDescent="0.15"/>
    <row r="1666" s="5" customFormat="1" x14ac:dyDescent="0.15"/>
    <row r="1667" s="5" customFormat="1" x14ac:dyDescent="0.15"/>
    <row r="1668" s="5" customFormat="1" x14ac:dyDescent="0.15"/>
    <row r="1669" s="5" customFormat="1" x14ac:dyDescent="0.15"/>
    <row r="1670" s="5" customFormat="1" x14ac:dyDescent="0.15"/>
    <row r="1671" s="5" customFormat="1" x14ac:dyDescent="0.15"/>
    <row r="1672" s="5" customFormat="1" x14ac:dyDescent="0.15"/>
    <row r="1673" s="5" customFormat="1" x14ac:dyDescent="0.15"/>
    <row r="1674" s="5" customFormat="1" x14ac:dyDescent="0.15"/>
    <row r="1675" s="5" customFormat="1" x14ac:dyDescent="0.15"/>
    <row r="1676" s="5" customFormat="1" x14ac:dyDescent="0.15"/>
    <row r="1677" s="5" customFormat="1" x14ac:dyDescent="0.15"/>
    <row r="1678" s="5" customFormat="1" x14ac:dyDescent="0.15"/>
    <row r="1679" s="5" customFormat="1" x14ac:dyDescent="0.15"/>
    <row r="1680" s="5" customFormat="1" x14ac:dyDescent="0.15"/>
    <row r="1681" s="5" customFormat="1" x14ac:dyDescent="0.15"/>
    <row r="1682" s="5" customFormat="1" x14ac:dyDescent="0.15"/>
    <row r="1683" s="5" customFormat="1" x14ac:dyDescent="0.15"/>
    <row r="1684" s="5" customFormat="1" x14ac:dyDescent="0.15"/>
    <row r="1685" s="5" customFormat="1" x14ac:dyDescent="0.15"/>
    <row r="1686" s="5" customFormat="1" x14ac:dyDescent="0.15"/>
    <row r="1687" s="5" customFormat="1" x14ac:dyDescent="0.15"/>
    <row r="1688" s="5" customFormat="1" x14ac:dyDescent="0.15"/>
    <row r="1689" s="5" customFormat="1" x14ac:dyDescent="0.15"/>
    <row r="1690" s="5" customFormat="1" x14ac:dyDescent="0.15"/>
    <row r="1691" s="5" customFormat="1" x14ac:dyDescent="0.15"/>
    <row r="1692" s="5" customFormat="1" x14ac:dyDescent="0.15"/>
    <row r="1693" s="5" customFormat="1" x14ac:dyDescent="0.15"/>
    <row r="1694" s="5" customFormat="1" x14ac:dyDescent="0.15"/>
    <row r="1695" s="5" customFormat="1" x14ac:dyDescent="0.15"/>
    <row r="1696" s="5" customFormat="1" x14ac:dyDescent="0.15"/>
    <row r="1697" s="5" customFormat="1" x14ac:dyDescent="0.15"/>
    <row r="1698" s="5" customFormat="1" x14ac:dyDescent="0.15"/>
    <row r="1699" s="5" customFormat="1" x14ac:dyDescent="0.15"/>
    <row r="1700" s="5" customFormat="1" x14ac:dyDescent="0.15"/>
    <row r="1701" s="5" customFormat="1" x14ac:dyDescent="0.15"/>
    <row r="1702" s="5" customFormat="1" x14ac:dyDescent="0.15"/>
    <row r="1703" s="5" customFormat="1" x14ac:dyDescent="0.15"/>
    <row r="1704" s="5" customFormat="1" x14ac:dyDescent="0.15"/>
    <row r="1705" s="5" customFormat="1" x14ac:dyDescent="0.15"/>
    <row r="1706" s="5" customFormat="1" x14ac:dyDescent="0.15"/>
    <row r="1707" s="5" customFormat="1" x14ac:dyDescent="0.15"/>
    <row r="1708" s="5" customFormat="1" x14ac:dyDescent="0.15"/>
    <row r="1709" s="5" customFormat="1" x14ac:dyDescent="0.15"/>
    <row r="1710" s="5" customFormat="1" x14ac:dyDescent="0.15"/>
    <row r="1711" s="5" customFormat="1" x14ac:dyDescent="0.15"/>
    <row r="1712" s="5" customFormat="1" x14ac:dyDescent="0.15"/>
    <row r="1713" s="5" customFormat="1" x14ac:dyDescent="0.15"/>
    <row r="1714" s="5" customFormat="1" x14ac:dyDescent="0.15"/>
    <row r="1715" s="5" customFormat="1" x14ac:dyDescent="0.15"/>
    <row r="1716" s="5" customFormat="1" x14ac:dyDescent="0.15"/>
    <row r="1717" s="5" customFormat="1" x14ac:dyDescent="0.15"/>
    <row r="1718" s="5" customFormat="1" x14ac:dyDescent="0.15"/>
    <row r="1719" s="5" customFormat="1" x14ac:dyDescent="0.15"/>
    <row r="1720" s="5" customFormat="1" x14ac:dyDescent="0.15"/>
    <row r="1721" s="5" customFormat="1" x14ac:dyDescent="0.15"/>
    <row r="1722" s="5" customFormat="1" x14ac:dyDescent="0.15"/>
    <row r="1723" s="5" customFormat="1" x14ac:dyDescent="0.15"/>
    <row r="1724" s="5" customFormat="1" x14ac:dyDescent="0.15"/>
    <row r="1725" s="5" customFormat="1" x14ac:dyDescent="0.15"/>
    <row r="1726" s="5" customFormat="1" x14ac:dyDescent="0.15"/>
    <row r="1727" s="5" customFormat="1" x14ac:dyDescent="0.15"/>
    <row r="1728" s="5" customFormat="1" x14ac:dyDescent="0.15"/>
    <row r="1729" s="5" customFormat="1" x14ac:dyDescent="0.15"/>
    <row r="1730" s="5" customFormat="1" x14ac:dyDescent="0.15"/>
    <row r="1731" s="5" customFormat="1" x14ac:dyDescent="0.15"/>
    <row r="1732" s="5" customFormat="1" x14ac:dyDescent="0.15"/>
    <row r="1733" s="5" customFormat="1" x14ac:dyDescent="0.15"/>
    <row r="1734" s="5" customFormat="1" x14ac:dyDescent="0.15"/>
    <row r="1735" s="5" customFormat="1" x14ac:dyDescent="0.15"/>
    <row r="1736" s="5" customFormat="1" x14ac:dyDescent="0.15"/>
    <row r="1737" s="5" customFormat="1" x14ac:dyDescent="0.15"/>
    <row r="1738" s="5" customFormat="1" x14ac:dyDescent="0.15"/>
    <row r="1739" s="5" customFormat="1" x14ac:dyDescent="0.15"/>
    <row r="1740" s="5" customFormat="1" x14ac:dyDescent="0.15"/>
    <row r="1741" s="5" customFormat="1" x14ac:dyDescent="0.15"/>
    <row r="1742" s="5" customFormat="1" x14ac:dyDescent="0.15"/>
    <row r="1743" s="5" customFormat="1" x14ac:dyDescent="0.15"/>
    <row r="1744" s="5" customFormat="1" x14ac:dyDescent="0.15"/>
    <row r="1745" s="5" customFormat="1" x14ac:dyDescent="0.15"/>
    <row r="1746" s="5" customFormat="1" x14ac:dyDescent="0.15"/>
    <row r="1747" s="5" customFormat="1" x14ac:dyDescent="0.15"/>
    <row r="1748" s="5" customFormat="1" x14ac:dyDescent="0.15"/>
    <row r="1749" s="5" customFormat="1" x14ac:dyDescent="0.15"/>
    <row r="1750" s="5" customFormat="1" x14ac:dyDescent="0.15"/>
    <row r="1751" s="5" customFormat="1" x14ac:dyDescent="0.15"/>
    <row r="1752" s="5" customFormat="1" x14ac:dyDescent="0.15"/>
    <row r="1753" s="5" customFormat="1" x14ac:dyDescent="0.15"/>
    <row r="1754" s="5" customFormat="1" x14ac:dyDescent="0.15"/>
    <row r="1755" s="5" customFormat="1" x14ac:dyDescent="0.15"/>
    <row r="1756" s="5" customFormat="1" x14ac:dyDescent="0.15"/>
    <row r="1757" s="5" customFormat="1" x14ac:dyDescent="0.15"/>
    <row r="1758" s="5" customFormat="1" x14ac:dyDescent="0.15"/>
    <row r="1759" s="5" customFormat="1" x14ac:dyDescent="0.15"/>
    <row r="1760" s="5" customFormat="1" x14ac:dyDescent="0.15"/>
    <row r="1761" s="5" customFormat="1" x14ac:dyDescent="0.15"/>
    <row r="1762" s="5" customFormat="1" x14ac:dyDescent="0.15"/>
    <row r="1763" s="5" customFormat="1" x14ac:dyDescent="0.15"/>
    <row r="1764" s="5" customFormat="1" x14ac:dyDescent="0.15"/>
    <row r="1765" s="5" customFormat="1" x14ac:dyDescent="0.15"/>
    <row r="1766" s="5" customFormat="1" x14ac:dyDescent="0.15"/>
    <row r="1767" s="5" customFormat="1" x14ac:dyDescent="0.15"/>
    <row r="1768" s="5" customFormat="1" x14ac:dyDescent="0.15"/>
    <row r="1769" s="5" customFormat="1" x14ac:dyDescent="0.15"/>
    <row r="1770" s="5" customFormat="1" x14ac:dyDescent="0.15"/>
    <row r="1771" s="5" customFormat="1" x14ac:dyDescent="0.15"/>
    <row r="1772" s="5" customFormat="1" x14ac:dyDescent="0.15"/>
    <row r="1773" s="5" customFormat="1" x14ac:dyDescent="0.15"/>
    <row r="1774" s="5" customFormat="1" x14ac:dyDescent="0.15"/>
    <row r="1775" s="5" customFormat="1" x14ac:dyDescent="0.15"/>
    <row r="1776" s="5" customFormat="1" x14ac:dyDescent="0.15"/>
    <row r="1777" s="5" customFormat="1" x14ac:dyDescent="0.15"/>
    <row r="1778" s="5" customFormat="1" x14ac:dyDescent="0.15"/>
    <row r="1779" s="5" customFormat="1" x14ac:dyDescent="0.15"/>
    <row r="1780" s="5" customFormat="1" x14ac:dyDescent="0.15"/>
    <row r="1781" s="5" customFormat="1" x14ac:dyDescent="0.15"/>
    <row r="1782" s="5" customFormat="1" x14ac:dyDescent="0.15"/>
    <row r="1783" s="5" customFormat="1" x14ac:dyDescent="0.15"/>
    <row r="1784" s="5" customFormat="1" x14ac:dyDescent="0.15"/>
    <row r="1785" s="5" customFormat="1" x14ac:dyDescent="0.15"/>
    <row r="1786" s="5" customFormat="1" x14ac:dyDescent="0.15"/>
    <row r="1787" s="5" customFormat="1" x14ac:dyDescent="0.15"/>
    <row r="1788" s="5" customFormat="1" x14ac:dyDescent="0.15"/>
    <row r="1789" s="5" customFormat="1" x14ac:dyDescent="0.15"/>
    <row r="1790" s="5" customFormat="1" x14ac:dyDescent="0.15"/>
    <row r="1791" s="5" customFormat="1" x14ac:dyDescent="0.15"/>
    <row r="1792" s="5" customFormat="1" x14ac:dyDescent="0.15"/>
    <row r="1793" s="5" customFormat="1" x14ac:dyDescent="0.15"/>
    <row r="1794" s="5" customFormat="1" x14ac:dyDescent="0.15"/>
    <row r="1795" s="5" customFormat="1" x14ac:dyDescent="0.15"/>
    <row r="1796" s="5" customFormat="1" x14ac:dyDescent="0.15"/>
    <row r="1797" s="5" customFormat="1" x14ac:dyDescent="0.15"/>
    <row r="1798" s="5" customFormat="1" x14ac:dyDescent="0.15"/>
    <row r="1799" s="5" customFormat="1" x14ac:dyDescent="0.15"/>
    <row r="1800" s="5" customFormat="1" x14ac:dyDescent="0.15"/>
    <row r="1801" s="5" customFormat="1" x14ac:dyDescent="0.15"/>
    <row r="1802" s="5" customFormat="1" x14ac:dyDescent="0.15"/>
    <row r="1803" s="5" customFormat="1" x14ac:dyDescent="0.15"/>
    <row r="1804" s="5" customFormat="1" x14ac:dyDescent="0.15"/>
    <row r="1805" s="5" customFormat="1" x14ac:dyDescent="0.15"/>
    <row r="1806" s="5" customFormat="1" x14ac:dyDescent="0.15"/>
    <row r="1807" s="5" customFormat="1" x14ac:dyDescent="0.15"/>
    <row r="1808" s="5" customFormat="1" x14ac:dyDescent="0.15"/>
    <row r="1809" s="5" customFormat="1" x14ac:dyDescent="0.15"/>
    <row r="1810" s="5" customFormat="1" x14ac:dyDescent="0.15"/>
    <row r="1811" s="5" customFormat="1" x14ac:dyDescent="0.15"/>
    <row r="1812" s="5" customFormat="1" x14ac:dyDescent="0.15"/>
    <row r="1813" s="5" customFormat="1" x14ac:dyDescent="0.15"/>
    <row r="1814" s="5" customFormat="1" x14ac:dyDescent="0.15"/>
    <row r="1815" s="5" customFormat="1" x14ac:dyDescent="0.15"/>
    <row r="1816" s="5" customFormat="1" x14ac:dyDescent="0.15"/>
    <row r="1817" s="5" customFormat="1" x14ac:dyDescent="0.15"/>
    <row r="1818" s="5" customFormat="1" x14ac:dyDescent="0.15"/>
    <row r="1819" s="5" customFormat="1" x14ac:dyDescent="0.15"/>
    <row r="1820" s="5" customFormat="1" x14ac:dyDescent="0.15"/>
    <row r="1821" s="5" customFormat="1" x14ac:dyDescent="0.15"/>
    <row r="1822" s="5" customFormat="1" x14ac:dyDescent="0.15"/>
    <row r="1823" s="5" customFormat="1" x14ac:dyDescent="0.15"/>
    <row r="1824" s="5" customFormat="1" x14ac:dyDescent="0.15"/>
    <row r="1825" s="5" customFormat="1" x14ac:dyDescent="0.15"/>
    <row r="1826" s="5" customFormat="1" x14ac:dyDescent="0.15"/>
    <row r="1827" s="5" customFormat="1" x14ac:dyDescent="0.15"/>
    <row r="1828" s="5" customFormat="1" x14ac:dyDescent="0.15"/>
    <row r="1829" s="5" customFormat="1" x14ac:dyDescent="0.15"/>
    <row r="1830" s="5" customFormat="1" x14ac:dyDescent="0.15"/>
    <row r="1831" s="5" customFormat="1" x14ac:dyDescent="0.15"/>
    <row r="1832" s="5" customFormat="1" x14ac:dyDescent="0.15"/>
    <row r="1833" s="5" customFormat="1" x14ac:dyDescent="0.15"/>
    <row r="1834" s="5" customFormat="1" x14ac:dyDescent="0.15"/>
    <row r="1835" s="5" customFormat="1" x14ac:dyDescent="0.15"/>
    <row r="1836" s="5" customFormat="1" x14ac:dyDescent="0.15"/>
    <row r="1837" s="5" customFormat="1" x14ac:dyDescent="0.15"/>
    <row r="1838" s="5" customFormat="1" x14ac:dyDescent="0.15"/>
    <row r="1839" s="5" customFormat="1" x14ac:dyDescent="0.15"/>
    <row r="1840" s="5" customFormat="1" x14ac:dyDescent="0.15"/>
    <row r="1841" s="5" customFormat="1" x14ac:dyDescent="0.15"/>
    <row r="1842" s="5" customFormat="1" x14ac:dyDescent="0.15"/>
    <row r="1843" s="5" customFormat="1" x14ac:dyDescent="0.15"/>
    <row r="1844" s="5" customFormat="1" x14ac:dyDescent="0.15"/>
    <row r="1845" s="5" customFormat="1" x14ac:dyDescent="0.15"/>
    <row r="1846" s="5" customFormat="1" x14ac:dyDescent="0.15"/>
    <row r="1847" s="5" customFormat="1" x14ac:dyDescent="0.15"/>
    <row r="1848" s="5" customFormat="1" x14ac:dyDescent="0.15"/>
    <row r="1849" s="5" customFormat="1" x14ac:dyDescent="0.15"/>
    <row r="1850" s="5" customFormat="1" x14ac:dyDescent="0.15"/>
    <row r="1851" s="5" customFormat="1" x14ac:dyDescent="0.15"/>
    <row r="1852" s="5" customFormat="1" x14ac:dyDescent="0.15"/>
    <row r="1853" s="5" customFormat="1" x14ac:dyDescent="0.15"/>
    <row r="1854" s="5" customFormat="1" x14ac:dyDescent="0.15"/>
    <row r="1855" s="5" customFormat="1" x14ac:dyDescent="0.15"/>
    <row r="1856" s="5" customFormat="1" x14ac:dyDescent="0.15"/>
    <row r="1857" s="5" customFormat="1" x14ac:dyDescent="0.15"/>
    <row r="1858" s="5" customFormat="1" x14ac:dyDescent="0.15"/>
    <row r="1859" s="5" customFormat="1" x14ac:dyDescent="0.15"/>
    <row r="1860" s="5" customFormat="1" x14ac:dyDescent="0.15"/>
    <row r="1861" s="5" customFormat="1" x14ac:dyDescent="0.15"/>
    <row r="1862" s="5" customFormat="1" x14ac:dyDescent="0.15"/>
    <row r="1863" s="5" customFormat="1" x14ac:dyDescent="0.15"/>
    <row r="1864" s="5" customFormat="1" x14ac:dyDescent="0.15"/>
    <row r="1865" s="5" customFormat="1" x14ac:dyDescent="0.15"/>
    <row r="1866" s="5" customFormat="1" x14ac:dyDescent="0.15"/>
    <row r="1867" s="5" customFormat="1" x14ac:dyDescent="0.15"/>
    <row r="1868" s="5" customFormat="1" x14ac:dyDescent="0.15"/>
    <row r="1869" s="5" customFormat="1" x14ac:dyDescent="0.15"/>
    <row r="1870" s="5" customFormat="1" x14ac:dyDescent="0.15"/>
    <row r="1871" s="5" customFormat="1" x14ac:dyDescent="0.15"/>
    <row r="1872" s="5" customFormat="1" x14ac:dyDescent="0.15"/>
    <row r="1873" s="5" customFormat="1" x14ac:dyDescent="0.15"/>
    <row r="1874" s="5" customFormat="1" x14ac:dyDescent="0.15"/>
    <row r="1875" s="5" customFormat="1" x14ac:dyDescent="0.15"/>
    <row r="1876" s="5" customFormat="1" x14ac:dyDescent="0.15"/>
    <row r="1877" s="5" customFormat="1" x14ac:dyDescent="0.15"/>
    <row r="1878" s="5" customFormat="1" x14ac:dyDescent="0.15"/>
    <row r="1879" s="5" customFormat="1" x14ac:dyDescent="0.15"/>
    <row r="1880" s="5" customFormat="1" x14ac:dyDescent="0.15"/>
    <row r="1881" s="5" customFormat="1" x14ac:dyDescent="0.15"/>
    <row r="1882" s="5" customFormat="1" x14ac:dyDescent="0.15"/>
    <row r="1883" s="5" customFormat="1" x14ac:dyDescent="0.15"/>
    <row r="1884" s="5" customFormat="1" x14ac:dyDescent="0.15"/>
    <row r="1885" s="5" customFormat="1" x14ac:dyDescent="0.15"/>
    <row r="1886" s="5" customFormat="1" x14ac:dyDescent="0.15"/>
    <row r="1887" s="5" customFormat="1" x14ac:dyDescent="0.15"/>
    <row r="1888" s="5" customFormat="1" x14ac:dyDescent="0.15"/>
    <row r="1889" s="5" customFormat="1" x14ac:dyDescent="0.15"/>
    <row r="1890" s="5" customFormat="1" x14ac:dyDescent="0.15"/>
    <row r="1891" s="5" customFormat="1" x14ac:dyDescent="0.15"/>
    <row r="1892" s="5" customFormat="1" x14ac:dyDescent="0.15"/>
    <row r="1893" s="5" customFormat="1" x14ac:dyDescent="0.15"/>
    <row r="1894" s="5" customFormat="1" x14ac:dyDescent="0.15"/>
    <row r="1895" s="5" customFormat="1" x14ac:dyDescent="0.15"/>
    <row r="1896" s="5" customFormat="1" x14ac:dyDescent="0.15"/>
    <row r="1897" s="5" customFormat="1" x14ac:dyDescent="0.15"/>
    <row r="1898" s="5" customFormat="1" x14ac:dyDescent="0.15"/>
    <row r="1899" s="5" customFormat="1" x14ac:dyDescent="0.15"/>
    <row r="1900" s="5" customFormat="1" x14ac:dyDescent="0.15"/>
    <row r="1901" s="5" customFormat="1" x14ac:dyDescent="0.15"/>
    <row r="1902" s="5" customFormat="1" x14ac:dyDescent="0.15"/>
    <row r="1903" s="5" customFormat="1" x14ac:dyDescent="0.15"/>
    <row r="1904" s="5" customFormat="1" x14ac:dyDescent="0.15"/>
    <row r="1905" s="5" customFormat="1" x14ac:dyDescent="0.15"/>
    <row r="1906" s="5" customFormat="1" x14ac:dyDescent="0.15"/>
    <row r="1907" s="5" customFormat="1" x14ac:dyDescent="0.15"/>
    <row r="1908" s="5" customFormat="1" x14ac:dyDescent="0.15"/>
    <row r="1909" s="5" customFormat="1" x14ac:dyDescent="0.15"/>
    <row r="1910" s="5" customFormat="1" x14ac:dyDescent="0.15"/>
    <row r="1911" s="5" customFormat="1" x14ac:dyDescent="0.15"/>
    <row r="1912" s="5" customFormat="1" x14ac:dyDescent="0.15"/>
    <row r="1913" s="5" customFormat="1" x14ac:dyDescent="0.15"/>
    <row r="1914" s="5" customFormat="1" x14ac:dyDescent="0.15"/>
    <row r="1915" s="5" customFormat="1" x14ac:dyDescent="0.15"/>
    <row r="1916" s="5" customFormat="1" x14ac:dyDescent="0.15"/>
    <row r="1917" s="5" customFormat="1" x14ac:dyDescent="0.15"/>
    <row r="1918" s="5" customFormat="1" x14ac:dyDescent="0.15"/>
    <row r="1919" s="5" customFormat="1" x14ac:dyDescent="0.15"/>
    <row r="1920" s="5" customFormat="1" x14ac:dyDescent="0.15"/>
    <row r="1921" s="5" customFormat="1" x14ac:dyDescent="0.15"/>
    <row r="1922" s="5" customFormat="1" x14ac:dyDescent="0.15"/>
    <row r="1923" s="5" customFormat="1" x14ac:dyDescent="0.15"/>
    <row r="1924" s="5" customFormat="1" x14ac:dyDescent="0.15"/>
    <row r="1925" s="5" customFormat="1" x14ac:dyDescent="0.15"/>
    <row r="1926" s="5" customFormat="1" x14ac:dyDescent="0.15"/>
    <row r="1927" s="5" customFormat="1" x14ac:dyDescent="0.15"/>
    <row r="1928" s="5" customFormat="1" x14ac:dyDescent="0.15"/>
    <row r="1929" s="5" customFormat="1" x14ac:dyDescent="0.15"/>
    <row r="1930" s="5" customFormat="1" x14ac:dyDescent="0.15"/>
    <row r="1931" s="5" customFormat="1" x14ac:dyDescent="0.15"/>
    <row r="1932" s="5" customFormat="1" x14ac:dyDescent="0.15"/>
    <row r="1933" s="5" customFormat="1" x14ac:dyDescent="0.15"/>
    <row r="1934" s="5" customFormat="1" x14ac:dyDescent="0.15"/>
    <row r="1935" s="5" customFormat="1" x14ac:dyDescent="0.15"/>
    <row r="1936" s="5" customFormat="1" x14ac:dyDescent="0.15"/>
    <row r="1937" s="5" customFormat="1" x14ac:dyDescent="0.15"/>
    <row r="1938" s="5" customFormat="1" x14ac:dyDescent="0.15"/>
    <row r="1939" s="5" customFormat="1" x14ac:dyDescent="0.15"/>
    <row r="1940" s="5" customFormat="1" x14ac:dyDescent="0.15"/>
    <row r="1941" s="5" customFormat="1" x14ac:dyDescent="0.15"/>
    <row r="1942" s="5" customFormat="1" x14ac:dyDescent="0.15"/>
    <row r="1943" s="5" customFormat="1" x14ac:dyDescent="0.15"/>
    <row r="1944" s="5" customFormat="1" x14ac:dyDescent="0.15"/>
    <row r="1945" s="5" customFormat="1" x14ac:dyDescent="0.15"/>
    <row r="1946" s="5" customFormat="1" x14ac:dyDescent="0.15"/>
    <row r="1947" s="5" customFormat="1" x14ac:dyDescent="0.15"/>
    <row r="1948" s="5" customFormat="1" x14ac:dyDescent="0.15"/>
    <row r="1949" s="5" customFormat="1" x14ac:dyDescent="0.15"/>
    <row r="1950" s="5" customFormat="1" x14ac:dyDescent="0.15"/>
    <row r="1951" s="5" customFormat="1" x14ac:dyDescent="0.15"/>
    <row r="1952" s="5" customFormat="1" x14ac:dyDescent="0.15"/>
    <row r="1953" s="5" customFormat="1" x14ac:dyDescent="0.15"/>
    <row r="1954" s="5" customFormat="1" x14ac:dyDescent="0.15"/>
    <row r="1955" s="5" customFormat="1" x14ac:dyDescent="0.15"/>
    <row r="1956" s="5" customFormat="1" x14ac:dyDescent="0.15"/>
    <row r="1957" s="5" customFormat="1" x14ac:dyDescent="0.15"/>
    <row r="1958" s="5" customFormat="1" x14ac:dyDescent="0.15"/>
    <row r="1959" s="5" customFormat="1" x14ac:dyDescent="0.15"/>
    <row r="1960" s="5" customFormat="1" x14ac:dyDescent="0.15"/>
    <row r="1961" s="5" customFormat="1" x14ac:dyDescent="0.15"/>
    <row r="1962" s="5" customFormat="1" x14ac:dyDescent="0.15"/>
    <row r="1963" s="5" customFormat="1" x14ac:dyDescent="0.15"/>
    <row r="1964" s="5" customFormat="1" x14ac:dyDescent="0.15"/>
    <row r="1965" s="5" customFormat="1" x14ac:dyDescent="0.15"/>
    <row r="1966" s="5" customFormat="1" x14ac:dyDescent="0.15"/>
    <row r="1967" s="5" customFormat="1" x14ac:dyDescent="0.15"/>
    <row r="1968" s="5" customFormat="1" x14ac:dyDescent="0.15"/>
    <row r="1969" s="5" customFormat="1" x14ac:dyDescent="0.15"/>
    <row r="1970" s="5" customFormat="1" x14ac:dyDescent="0.15"/>
    <row r="1971" s="5" customFormat="1" x14ac:dyDescent="0.15"/>
    <row r="1972" s="5" customFormat="1" x14ac:dyDescent="0.15"/>
    <row r="1973" s="5" customFormat="1" x14ac:dyDescent="0.15"/>
    <row r="1974" s="5" customFormat="1" x14ac:dyDescent="0.15"/>
    <row r="1975" s="5" customFormat="1" x14ac:dyDescent="0.15"/>
    <row r="1976" s="5" customFormat="1" x14ac:dyDescent="0.15"/>
    <row r="1977" s="5" customFormat="1" x14ac:dyDescent="0.15"/>
    <row r="1978" s="5" customFormat="1" x14ac:dyDescent="0.15"/>
    <row r="1979" s="5" customFormat="1" x14ac:dyDescent="0.15"/>
    <row r="1980" s="5" customFormat="1" x14ac:dyDescent="0.15"/>
    <row r="1981" s="5" customFormat="1" x14ac:dyDescent="0.15"/>
    <row r="1982" s="5" customFormat="1" x14ac:dyDescent="0.15"/>
    <row r="1983" s="5" customFormat="1" x14ac:dyDescent="0.15"/>
    <row r="1984" s="5" customFormat="1" x14ac:dyDescent="0.15"/>
    <row r="1985" s="5" customFormat="1" x14ac:dyDescent="0.15"/>
    <row r="1986" s="5" customFormat="1" x14ac:dyDescent="0.15"/>
    <row r="1987" s="5" customFormat="1" x14ac:dyDescent="0.15"/>
    <row r="1988" s="5" customFormat="1" x14ac:dyDescent="0.15"/>
    <row r="1989" s="5" customFormat="1" x14ac:dyDescent="0.15"/>
    <row r="1990" s="5" customFormat="1" x14ac:dyDescent="0.15"/>
    <row r="1991" s="5" customFormat="1" x14ac:dyDescent="0.15"/>
    <row r="1992" s="5" customFormat="1" x14ac:dyDescent="0.15"/>
    <row r="1993" s="5" customFormat="1" x14ac:dyDescent="0.15"/>
    <row r="1994" s="5" customFormat="1" x14ac:dyDescent="0.15"/>
    <row r="1995" s="5" customFormat="1" x14ac:dyDescent="0.15"/>
    <row r="1996" s="5" customFormat="1" x14ac:dyDescent="0.15"/>
    <row r="1997" s="5" customFormat="1" x14ac:dyDescent="0.15"/>
    <row r="1998" s="5" customFormat="1" x14ac:dyDescent="0.15"/>
    <row r="1999" s="5" customFormat="1" x14ac:dyDescent="0.15"/>
    <row r="2000" s="5" customFormat="1" x14ac:dyDescent="0.15"/>
    <row r="2001" s="5" customFormat="1" x14ac:dyDescent="0.15"/>
    <row r="2002" s="5" customFormat="1" x14ac:dyDescent="0.15"/>
    <row r="2003" s="5" customFormat="1" x14ac:dyDescent="0.15"/>
    <row r="2004" s="5" customFormat="1" x14ac:dyDescent="0.15"/>
    <row r="2005" s="5" customFormat="1" x14ac:dyDescent="0.15"/>
    <row r="2006" s="5" customFormat="1" x14ac:dyDescent="0.15"/>
    <row r="2007" s="5" customFormat="1" x14ac:dyDescent="0.15"/>
    <row r="2008" s="5" customFormat="1" x14ac:dyDescent="0.15"/>
    <row r="2009" s="5" customFormat="1" x14ac:dyDescent="0.15"/>
    <row r="2010" s="5" customFormat="1" x14ac:dyDescent="0.15"/>
    <row r="2011" s="5" customFormat="1" x14ac:dyDescent="0.15"/>
    <row r="2012" s="5" customFormat="1" x14ac:dyDescent="0.15"/>
    <row r="2013" s="5" customFormat="1" x14ac:dyDescent="0.15"/>
    <row r="2014" s="5" customFormat="1" x14ac:dyDescent="0.15"/>
    <row r="2015" s="5" customFormat="1" x14ac:dyDescent="0.15"/>
    <row r="2016" s="5" customFormat="1" x14ac:dyDescent="0.15"/>
    <row r="2017" s="5" customFormat="1" x14ac:dyDescent="0.15"/>
    <row r="2018" s="5" customFormat="1" x14ac:dyDescent="0.15"/>
    <row r="2019" s="5" customFormat="1" x14ac:dyDescent="0.15"/>
    <row r="2020" s="5" customFormat="1" x14ac:dyDescent="0.15"/>
    <row r="2021" s="5" customFormat="1" x14ac:dyDescent="0.15"/>
    <row r="2022" s="5" customFormat="1" x14ac:dyDescent="0.15"/>
    <row r="2023" s="5" customFormat="1" x14ac:dyDescent="0.15"/>
    <row r="2024" s="5" customFormat="1" x14ac:dyDescent="0.15"/>
    <row r="2025" s="5" customFormat="1" x14ac:dyDescent="0.15"/>
    <row r="2026" s="5" customFormat="1" x14ac:dyDescent="0.15"/>
    <row r="2027" s="5" customFormat="1" x14ac:dyDescent="0.15"/>
    <row r="2028" s="5" customFormat="1" x14ac:dyDescent="0.15"/>
    <row r="2029" s="5" customFormat="1" x14ac:dyDescent="0.15"/>
    <row r="2030" s="5" customFormat="1" x14ac:dyDescent="0.15"/>
    <row r="2031" s="5" customFormat="1" x14ac:dyDescent="0.15"/>
    <row r="2032" s="5" customFormat="1" x14ac:dyDescent="0.15"/>
    <row r="2033" s="5" customFormat="1" x14ac:dyDescent="0.15"/>
    <row r="2034" s="5" customFormat="1" x14ac:dyDescent="0.15"/>
    <row r="2035" s="5" customFormat="1" x14ac:dyDescent="0.15"/>
    <row r="2036" s="5" customFormat="1" x14ac:dyDescent="0.15"/>
    <row r="2037" s="5" customFormat="1" x14ac:dyDescent="0.15"/>
    <row r="2038" s="5" customFormat="1" x14ac:dyDescent="0.15"/>
    <row r="2039" s="5" customFormat="1" x14ac:dyDescent="0.15"/>
    <row r="2040" s="5" customFormat="1" x14ac:dyDescent="0.15"/>
    <row r="2041" s="5" customFormat="1" x14ac:dyDescent="0.15"/>
    <row r="2042" s="5" customFormat="1" x14ac:dyDescent="0.15"/>
    <row r="2043" s="5" customFormat="1" x14ac:dyDescent="0.15"/>
    <row r="2044" s="5" customFormat="1" x14ac:dyDescent="0.15"/>
    <row r="2045" s="5" customFormat="1" x14ac:dyDescent="0.15"/>
    <row r="2046" s="5" customFormat="1" x14ac:dyDescent="0.15"/>
    <row r="2047" s="5" customFormat="1" x14ac:dyDescent="0.15"/>
    <row r="2048" s="5" customFormat="1" x14ac:dyDescent="0.15"/>
    <row r="2049" s="5" customFormat="1" x14ac:dyDescent="0.15"/>
    <row r="2050" s="5" customFormat="1" x14ac:dyDescent="0.15"/>
    <row r="2051" s="5" customFormat="1" x14ac:dyDescent="0.15"/>
    <row r="2052" s="5" customFormat="1" x14ac:dyDescent="0.15"/>
    <row r="2053" s="5" customFormat="1" x14ac:dyDescent="0.15"/>
    <row r="2054" s="5" customFormat="1" x14ac:dyDescent="0.15"/>
    <row r="2055" s="5" customFormat="1" x14ac:dyDescent="0.15"/>
    <row r="2056" s="5" customFormat="1" x14ac:dyDescent="0.15"/>
    <row r="2057" s="5" customFormat="1" x14ac:dyDescent="0.15"/>
    <row r="2058" s="5" customFormat="1" x14ac:dyDescent="0.15"/>
    <row r="2059" s="5" customFormat="1" x14ac:dyDescent="0.15"/>
    <row r="2060" s="5" customFormat="1" x14ac:dyDescent="0.15"/>
    <row r="2061" s="5" customFormat="1" x14ac:dyDescent="0.15"/>
    <row r="2062" s="5" customFormat="1" x14ac:dyDescent="0.15"/>
    <row r="2063" s="5" customFormat="1" x14ac:dyDescent="0.15"/>
    <row r="2064" s="5" customFormat="1" x14ac:dyDescent="0.15"/>
    <row r="2065" s="5" customFormat="1" x14ac:dyDescent="0.15"/>
    <row r="2066" s="5" customFormat="1" x14ac:dyDescent="0.15"/>
    <row r="2067" s="5" customFormat="1" x14ac:dyDescent="0.15"/>
    <row r="2068" s="5" customFormat="1" x14ac:dyDescent="0.15"/>
    <row r="2069" s="5" customFormat="1" x14ac:dyDescent="0.15"/>
    <row r="2070" s="5" customFormat="1" x14ac:dyDescent="0.15"/>
    <row r="2071" s="5" customFormat="1" x14ac:dyDescent="0.15"/>
    <row r="2072" s="5" customFormat="1" x14ac:dyDescent="0.15"/>
    <row r="2073" s="5" customFormat="1" x14ac:dyDescent="0.15"/>
    <row r="2074" s="5" customFormat="1" x14ac:dyDescent="0.15"/>
    <row r="2075" s="5" customFormat="1" x14ac:dyDescent="0.15"/>
    <row r="2076" s="5" customFormat="1" x14ac:dyDescent="0.15"/>
    <row r="2077" s="5" customFormat="1" x14ac:dyDescent="0.15"/>
    <row r="2078" s="5" customFormat="1" x14ac:dyDescent="0.15"/>
    <row r="2079" s="5" customFormat="1" x14ac:dyDescent="0.15"/>
    <row r="2080" s="5" customFormat="1" x14ac:dyDescent="0.15"/>
    <row r="2081" s="5" customFormat="1" x14ac:dyDescent="0.15"/>
    <row r="2082" s="5" customFormat="1" x14ac:dyDescent="0.15"/>
    <row r="2083" s="5" customFormat="1" x14ac:dyDescent="0.15"/>
    <row r="2084" s="5" customFormat="1" x14ac:dyDescent="0.15"/>
    <row r="2085" s="5" customFormat="1" x14ac:dyDescent="0.15"/>
    <row r="2086" s="5" customFormat="1" x14ac:dyDescent="0.15"/>
    <row r="2087" s="5" customFormat="1" x14ac:dyDescent="0.15"/>
    <row r="2088" s="5" customFormat="1" x14ac:dyDescent="0.15"/>
    <row r="2089" s="5" customFormat="1" x14ac:dyDescent="0.15"/>
    <row r="2090" s="5" customFormat="1" x14ac:dyDescent="0.15"/>
    <row r="2091" s="5" customFormat="1" x14ac:dyDescent="0.15"/>
    <row r="2092" s="5" customFormat="1" x14ac:dyDescent="0.15"/>
    <row r="2093" s="5" customFormat="1" x14ac:dyDescent="0.15"/>
    <row r="2094" s="5" customFormat="1" x14ac:dyDescent="0.15"/>
    <row r="2095" s="5" customFormat="1" x14ac:dyDescent="0.15"/>
    <row r="2096" s="5" customFormat="1" x14ac:dyDescent="0.15"/>
    <row r="2097" s="5" customFormat="1" x14ac:dyDescent="0.15"/>
    <row r="2098" s="5" customFormat="1" x14ac:dyDescent="0.15"/>
    <row r="2099" s="5" customFormat="1" x14ac:dyDescent="0.15"/>
    <row r="2100" s="5" customFormat="1" x14ac:dyDescent="0.15"/>
    <row r="2101" s="5" customFormat="1" x14ac:dyDescent="0.15"/>
    <row r="2102" s="5" customFormat="1" x14ac:dyDescent="0.15"/>
    <row r="2103" s="5" customFormat="1" x14ac:dyDescent="0.15"/>
    <row r="2104" s="5" customFormat="1" x14ac:dyDescent="0.15"/>
    <row r="2105" s="5" customFormat="1" x14ac:dyDescent="0.15"/>
    <row r="2106" s="5" customFormat="1" x14ac:dyDescent="0.15"/>
    <row r="2107" s="5" customFormat="1" x14ac:dyDescent="0.15"/>
    <row r="2108" s="5" customFormat="1" x14ac:dyDescent="0.15"/>
    <row r="2109" s="5" customFormat="1" x14ac:dyDescent="0.15"/>
    <row r="2110" s="5" customFormat="1" x14ac:dyDescent="0.15"/>
    <row r="2111" s="5" customFormat="1" x14ac:dyDescent="0.15"/>
    <row r="2112" s="5" customFormat="1" x14ac:dyDescent="0.15"/>
    <row r="2113" s="5" customFormat="1" x14ac:dyDescent="0.15"/>
    <row r="2114" s="5" customFormat="1" x14ac:dyDescent="0.15"/>
    <row r="2115" s="5" customFormat="1" x14ac:dyDescent="0.15"/>
    <row r="2116" s="5" customFormat="1" x14ac:dyDescent="0.15"/>
    <row r="2117" s="5" customFormat="1" x14ac:dyDescent="0.15"/>
    <row r="2118" s="5" customFormat="1" x14ac:dyDescent="0.15"/>
    <row r="2119" s="5" customFormat="1" x14ac:dyDescent="0.15"/>
    <row r="2120" s="5" customFormat="1" x14ac:dyDescent="0.15"/>
    <row r="2121" s="5" customFormat="1" x14ac:dyDescent="0.15"/>
    <row r="2122" s="5" customFormat="1" x14ac:dyDescent="0.15"/>
    <row r="2123" s="5" customFormat="1" x14ac:dyDescent="0.15"/>
    <row r="2124" s="5" customFormat="1" x14ac:dyDescent="0.15"/>
    <row r="2125" s="5" customFormat="1" x14ac:dyDescent="0.15"/>
    <row r="2126" s="5" customFormat="1" x14ac:dyDescent="0.15"/>
    <row r="2127" s="5" customFormat="1" x14ac:dyDescent="0.15"/>
    <row r="2128" s="5" customFormat="1" x14ac:dyDescent="0.15"/>
    <row r="2129" s="5" customFormat="1" x14ac:dyDescent="0.15"/>
    <row r="2130" s="5" customFormat="1" x14ac:dyDescent="0.15"/>
    <row r="2131" s="5" customFormat="1" x14ac:dyDescent="0.15"/>
    <row r="2132" s="5" customFormat="1" x14ac:dyDescent="0.15"/>
    <row r="2133" s="5" customFormat="1" x14ac:dyDescent="0.15"/>
    <row r="2134" s="5" customFormat="1" x14ac:dyDescent="0.15"/>
    <row r="2135" s="5" customFormat="1" x14ac:dyDescent="0.15"/>
    <row r="2136" s="5" customFormat="1" x14ac:dyDescent="0.15"/>
    <row r="2137" s="5" customFormat="1" x14ac:dyDescent="0.15"/>
    <row r="2138" s="5" customFormat="1" x14ac:dyDescent="0.15"/>
    <row r="2139" s="5" customFormat="1" x14ac:dyDescent="0.15"/>
    <row r="2140" s="5" customFormat="1" x14ac:dyDescent="0.15"/>
    <row r="2141" s="5" customFormat="1" x14ac:dyDescent="0.15"/>
    <row r="2142" s="5" customFormat="1" x14ac:dyDescent="0.15"/>
    <row r="2143" s="5" customFormat="1" x14ac:dyDescent="0.15"/>
    <row r="2144" s="5" customFormat="1" x14ac:dyDescent="0.15"/>
    <row r="2145" s="5" customFormat="1" x14ac:dyDescent="0.15"/>
    <row r="2146" s="5" customFormat="1" x14ac:dyDescent="0.15"/>
    <row r="2147" s="5" customFormat="1" x14ac:dyDescent="0.15"/>
    <row r="2148" s="5" customFormat="1" x14ac:dyDescent="0.15"/>
    <row r="2149" s="5" customFormat="1" x14ac:dyDescent="0.15"/>
    <row r="2150" s="5" customFormat="1" x14ac:dyDescent="0.15"/>
    <row r="2151" s="5" customFormat="1" x14ac:dyDescent="0.15"/>
    <row r="2152" s="5" customFormat="1" x14ac:dyDescent="0.15"/>
    <row r="2153" s="5" customFormat="1" x14ac:dyDescent="0.15"/>
    <row r="2154" s="5" customFormat="1" x14ac:dyDescent="0.15"/>
    <row r="2155" s="5" customFormat="1" x14ac:dyDescent="0.15"/>
    <row r="2156" s="5" customFormat="1" x14ac:dyDescent="0.15"/>
    <row r="2157" s="5" customFormat="1" x14ac:dyDescent="0.15"/>
    <row r="2158" s="5" customFormat="1" x14ac:dyDescent="0.15"/>
    <row r="2159" s="5" customFormat="1" x14ac:dyDescent="0.15"/>
    <row r="2160" s="5" customFormat="1" x14ac:dyDescent="0.15"/>
    <row r="2161" s="5" customFormat="1" x14ac:dyDescent="0.15"/>
    <row r="2162" s="5" customFormat="1" x14ac:dyDescent="0.15"/>
    <row r="2163" s="5" customFormat="1" x14ac:dyDescent="0.15"/>
    <row r="2164" s="5" customFormat="1" x14ac:dyDescent="0.15"/>
    <row r="2165" s="5" customFormat="1" x14ac:dyDescent="0.15"/>
    <row r="2166" s="5" customFormat="1" x14ac:dyDescent="0.15"/>
    <row r="2167" s="5" customFormat="1" x14ac:dyDescent="0.15"/>
    <row r="2168" s="5" customFormat="1" x14ac:dyDescent="0.15"/>
    <row r="2169" s="5" customFormat="1" x14ac:dyDescent="0.15"/>
    <row r="2170" s="5" customFormat="1" x14ac:dyDescent="0.15"/>
    <row r="2171" s="5" customFormat="1" x14ac:dyDescent="0.15"/>
    <row r="2172" s="5" customFormat="1" x14ac:dyDescent="0.15"/>
    <row r="2173" s="5" customFormat="1" x14ac:dyDescent="0.15"/>
    <row r="2174" s="5" customFormat="1" x14ac:dyDescent="0.15"/>
    <row r="2175" s="5" customFormat="1" x14ac:dyDescent="0.15"/>
    <row r="2176" s="5" customFormat="1" x14ac:dyDescent="0.15"/>
    <row r="2177" s="5" customFormat="1" x14ac:dyDescent="0.15"/>
    <row r="2178" s="5" customFormat="1" x14ac:dyDescent="0.15"/>
    <row r="2179" s="5" customFormat="1" x14ac:dyDescent="0.15"/>
    <row r="2180" s="5" customFormat="1" x14ac:dyDescent="0.15"/>
    <row r="2181" s="5" customFormat="1" x14ac:dyDescent="0.15"/>
    <row r="2182" s="5" customFormat="1" x14ac:dyDescent="0.15"/>
    <row r="2183" s="5" customFormat="1" x14ac:dyDescent="0.15"/>
    <row r="2184" s="5" customFormat="1" x14ac:dyDescent="0.15"/>
    <row r="2185" s="5" customFormat="1" x14ac:dyDescent="0.15"/>
    <row r="2186" s="5" customFormat="1" x14ac:dyDescent="0.15"/>
    <row r="2187" s="5" customFormat="1" x14ac:dyDescent="0.15"/>
    <row r="2188" s="5" customFormat="1" x14ac:dyDescent="0.15"/>
    <row r="2189" s="5" customFormat="1" x14ac:dyDescent="0.15"/>
    <row r="2190" s="5" customFormat="1" x14ac:dyDescent="0.15"/>
    <row r="2191" s="5" customFormat="1" x14ac:dyDescent="0.15"/>
    <row r="2192" s="5" customFormat="1" x14ac:dyDescent="0.15"/>
    <row r="2193" s="5" customFormat="1" x14ac:dyDescent="0.15"/>
    <row r="2194" s="5" customFormat="1" x14ac:dyDescent="0.15"/>
    <row r="2195" s="5" customFormat="1" x14ac:dyDescent="0.15"/>
    <row r="2196" s="5" customFormat="1" x14ac:dyDescent="0.15"/>
    <row r="2197" s="5" customFormat="1" x14ac:dyDescent="0.15"/>
    <row r="2198" s="5" customFormat="1" x14ac:dyDescent="0.15"/>
    <row r="2199" s="5" customFormat="1" x14ac:dyDescent="0.15"/>
    <row r="2200" s="5" customFormat="1" x14ac:dyDescent="0.15"/>
    <row r="2201" s="5" customFormat="1" x14ac:dyDescent="0.15"/>
    <row r="2202" s="5" customFormat="1" x14ac:dyDescent="0.15"/>
    <row r="2203" s="5" customFormat="1" x14ac:dyDescent="0.15"/>
    <row r="2204" s="5" customFormat="1" x14ac:dyDescent="0.15"/>
    <row r="2205" s="5" customFormat="1" x14ac:dyDescent="0.15"/>
    <row r="2206" s="5" customFormat="1" x14ac:dyDescent="0.15"/>
    <row r="2207" s="5" customFormat="1" x14ac:dyDescent="0.15"/>
    <row r="2208" s="5" customFormat="1" x14ac:dyDescent="0.15"/>
    <row r="2209" s="5" customFormat="1" x14ac:dyDescent="0.15"/>
    <row r="2210" s="5" customFormat="1" x14ac:dyDescent="0.15"/>
    <row r="2211" s="5" customFormat="1" x14ac:dyDescent="0.15"/>
    <row r="2212" s="5" customFormat="1" x14ac:dyDescent="0.15"/>
    <row r="2213" s="5" customFormat="1" x14ac:dyDescent="0.15"/>
    <row r="2214" s="5" customFormat="1" x14ac:dyDescent="0.15"/>
    <row r="2215" s="5" customFormat="1" x14ac:dyDescent="0.15"/>
    <row r="2216" s="5" customFormat="1" x14ac:dyDescent="0.15"/>
    <row r="2217" s="5" customFormat="1" x14ac:dyDescent="0.15"/>
    <row r="2218" s="5" customFormat="1" x14ac:dyDescent="0.15"/>
    <row r="2219" s="5" customFormat="1" x14ac:dyDescent="0.15"/>
    <row r="2220" s="5" customFormat="1" x14ac:dyDescent="0.15"/>
    <row r="2221" s="5" customFormat="1" x14ac:dyDescent="0.15"/>
    <row r="2222" s="5" customFormat="1" x14ac:dyDescent="0.15"/>
    <row r="2223" s="5" customFormat="1" x14ac:dyDescent="0.15"/>
    <row r="2224" s="5" customFormat="1" x14ac:dyDescent="0.15"/>
    <row r="2225" s="5" customFormat="1" x14ac:dyDescent="0.15"/>
    <row r="2226" s="5" customFormat="1" x14ac:dyDescent="0.15"/>
    <row r="2227" s="5" customFormat="1" x14ac:dyDescent="0.15"/>
    <row r="2228" s="5" customFormat="1" x14ac:dyDescent="0.15"/>
    <row r="2229" s="5" customFormat="1" x14ac:dyDescent="0.15"/>
    <row r="2230" s="5" customFormat="1" x14ac:dyDescent="0.15"/>
    <row r="2231" s="5" customFormat="1" x14ac:dyDescent="0.15"/>
    <row r="2232" s="5" customFormat="1" x14ac:dyDescent="0.15"/>
    <row r="2233" s="5" customFormat="1" x14ac:dyDescent="0.15"/>
    <row r="2234" s="5" customFormat="1" x14ac:dyDescent="0.15"/>
    <row r="2235" s="5" customFormat="1" x14ac:dyDescent="0.15"/>
    <row r="2236" s="5" customFormat="1" x14ac:dyDescent="0.15"/>
    <row r="2237" s="5" customFormat="1" x14ac:dyDescent="0.15"/>
    <row r="2238" s="5" customFormat="1" x14ac:dyDescent="0.15"/>
    <row r="2239" s="5" customFormat="1" x14ac:dyDescent="0.15"/>
    <row r="2240" s="5" customFormat="1" x14ac:dyDescent="0.15"/>
    <row r="2241" s="5" customFormat="1" x14ac:dyDescent="0.15"/>
    <row r="2242" s="5" customFormat="1" x14ac:dyDescent="0.15"/>
    <row r="2243" s="5" customFormat="1" x14ac:dyDescent="0.15"/>
    <row r="2244" s="5" customFormat="1" x14ac:dyDescent="0.15"/>
    <row r="2245" s="5" customFormat="1" x14ac:dyDescent="0.15"/>
    <row r="2246" s="5" customFormat="1" x14ac:dyDescent="0.15"/>
    <row r="2247" s="5" customFormat="1" x14ac:dyDescent="0.15"/>
    <row r="2248" s="5" customFormat="1" x14ac:dyDescent="0.15"/>
    <row r="2249" s="5" customFormat="1" x14ac:dyDescent="0.15"/>
    <row r="2250" s="5" customFormat="1" x14ac:dyDescent="0.15"/>
    <row r="2251" s="5" customFormat="1" x14ac:dyDescent="0.15"/>
    <row r="2252" s="5" customFormat="1" x14ac:dyDescent="0.15"/>
    <row r="2253" s="5" customFormat="1" x14ac:dyDescent="0.15"/>
    <row r="2254" s="5" customFormat="1" x14ac:dyDescent="0.15"/>
    <row r="2255" s="5" customFormat="1" x14ac:dyDescent="0.15"/>
    <row r="2256" s="5" customFormat="1" x14ac:dyDescent="0.15"/>
    <row r="2257" s="5" customFormat="1" x14ac:dyDescent="0.15"/>
    <row r="2258" s="5" customFormat="1" x14ac:dyDescent="0.15"/>
    <row r="2259" s="5" customFormat="1" x14ac:dyDescent="0.15"/>
    <row r="2260" s="5" customFormat="1" x14ac:dyDescent="0.15"/>
    <row r="2261" s="5" customFormat="1" x14ac:dyDescent="0.15"/>
    <row r="2262" s="5" customFormat="1" x14ac:dyDescent="0.15"/>
    <row r="2263" s="5" customFormat="1" x14ac:dyDescent="0.15"/>
    <row r="2264" s="5" customFormat="1" x14ac:dyDescent="0.15"/>
    <row r="2265" s="5" customFormat="1" x14ac:dyDescent="0.15"/>
    <row r="2266" s="5" customFormat="1" x14ac:dyDescent="0.15"/>
    <row r="2267" s="5" customFormat="1" x14ac:dyDescent="0.15"/>
    <row r="2268" s="5" customFormat="1" x14ac:dyDescent="0.15"/>
    <row r="2269" s="5" customFormat="1" x14ac:dyDescent="0.15"/>
    <row r="2270" s="5" customFormat="1" x14ac:dyDescent="0.15"/>
    <row r="2271" s="5" customFormat="1" x14ac:dyDescent="0.15"/>
    <row r="2272" s="5" customFormat="1" x14ac:dyDescent="0.15"/>
    <row r="2273" s="5" customFormat="1" x14ac:dyDescent="0.15"/>
    <row r="2274" s="5" customFormat="1" x14ac:dyDescent="0.15"/>
    <row r="2275" s="5" customFormat="1" x14ac:dyDescent="0.15"/>
    <row r="2276" s="5" customFormat="1" x14ac:dyDescent="0.15"/>
    <row r="2277" s="5" customFormat="1" x14ac:dyDescent="0.15"/>
    <row r="2278" s="5" customFormat="1" x14ac:dyDescent="0.15"/>
    <row r="2279" s="5" customFormat="1" x14ac:dyDescent="0.15"/>
    <row r="2280" s="5" customFormat="1" x14ac:dyDescent="0.15"/>
    <row r="2281" s="5" customFormat="1" x14ac:dyDescent="0.15"/>
    <row r="2282" s="5" customFormat="1" x14ac:dyDescent="0.15"/>
    <row r="2283" s="5" customFormat="1" x14ac:dyDescent="0.15"/>
    <row r="2284" s="5" customFormat="1" x14ac:dyDescent="0.15"/>
    <row r="2285" s="5" customFormat="1" x14ac:dyDescent="0.15"/>
    <row r="2286" s="5" customFormat="1" x14ac:dyDescent="0.15"/>
    <row r="2287" s="5" customFormat="1" x14ac:dyDescent="0.15"/>
    <row r="2288" s="5" customFormat="1" x14ac:dyDescent="0.15"/>
    <row r="2289" s="5" customFormat="1" x14ac:dyDescent="0.15"/>
    <row r="2290" s="5" customFormat="1" x14ac:dyDescent="0.15"/>
    <row r="2291" s="5" customFormat="1" x14ac:dyDescent="0.15"/>
    <row r="2292" s="5" customFormat="1" x14ac:dyDescent="0.15"/>
    <row r="2293" s="5" customFormat="1" x14ac:dyDescent="0.15"/>
    <row r="2294" s="5" customFormat="1" x14ac:dyDescent="0.15"/>
    <row r="2295" s="5" customFormat="1" x14ac:dyDescent="0.15"/>
    <row r="2296" s="5" customFormat="1" x14ac:dyDescent="0.15"/>
    <row r="2297" s="5" customFormat="1" x14ac:dyDescent="0.15"/>
    <row r="2298" s="5" customFormat="1" x14ac:dyDescent="0.15"/>
    <row r="2299" s="5" customFormat="1" x14ac:dyDescent="0.15"/>
    <row r="2300" s="5" customFormat="1" x14ac:dyDescent="0.15"/>
    <row r="2301" s="5" customFormat="1" x14ac:dyDescent="0.15"/>
    <row r="2302" s="5" customFormat="1" x14ac:dyDescent="0.15"/>
    <row r="2303" s="5" customFormat="1" x14ac:dyDescent="0.15"/>
    <row r="2304" s="5" customFormat="1" x14ac:dyDescent="0.15"/>
    <row r="2305" s="5" customFormat="1" x14ac:dyDescent="0.15"/>
    <row r="2306" s="5" customFormat="1" x14ac:dyDescent="0.15"/>
    <row r="2307" s="5" customFormat="1" x14ac:dyDescent="0.15"/>
    <row r="2308" s="5" customFormat="1" x14ac:dyDescent="0.15"/>
    <row r="2309" s="5" customFormat="1" x14ac:dyDescent="0.15"/>
    <row r="2310" s="5" customFormat="1" x14ac:dyDescent="0.15"/>
    <row r="2311" s="5" customFormat="1" x14ac:dyDescent="0.15"/>
    <row r="2312" s="5" customFormat="1" x14ac:dyDescent="0.15"/>
    <row r="2313" s="5" customFormat="1" x14ac:dyDescent="0.15"/>
    <row r="2314" s="5" customFormat="1" x14ac:dyDescent="0.15"/>
    <row r="2315" s="5" customFormat="1" x14ac:dyDescent="0.15"/>
    <row r="2316" s="5" customFormat="1" x14ac:dyDescent="0.15"/>
    <row r="2317" s="5" customFormat="1" x14ac:dyDescent="0.15"/>
    <row r="2318" s="5" customFormat="1" x14ac:dyDescent="0.15"/>
    <row r="2319" s="5" customFormat="1" x14ac:dyDescent="0.15"/>
    <row r="2320" s="5" customFormat="1" x14ac:dyDescent="0.15"/>
    <row r="2321" s="5" customFormat="1" x14ac:dyDescent="0.15"/>
    <row r="2322" s="5" customFormat="1" x14ac:dyDescent="0.15"/>
    <row r="2323" s="5" customFormat="1" x14ac:dyDescent="0.15"/>
    <row r="2324" s="5" customFormat="1" x14ac:dyDescent="0.15"/>
    <row r="2325" s="5" customFormat="1" x14ac:dyDescent="0.15"/>
    <row r="2326" s="5" customFormat="1" x14ac:dyDescent="0.15"/>
    <row r="2327" s="5" customFormat="1" x14ac:dyDescent="0.15"/>
    <row r="2328" s="5" customFormat="1" x14ac:dyDescent="0.15"/>
    <row r="2329" s="5" customFormat="1" x14ac:dyDescent="0.15"/>
    <row r="2330" s="5" customFormat="1" x14ac:dyDescent="0.15"/>
    <row r="2331" s="5" customFormat="1" x14ac:dyDescent="0.15"/>
    <row r="2332" s="5" customFormat="1" x14ac:dyDescent="0.15"/>
    <row r="2333" s="5" customFormat="1" x14ac:dyDescent="0.15"/>
    <row r="2334" s="5" customFormat="1" x14ac:dyDescent="0.15"/>
    <row r="2335" s="5" customFormat="1" x14ac:dyDescent="0.15"/>
    <row r="2336" s="5" customFormat="1" x14ac:dyDescent="0.15"/>
    <row r="2337" s="5" customFormat="1" x14ac:dyDescent="0.15"/>
    <row r="2338" s="5" customFormat="1" x14ac:dyDescent="0.15"/>
    <row r="2339" s="5" customFormat="1" x14ac:dyDescent="0.15"/>
    <row r="2340" s="5" customFormat="1" x14ac:dyDescent="0.15"/>
    <row r="2341" s="5" customFormat="1" x14ac:dyDescent="0.15"/>
    <row r="2342" s="5" customFormat="1" x14ac:dyDescent="0.15"/>
    <row r="2343" s="5" customFormat="1" x14ac:dyDescent="0.15"/>
    <row r="2344" s="5" customFormat="1" x14ac:dyDescent="0.15"/>
    <row r="2345" s="5" customFormat="1" x14ac:dyDescent="0.15"/>
    <row r="2346" s="5" customFormat="1" x14ac:dyDescent="0.15"/>
    <row r="2347" s="5" customFormat="1" x14ac:dyDescent="0.15"/>
    <row r="2348" s="5" customFormat="1" x14ac:dyDescent="0.15"/>
    <row r="2349" s="5" customFormat="1" x14ac:dyDescent="0.15"/>
    <row r="2350" s="5" customFormat="1" x14ac:dyDescent="0.15"/>
    <row r="2351" s="5" customFormat="1" x14ac:dyDescent="0.15"/>
    <row r="2352" s="5" customFormat="1" x14ac:dyDescent="0.15"/>
    <row r="2353" s="5" customFormat="1" x14ac:dyDescent="0.15"/>
    <row r="2354" s="5" customFormat="1" x14ac:dyDescent="0.15"/>
    <row r="2355" s="5" customFormat="1" x14ac:dyDescent="0.15"/>
    <row r="2356" s="5" customFormat="1" x14ac:dyDescent="0.15"/>
    <row r="2357" s="5" customFormat="1" x14ac:dyDescent="0.15"/>
    <row r="2358" s="5" customFormat="1" x14ac:dyDescent="0.15"/>
    <row r="2359" s="5" customFormat="1" x14ac:dyDescent="0.15"/>
    <row r="2360" s="5" customFormat="1" x14ac:dyDescent="0.15"/>
    <row r="2361" s="5" customFormat="1" x14ac:dyDescent="0.15"/>
    <row r="2362" s="5" customFormat="1" x14ac:dyDescent="0.15"/>
    <row r="2363" s="5" customFormat="1" x14ac:dyDescent="0.15"/>
    <row r="2364" s="5" customFormat="1" x14ac:dyDescent="0.15"/>
    <row r="2365" s="5" customFormat="1" x14ac:dyDescent="0.15"/>
    <row r="2366" s="5" customFormat="1" x14ac:dyDescent="0.15"/>
    <row r="2367" s="5" customFormat="1" x14ac:dyDescent="0.15"/>
    <row r="2368" s="5" customFormat="1" x14ac:dyDescent="0.15"/>
    <row r="2369" s="5" customFormat="1" x14ac:dyDescent="0.15"/>
    <row r="2370" s="5" customFormat="1" x14ac:dyDescent="0.15"/>
    <row r="2371" s="5" customFormat="1" x14ac:dyDescent="0.15"/>
    <row r="2372" s="5" customFormat="1" x14ac:dyDescent="0.15"/>
    <row r="2373" s="5" customFormat="1" x14ac:dyDescent="0.15"/>
    <row r="2374" s="5" customFormat="1" x14ac:dyDescent="0.15"/>
    <row r="2375" s="5" customFormat="1" x14ac:dyDescent="0.15"/>
    <row r="2376" s="5" customFormat="1" x14ac:dyDescent="0.15"/>
    <row r="2377" s="5" customFormat="1" x14ac:dyDescent="0.15"/>
    <row r="2378" s="5" customFormat="1" x14ac:dyDescent="0.15"/>
    <row r="2379" s="5" customFormat="1" x14ac:dyDescent="0.15"/>
    <row r="2380" s="5" customFormat="1" x14ac:dyDescent="0.15"/>
    <row r="2381" s="5" customFormat="1" x14ac:dyDescent="0.15"/>
    <row r="2382" s="5" customFormat="1" x14ac:dyDescent="0.15"/>
    <row r="2383" s="5" customFormat="1" x14ac:dyDescent="0.15"/>
    <row r="2384" s="5" customFormat="1" x14ac:dyDescent="0.15"/>
    <row r="2385" s="5" customFormat="1" x14ac:dyDescent="0.15"/>
    <row r="2386" s="5" customFormat="1" x14ac:dyDescent="0.15"/>
    <row r="2387" s="5" customFormat="1" x14ac:dyDescent="0.15"/>
    <row r="2388" s="5" customFormat="1" x14ac:dyDescent="0.15"/>
    <row r="2389" s="5" customFormat="1" x14ac:dyDescent="0.15"/>
    <row r="2390" s="5" customFormat="1" x14ac:dyDescent="0.15"/>
    <row r="2391" s="5" customFormat="1" x14ac:dyDescent="0.15"/>
    <row r="2392" s="5" customFormat="1" x14ac:dyDescent="0.15"/>
    <row r="2393" s="5" customFormat="1" x14ac:dyDescent="0.15"/>
    <row r="2394" s="5" customFormat="1" x14ac:dyDescent="0.15"/>
    <row r="2395" s="5" customFormat="1" x14ac:dyDescent="0.15"/>
    <row r="2396" s="5" customFormat="1" x14ac:dyDescent="0.15"/>
    <row r="2397" s="5" customFormat="1" x14ac:dyDescent="0.15"/>
    <row r="2398" s="5" customFormat="1" x14ac:dyDescent="0.15"/>
    <row r="2399" s="5" customFormat="1" x14ac:dyDescent="0.15"/>
    <row r="2400" s="5" customFormat="1" x14ac:dyDescent="0.15"/>
    <row r="2401" s="5" customFormat="1" x14ac:dyDescent="0.15"/>
    <row r="2402" s="5" customFormat="1" x14ac:dyDescent="0.15"/>
    <row r="2403" s="5" customFormat="1" x14ac:dyDescent="0.15"/>
    <row r="2404" s="5" customFormat="1" x14ac:dyDescent="0.15"/>
    <row r="2405" s="5" customFormat="1" x14ac:dyDescent="0.15"/>
    <row r="2406" s="5" customFormat="1" x14ac:dyDescent="0.15"/>
    <row r="2407" s="5" customFormat="1" x14ac:dyDescent="0.15"/>
    <row r="2408" s="5" customFormat="1" x14ac:dyDescent="0.15"/>
    <row r="2409" s="5" customFormat="1" x14ac:dyDescent="0.15"/>
    <row r="2410" s="5" customFormat="1" x14ac:dyDescent="0.15"/>
    <row r="2411" s="5" customFormat="1" x14ac:dyDescent="0.15"/>
    <row r="2412" s="5" customFormat="1" x14ac:dyDescent="0.15"/>
    <row r="2413" s="5" customFormat="1" x14ac:dyDescent="0.15"/>
    <row r="2414" s="5" customFormat="1" x14ac:dyDescent="0.15"/>
    <row r="2415" s="5" customFormat="1" x14ac:dyDescent="0.15"/>
    <row r="2416" s="5" customFormat="1" x14ac:dyDescent="0.15"/>
    <row r="2417" s="5" customFormat="1" x14ac:dyDescent="0.15"/>
    <row r="2418" s="5" customFormat="1" x14ac:dyDescent="0.15"/>
    <row r="2419" s="5" customFormat="1" x14ac:dyDescent="0.15"/>
    <row r="2420" s="5" customFormat="1" x14ac:dyDescent="0.15"/>
    <row r="2421" s="5" customFormat="1" x14ac:dyDescent="0.15"/>
    <row r="2422" s="5" customFormat="1" x14ac:dyDescent="0.15"/>
    <row r="2423" s="5" customFormat="1" x14ac:dyDescent="0.15"/>
    <row r="2424" s="5" customFormat="1" x14ac:dyDescent="0.15"/>
    <row r="2425" s="5" customFormat="1" x14ac:dyDescent="0.15"/>
    <row r="2426" s="5" customFormat="1" x14ac:dyDescent="0.15"/>
    <row r="2427" s="5" customFormat="1" x14ac:dyDescent="0.15"/>
    <row r="2428" s="5" customFormat="1" x14ac:dyDescent="0.15"/>
    <row r="2429" s="5" customFormat="1" x14ac:dyDescent="0.15"/>
    <row r="2430" s="5" customFormat="1" x14ac:dyDescent="0.15"/>
    <row r="2431" s="5" customFormat="1" x14ac:dyDescent="0.15"/>
    <row r="2432" s="5" customFormat="1" x14ac:dyDescent="0.15"/>
    <row r="2433" s="5" customFormat="1" x14ac:dyDescent="0.15"/>
    <row r="2434" s="5" customFormat="1" x14ac:dyDescent="0.15"/>
    <row r="2435" s="5" customFormat="1" x14ac:dyDescent="0.15"/>
    <row r="2436" s="5" customFormat="1" x14ac:dyDescent="0.15"/>
    <row r="2437" s="5" customFormat="1" x14ac:dyDescent="0.15"/>
    <row r="2438" s="5" customFormat="1" x14ac:dyDescent="0.15"/>
    <row r="2439" s="5" customFormat="1" x14ac:dyDescent="0.15"/>
    <row r="2440" s="5" customFormat="1" x14ac:dyDescent="0.15"/>
    <row r="2441" s="5" customFormat="1" x14ac:dyDescent="0.15"/>
    <row r="2442" s="5" customFormat="1" x14ac:dyDescent="0.15"/>
    <row r="2443" s="5" customFormat="1" x14ac:dyDescent="0.15"/>
    <row r="2444" s="5" customFormat="1" x14ac:dyDescent="0.15"/>
    <row r="2445" s="5" customFormat="1" x14ac:dyDescent="0.15"/>
    <row r="2446" s="5" customFormat="1" x14ac:dyDescent="0.15"/>
    <row r="2447" s="5" customFormat="1" x14ac:dyDescent="0.15"/>
    <row r="2448" s="5" customFormat="1" x14ac:dyDescent="0.15"/>
    <row r="2449" s="5" customFormat="1" x14ac:dyDescent="0.15"/>
    <row r="2450" s="5" customFormat="1" x14ac:dyDescent="0.15"/>
    <row r="2451" s="5" customFormat="1" x14ac:dyDescent="0.15"/>
    <row r="2452" s="5" customFormat="1" x14ac:dyDescent="0.15"/>
    <row r="2453" s="5" customFormat="1" x14ac:dyDescent="0.15"/>
    <row r="2454" s="5" customFormat="1" x14ac:dyDescent="0.15"/>
    <row r="2455" s="5" customFormat="1" x14ac:dyDescent="0.15"/>
    <row r="2456" s="5" customFormat="1" x14ac:dyDescent="0.15"/>
    <row r="2457" s="5" customFormat="1" x14ac:dyDescent="0.15"/>
    <row r="2458" s="5" customFormat="1" x14ac:dyDescent="0.15"/>
    <row r="2459" s="5" customFormat="1" x14ac:dyDescent="0.15"/>
    <row r="2460" s="5" customFormat="1" x14ac:dyDescent="0.15"/>
    <row r="2461" s="5" customFormat="1" x14ac:dyDescent="0.15"/>
    <row r="2462" s="5" customFormat="1" x14ac:dyDescent="0.15"/>
    <row r="2463" s="5" customFormat="1" x14ac:dyDescent="0.15"/>
    <row r="2464" s="5" customFormat="1" x14ac:dyDescent="0.15"/>
    <row r="2465" s="5" customFormat="1" x14ac:dyDescent="0.15"/>
    <row r="2466" s="5" customFormat="1" x14ac:dyDescent="0.15"/>
    <row r="2467" s="5" customFormat="1" x14ac:dyDescent="0.15"/>
    <row r="2468" s="5" customFormat="1" x14ac:dyDescent="0.15"/>
    <row r="2469" s="5" customFormat="1" x14ac:dyDescent="0.15"/>
    <row r="2470" s="5" customFormat="1" x14ac:dyDescent="0.15"/>
    <row r="2471" s="5" customFormat="1" x14ac:dyDescent="0.15"/>
    <row r="2472" s="5" customFormat="1" x14ac:dyDescent="0.15"/>
    <row r="2473" s="5" customFormat="1" x14ac:dyDescent="0.15"/>
    <row r="2474" s="5" customFormat="1" x14ac:dyDescent="0.15"/>
    <row r="2475" s="5" customFormat="1" x14ac:dyDescent="0.15"/>
    <row r="2476" s="5" customFormat="1" x14ac:dyDescent="0.15"/>
    <row r="2477" s="5" customFormat="1" x14ac:dyDescent="0.15"/>
    <row r="2478" s="5" customFormat="1" x14ac:dyDescent="0.15"/>
    <row r="2479" s="5" customFormat="1" x14ac:dyDescent="0.15"/>
    <row r="2480" s="5" customFormat="1" x14ac:dyDescent="0.15"/>
    <row r="2481" s="5" customFormat="1" x14ac:dyDescent="0.15"/>
    <row r="2482" s="5" customFormat="1" x14ac:dyDescent="0.15"/>
    <row r="2483" s="5" customFormat="1" x14ac:dyDescent="0.15"/>
    <row r="2484" s="5" customFormat="1" x14ac:dyDescent="0.15"/>
    <row r="2485" s="5" customFormat="1" x14ac:dyDescent="0.15"/>
    <row r="2486" s="5" customFormat="1" x14ac:dyDescent="0.15"/>
    <row r="2487" s="5" customFormat="1" x14ac:dyDescent="0.15"/>
    <row r="2488" s="5" customFormat="1" x14ac:dyDescent="0.15"/>
    <row r="2489" s="5" customFormat="1" x14ac:dyDescent="0.15"/>
    <row r="2490" s="5" customFormat="1" x14ac:dyDescent="0.15"/>
    <row r="2491" s="5" customFormat="1" x14ac:dyDescent="0.15"/>
    <row r="2492" s="5" customFormat="1" x14ac:dyDescent="0.15"/>
    <row r="2493" s="5" customFormat="1" x14ac:dyDescent="0.15"/>
    <row r="2494" s="5" customFormat="1" x14ac:dyDescent="0.15"/>
    <row r="2495" s="5" customFormat="1" x14ac:dyDescent="0.15"/>
    <row r="2496" s="5" customFormat="1" x14ac:dyDescent="0.15"/>
    <row r="2497" s="5" customFormat="1" x14ac:dyDescent="0.15"/>
    <row r="2498" s="5" customFormat="1" x14ac:dyDescent="0.15"/>
    <row r="2499" s="5" customFormat="1" x14ac:dyDescent="0.15"/>
    <row r="2500" s="5" customFormat="1" x14ac:dyDescent="0.15"/>
    <row r="2501" s="5" customFormat="1" x14ac:dyDescent="0.15"/>
    <row r="2502" s="5" customFormat="1" x14ac:dyDescent="0.15"/>
    <row r="2503" s="5" customFormat="1" x14ac:dyDescent="0.15"/>
    <row r="2504" s="5" customFormat="1" x14ac:dyDescent="0.15"/>
    <row r="2505" s="5" customFormat="1" x14ac:dyDescent="0.15"/>
    <row r="2506" s="5" customFormat="1" x14ac:dyDescent="0.15"/>
    <row r="2507" s="5" customFormat="1" x14ac:dyDescent="0.15"/>
    <row r="2508" s="5" customFormat="1" x14ac:dyDescent="0.15"/>
    <row r="2509" s="5" customFormat="1" x14ac:dyDescent="0.15"/>
    <row r="2510" s="5" customFormat="1" x14ac:dyDescent="0.15"/>
    <row r="2511" s="5" customFormat="1" x14ac:dyDescent="0.15"/>
    <row r="2512" s="5" customFormat="1" x14ac:dyDescent="0.15"/>
    <row r="2513" s="5" customFormat="1" x14ac:dyDescent="0.15"/>
    <row r="2514" s="5" customFormat="1" x14ac:dyDescent="0.15"/>
    <row r="2515" s="5" customFormat="1" x14ac:dyDescent="0.15"/>
    <row r="2516" s="5" customFormat="1" x14ac:dyDescent="0.15"/>
    <row r="2517" s="5" customFormat="1" x14ac:dyDescent="0.15"/>
    <row r="2518" s="5" customFormat="1" x14ac:dyDescent="0.15"/>
    <row r="2519" s="5" customFormat="1" x14ac:dyDescent="0.15"/>
    <row r="2520" s="5" customFormat="1" x14ac:dyDescent="0.15"/>
    <row r="2521" s="5" customFormat="1" x14ac:dyDescent="0.15"/>
    <row r="2522" s="5" customFormat="1" x14ac:dyDescent="0.15"/>
    <row r="2523" s="5" customFormat="1" x14ac:dyDescent="0.15"/>
    <row r="2524" s="5" customFormat="1" x14ac:dyDescent="0.15"/>
    <row r="2525" s="5" customFormat="1" x14ac:dyDescent="0.15"/>
    <row r="2526" s="5" customFormat="1" x14ac:dyDescent="0.15"/>
    <row r="2527" s="5" customFormat="1" x14ac:dyDescent="0.15"/>
    <row r="2528" s="5" customFormat="1" x14ac:dyDescent="0.15"/>
    <row r="2529" s="5" customFormat="1" x14ac:dyDescent="0.15"/>
    <row r="2530" s="5" customFormat="1" x14ac:dyDescent="0.15"/>
    <row r="2531" s="5" customFormat="1" x14ac:dyDescent="0.15"/>
    <row r="2532" s="5" customFormat="1" x14ac:dyDescent="0.15"/>
    <row r="2533" s="5" customFormat="1" x14ac:dyDescent="0.15"/>
    <row r="2534" s="5" customFormat="1" x14ac:dyDescent="0.15"/>
    <row r="2535" s="5" customFormat="1" x14ac:dyDescent="0.15"/>
    <row r="2536" s="5" customFormat="1" x14ac:dyDescent="0.15"/>
    <row r="2537" s="5" customFormat="1" x14ac:dyDescent="0.15"/>
    <row r="2538" s="5" customFormat="1" x14ac:dyDescent="0.15"/>
    <row r="2539" s="5" customFormat="1" x14ac:dyDescent="0.15"/>
    <row r="2540" s="5" customFormat="1" x14ac:dyDescent="0.15"/>
    <row r="2541" s="5" customFormat="1" x14ac:dyDescent="0.15"/>
    <row r="2542" s="5" customFormat="1" x14ac:dyDescent="0.15"/>
    <row r="2543" s="5" customFormat="1" x14ac:dyDescent="0.15"/>
    <row r="2544" s="5" customFormat="1" x14ac:dyDescent="0.15"/>
    <row r="2545" s="5" customFormat="1" x14ac:dyDescent="0.15"/>
    <row r="2546" s="5" customFormat="1" x14ac:dyDescent="0.15"/>
    <row r="2547" s="5" customFormat="1" x14ac:dyDescent="0.15"/>
    <row r="2548" s="5" customFormat="1" x14ac:dyDescent="0.15"/>
    <row r="2549" s="5" customFormat="1" x14ac:dyDescent="0.15"/>
    <row r="2550" s="5" customFormat="1" x14ac:dyDescent="0.15"/>
    <row r="2551" s="5" customFormat="1" x14ac:dyDescent="0.15"/>
    <row r="2552" s="5" customFormat="1" x14ac:dyDescent="0.15"/>
    <row r="2553" s="5" customFormat="1" x14ac:dyDescent="0.15"/>
    <row r="2554" s="5" customFormat="1" x14ac:dyDescent="0.15"/>
    <row r="2555" s="5" customFormat="1" x14ac:dyDescent="0.15"/>
    <row r="2556" s="5" customFormat="1" x14ac:dyDescent="0.15"/>
    <row r="2557" s="5" customFormat="1" x14ac:dyDescent="0.15"/>
    <row r="2558" s="5" customFormat="1" x14ac:dyDescent="0.15"/>
    <row r="2559" s="5" customFormat="1" x14ac:dyDescent="0.15"/>
    <row r="2560" s="5" customFormat="1" x14ac:dyDescent="0.15"/>
    <row r="2561" s="5" customFormat="1" x14ac:dyDescent="0.15"/>
    <row r="2562" s="5" customFormat="1" x14ac:dyDescent="0.15"/>
    <row r="2563" s="5" customFormat="1" x14ac:dyDescent="0.15"/>
    <row r="2564" s="5" customFormat="1" x14ac:dyDescent="0.15"/>
    <row r="2565" s="5" customFormat="1" x14ac:dyDescent="0.15"/>
    <row r="2566" s="5" customFormat="1" x14ac:dyDescent="0.15"/>
    <row r="2567" s="5" customFormat="1" x14ac:dyDescent="0.15"/>
    <row r="2568" s="5" customFormat="1" x14ac:dyDescent="0.15"/>
    <row r="2569" s="5" customFormat="1" x14ac:dyDescent="0.15"/>
    <row r="2570" s="5" customFormat="1" x14ac:dyDescent="0.15"/>
    <row r="2571" s="5" customFormat="1" x14ac:dyDescent="0.15"/>
    <row r="2572" s="5" customFormat="1" x14ac:dyDescent="0.15"/>
    <row r="2573" s="5" customFormat="1" x14ac:dyDescent="0.15"/>
    <row r="2574" s="5" customFormat="1" x14ac:dyDescent="0.15"/>
    <row r="2575" s="5" customFormat="1" x14ac:dyDescent="0.15"/>
    <row r="2576" s="5" customFormat="1" x14ac:dyDescent="0.15"/>
    <row r="2577" s="5" customFormat="1" x14ac:dyDescent="0.15"/>
    <row r="2578" s="5" customFormat="1" x14ac:dyDescent="0.15"/>
    <row r="2579" s="5" customFormat="1" x14ac:dyDescent="0.15"/>
    <row r="2580" s="5" customFormat="1" x14ac:dyDescent="0.15"/>
    <row r="2581" s="5" customFormat="1" x14ac:dyDescent="0.15"/>
    <row r="2582" s="5" customFormat="1" x14ac:dyDescent="0.15"/>
    <row r="2583" s="5" customFormat="1" x14ac:dyDescent="0.15"/>
    <row r="2584" s="5" customFormat="1" x14ac:dyDescent="0.15"/>
    <row r="2585" s="5" customFormat="1" x14ac:dyDescent="0.15"/>
    <row r="2586" s="5" customFormat="1" x14ac:dyDescent="0.15"/>
    <row r="2587" s="5" customFormat="1" x14ac:dyDescent="0.15"/>
    <row r="2588" s="5" customFormat="1" x14ac:dyDescent="0.15"/>
    <row r="2589" s="5" customFormat="1" x14ac:dyDescent="0.15"/>
    <row r="2590" s="5" customFormat="1" x14ac:dyDescent="0.15"/>
    <row r="2591" s="5" customFormat="1" x14ac:dyDescent="0.15"/>
    <row r="2592" s="5" customFormat="1" x14ac:dyDescent="0.15"/>
    <row r="2593" s="5" customFormat="1" x14ac:dyDescent="0.15"/>
    <row r="2594" s="5" customFormat="1" x14ac:dyDescent="0.15"/>
    <row r="2595" s="5" customFormat="1" x14ac:dyDescent="0.15"/>
    <row r="2596" s="5" customFormat="1" x14ac:dyDescent="0.15"/>
    <row r="2597" s="5" customFormat="1" x14ac:dyDescent="0.15"/>
    <row r="2598" s="5" customFormat="1" x14ac:dyDescent="0.15"/>
    <row r="2599" s="5" customFormat="1" x14ac:dyDescent="0.15"/>
    <row r="2600" s="5" customFormat="1" x14ac:dyDescent="0.15"/>
    <row r="2601" s="5" customFormat="1" x14ac:dyDescent="0.15"/>
    <row r="2602" s="5" customFormat="1" x14ac:dyDescent="0.15"/>
    <row r="2603" s="5" customFormat="1" x14ac:dyDescent="0.15"/>
    <row r="2604" s="5" customFormat="1" x14ac:dyDescent="0.15"/>
    <row r="2605" s="5" customFormat="1" x14ac:dyDescent="0.15"/>
    <row r="2606" s="5" customFormat="1" x14ac:dyDescent="0.15"/>
    <row r="2607" s="5" customFormat="1" x14ac:dyDescent="0.15"/>
    <row r="2608" s="5" customFormat="1" x14ac:dyDescent="0.15"/>
    <row r="2609" s="5" customFormat="1" x14ac:dyDescent="0.15"/>
    <row r="2610" s="5" customFormat="1" x14ac:dyDescent="0.15"/>
    <row r="2611" s="5" customFormat="1" x14ac:dyDescent="0.15"/>
    <row r="2612" s="5" customFormat="1" x14ac:dyDescent="0.15"/>
    <row r="2613" s="5" customFormat="1" x14ac:dyDescent="0.15"/>
    <row r="2614" s="5" customFormat="1" x14ac:dyDescent="0.15"/>
    <row r="2615" s="5" customFormat="1" x14ac:dyDescent="0.15"/>
    <row r="2616" s="5" customFormat="1" x14ac:dyDescent="0.15"/>
    <row r="2617" s="5" customFormat="1" x14ac:dyDescent="0.15"/>
    <row r="2618" s="5" customFormat="1" x14ac:dyDescent="0.15"/>
    <row r="2619" s="5" customFormat="1" x14ac:dyDescent="0.15"/>
    <row r="2620" s="5" customFormat="1" x14ac:dyDescent="0.15"/>
    <row r="2621" s="5" customFormat="1" x14ac:dyDescent="0.15"/>
    <row r="2622" s="5" customFormat="1" x14ac:dyDescent="0.15"/>
    <row r="2623" s="5" customFormat="1" x14ac:dyDescent="0.15"/>
    <row r="2624" s="5" customFormat="1" x14ac:dyDescent="0.15"/>
    <row r="2625" s="5" customFormat="1" x14ac:dyDescent="0.15"/>
    <row r="2626" s="5" customFormat="1" x14ac:dyDescent="0.15"/>
    <row r="2627" s="5" customFormat="1" x14ac:dyDescent="0.15"/>
    <row r="2628" s="5" customFormat="1" x14ac:dyDescent="0.15"/>
    <row r="2629" s="5" customFormat="1" x14ac:dyDescent="0.15"/>
    <row r="2630" s="5" customFormat="1" x14ac:dyDescent="0.15"/>
    <row r="2631" s="5" customFormat="1" x14ac:dyDescent="0.15"/>
    <row r="2632" s="5" customFormat="1" x14ac:dyDescent="0.15"/>
    <row r="2633" s="5" customFormat="1" x14ac:dyDescent="0.15"/>
    <row r="2634" s="5" customFormat="1" x14ac:dyDescent="0.15"/>
    <row r="2635" s="5" customFormat="1" x14ac:dyDescent="0.15"/>
    <row r="2636" s="5" customFormat="1" x14ac:dyDescent="0.15"/>
    <row r="2637" s="5" customFormat="1" x14ac:dyDescent="0.15"/>
    <row r="2638" s="5" customFormat="1" x14ac:dyDescent="0.15"/>
    <row r="2639" s="5" customFormat="1" x14ac:dyDescent="0.15"/>
    <row r="2640" s="5" customFormat="1" x14ac:dyDescent="0.15"/>
    <row r="2641" s="5" customFormat="1" x14ac:dyDescent="0.15"/>
    <row r="2642" s="5" customFormat="1" x14ac:dyDescent="0.15"/>
    <row r="2643" s="5" customFormat="1" x14ac:dyDescent="0.15"/>
    <row r="2644" s="5" customFormat="1" x14ac:dyDescent="0.15"/>
    <row r="2645" s="5" customFormat="1" x14ac:dyDescent="0.15"/>
    <row r="2646" s="5" customFormat="1" x14ac:dyDescent="0.15"/>
    <row r="2647" s="5" customFormat="1" x14ac:dyDescent="0.15"/>
    <row r="2648" s="5" customFormat="1" x14ac:dyDescent="0.15"/>
    <row r="2649" s="5" customFormat="1" x14ac:dyDescent="0.15"/>
    <row r="2650" s="5" customFormat="1" x14ac:dyDescent="0.15"/>
    <row r="2651" s="5" customFormat="1" x14ac:dyDescent="0.15"/>
    <row r="2652" s="5" customFormat="1" x14ac:dyDescent="0.15"/>
    <row r="2653" s="5" customFormat="1" x14ac:dyDescent="0.15"/>
    <row r="2654" s="5" customFormat="1" x14ac:dyDescent="0.15"/>
    <row r="2655" s="5" customFormat="1" x14ac:dyDescent="0.15"/>
    <row r="2656" s="5" customFormat="1" x14ac:dyDescent="0.15"/>
    <row r="2657" s="5" customFormat="1" x14ac:dyDescent="0.15"/>
    <row r="2658" s="5" customFormat="1" x14ac:dyDescent="0.15"/>
    <row r="2659" s="5" customFormat="1" x14ac:dyDescent="0.15"/>
    <row r="2660" s="5" customFormat="1" x14ac:dyDescent="0.15"/>
    <row r="2661" s="5" customFormat="1" x14ac:dyDescent="0.15"/>
    <row r="2662" s="5" customFormat="1" x14ac:dyDescent="0.15"/>
    <row r="2663" s="5" customFormat="1" x14ac:dyDescent="0.15"/>
    <row r="2664" s="5" customFormat="1" x14ac:dyDescent="0.15"/>
    <row r="2665" s="5" customFormat="1" x14ac:dyDescent="0.15"/>
    <row r="2666" s="5" customFormat="1" x14ac:dyDescent="0.15"/>
    <row r="2667" s="5" customFormat="1" x14ac:dyDescent="0.15"/>
    <row r="2668" s="5" customFormat="1" x14ac:dyDescent="0.15"/>
    <row r="2669" s="5" customFormat="1" x14ac:dyDescent="0.15"/>
    <row r="2670" s="5" customFormat="1" x14ac:dyDescent="0.15"/>
    <row r="2671" s="5" customFormat="1" x14ac:dyDescent="0.15"/>
    <row r="2672" s="5" customFormat="1" x14ac:dyDescent="0.15"/>
    <row r="2673" s="5" customFormat="1" x14ac:dyDescent="0.15"/>
    <row r="2674" s="5" customFormat="1" x14ac:dyDescent="0.15"/>
    <row r="2675" s="5" customFormat="1" x14ac:dyDescent="0.15"/>
    <row r="2676" s="5" customFormat="1" x14ac:dyDescent="0.15"/>
    <row r="2677" s="5" customFormat="1" x14ac:dyDescent="0.15"/>
    <row r="2678" s="5" customFormat="1" x14ac:dyDescent="0.15"/>
    <row r="2679" s="5" customFormat="1" x14ac:dyDescent="0.15"/>
    <row r="2680" s="5" customFormat="1" x14ac:dyDescent="0.15"/>
    <row r="2681" s="5" customFormat="1" x14ac:dyDescent="0.15"/>
    <row r="2682" s="5" customFormat="1" x14ac:dyDescent="0.15"/>
    <row r="2683" s="5" customFormat="1" x14ac:dyDescent="0.15"/>
    <row r="2684" s="5" customFormat="1" x14ac:dyDescent="0.15"/>
    <row r="2685" s="5" customFormat="1" x14ac:dyDescent="0.15"/>
    <row r="2686" s="5" customFormat="1" x14ac:dyDescent="0.15"/>
    <row r="2687" s="5" customFormat="1" x14ac:dyDescent="0.15"/>
    <row r="2688" s="5" customFormat="1" x14ac:dyDescent="0.15"/>
    <row r="2689" s="5" customFormat="1" x14ac:dyDescent="0.15"/>
    <row r="2690" s="5" customFormat="1" x14ac:dyDescent="0.15"/>
    <row r="2691" s="5" customFormat="1" x14ac:dyDescent="0.15"/>
    <row r="2692" s="5" customFormat="1" x14ac:dyDescent="0.15"/>
    <row r="2693" s="5" customFormat="1" x14ac:dyDescent="0.15"/>
    <row r="2694" s="5" customFormat="1" x14ac:dyDescent="0.15"/>
    <row r="2695" s="5" customFormat="1" x14ac:dyDescent="0.15"/>
    <row r="2696" s="5" customFormat="1" x14ac:dyDescent="0.15"/>
    <row r="2697" s="5" customFormat="1" x14ac:dyDescent="0.15"/>
    <row r="2698" s="5" customFormat="1" x14ac:dyDescent="0.15"/>
    <row r="2699" s="5" customFormat="1" x14ac:dyDescent="0.15"/>
    <row r="2700" s="5" customFormat="1" x14ac:dyDescent="0.15"/>
    <row r="2701" s="5" customFormat="1" x14ac:dyDescent="0.15"/>
    <row r="2702" s="5" customFormat="1" x14ac:dyDescent="0.15"/>
    <row r="2703" s="5" customFormat="1" x14ac:dyDescent="0.15"/>
    <row r="2704" s="5" customFormat="1" x14ac:dyDescent="0.15"/>
    <row r="2705" s="5" customFormat="1" x14ac:dyDescent="0.15"/>
    <row r="2706" s="5" customFormat="1" x14ac:dyDescent="0.15"/>
    <row r="2707" s="5" customFormat="1" x14ac:dyDescent="0.15"/>
    <row r="2708" s="5" customFormat="1" x14ac:dyDescent="0.15"/>
    <row r="2709" s="5" customFormat="1" x14ac:dyDescent="0.15"/>
    <row r="2710" s="5" customFormat="1" x14ac:dyDescent="0.15"/>
    <row r="2711" s="5" customFormat="1" x14ac:dyDescent="0.15"/>
    <row r="2712" s="5" customFormat="1" x14ac:dyDescent="0.15"/>
    <row r="2713" s="5" customFormat="1" x14ac:dyDescent="0.15"/>
    <row r="2714" s="5" customFormat="1" x14ac:dyDescent="0.15"/>
    <row r="2715" s="5" customFormat="1" x14ac:dyDescent="0.15"/>
    <row r="2716" s="5" customFormat="1" x14ac:dyDescent="0.15"/>
    <row r="2717" s="5" customFormat="1" x14ac:dyDescent="0.15"/>
    <row r="2718" s="5" customFormat="1" x14ac:dyDescent="0.15"/>
    <row r="2719" s="5" customFormat="1" x14ac:dyDescent="0.15"/>
    <row r="2720" s="5" customFormat="1" x14ac:dyDescent="0.15"/>
    <row r="2721" s="5" customFormat="1" x14ac:dyDescent="0.15"/>
    <row r="2722" s="5" customFormat="1" x14ac:dyDescent="0.15"/>
    <row r="2723" s="5" customFormat="1" x14ac:dyDescent="0.15"/>
    <row r="2724" s="5" customFormat="1" x14ac:dyDescent="0.15"/>
    <row r="2725" s="5" customFormat="1" x14ac:dyDescent="0.15"/>
    <row r="2726" s="5" customFormat="1" x14ac:dyDescent="0.15"/>
    <row r="2727" s="5" customFormat="1" x14ac:dyDescent="0.15"/>
    <row r="2728" s="5" customFormat="1" x14ac:dyDescent="0.15"/>
    <row r="2729" s="5" customFormat="1" x14ac:dyDescent="0.15"/>
    <row r="2730" s="5" customFormat="1" x14ac:dyDescent="0.15"/>
    <row r="2731" s="5" customFormat="1" x14ac:dyDescent="0.15"/>
    <row r="2732" s="5" customFormat="1" x14ac:dyDescent="0.15"/>
    <row r="2733" s="5" customFormat="1" x14ac:dyDescent="0.15"/>
    <row r="2734" s="5" customFormat="1" x14ac:dyDescent="0.15"/>
    <row r="2735" s="5" customFormat="1" x14ac:dyDescent="0.15"/>
    <row r="2736" s="5" customFormat="1" x14ac:dyDescent="0.15"/>
    <row r="2737" s="5" customFormat="1" x14ac:dyDescent="0.15"/>
    <row r="2738" s="5" customFormat="1" x14ac:dyDescent="0.15"/>
    <row r="2739" s="5" customFormat="1" x14ac:dyDescent="0.15"/>
    <row r="2740" s="5" customFormat="1" x14ac:dyDescent="0.15"/>
    <row r="2741" s="5" customFormat="1" x14ac:dyDescent="0.15"/>
    <row r="2742" s="5" customFormat="1" x14ac:dyDescent="0.15"/>
    <row r="2743" s="5" customFormat="1" x14ac:dyDescent="0.15"/>
    <row r="2744" s="5" customFormat="1" x14ac:dyDescent="0.15"/>
    <row r="2745" s="5" customFormat="1" x14ac:dyDescent="0.15"/>
    <row r="2746" s="5" customFormat="1" x14ac:dyDescent="0.15"/>
    <row r="2747" s="5" customFormat="1" x14ac:dyDescent="0.15"/>
    <row r="2748" s="5" customFormat="1" x14ac:dyDescent="0.15"/>
    <row r="2749" s="5" customFormat="1" x14ac:dyDescent="0.15"/>
    <row r="2750" s="5" customFormat="1" x14ac:dyDescent="0.15"/>
    <row r="2751" s="5" customFormat="1" x14ac:dyDescent="0.15"/>
    <row r="2752" s="5" customFormat="1" x14ac:dyDescent="0.15"/>
    <row r="2753" s="5" customFormat="1" x14ac:dyDescent="0.15"/>
    <row r="2754" s="5" customFormat="1" x14ac:dyDescent="0.15"/>
    <row r="2755" s="5" customFormat="1" x14ac:dyDescent="0.15"/>
    <row r="2756" s="5" customFormat="1" x14ac:dyDescent="0.15"/>
    <row r="2757" s="5" customFormat="1" x14ac:dyDescent="0.15"/>
    <row r="2758" s="5" customFormat="1" x14ac:dyDescent="0.15"/>
    <row r="2759" s="5" customFormat="1" x14ac:dyDescent="0.15"/>
    <row r="2760" s="5" customFormat="1" x14ac:dyDescent="0.15"/>
    <row r="2761" s="5" customFormat="1" x14ac:dyDescent="0.15"/>
    <row r="2762" s="5" customFormat="1" x14ac:dyDescent="0.15"/>
    <row r="2763" s="5" customFormat="1" x14ac:dyDescent="0.15"/>
    <row r="2764" s="5" customFormat="1" x14ac:dyDescent="0.15"/>
    <row r="2765" s="5" customFormat="1" x14ac:dyDescent="0.15"/>
    <row r="2766" s="5" customFormat="1" x14ac:dyDescent="0.15"/>
    <row r="2767" s="5" customFormat="1" x14ac:dyDescent="0.15"/>
    <row r="2768" s="5" customFormat="1" x14ac:dyDescent="0.15"/>
    <row r="2769" s="5" customFormat="1" x14ac:dyDescent="0.15"/>
    <row r="2770" s="5" customFormat="1" x14ac:dyDescent="0.15"/>
    <row r="2771" s="5" customFormat="1" x14ac:dyDescent="0.15"/>
    <row r="2772" s="5" customFormat="1" x14ac:dyDescent="0.15"/>
    <row r="2773" s="5" customFormat="1" x14ac:dyDescent="0.15"/>
    <row r="2774" s="5" customFormat="1" x14ac:dyDescent="0.15"/>
    <row r="2775" s="5" customFormat="1" x14ac:dyDescent="0.15"/>
    <row r="2776" s="5" customFormat="1" x14ac:dyDescent="0.15"/>
    <row r="2777" s="5" customFormat="1" x14ac:dyDescent="0.15"/>
    <row r="2778" s="5" customFormat="1" x14ac:dyDescent="0.15"/>
    <row r="2779" s="5" customFormat="1" x14ac:dyDescent="0.15"/>
    <row r="2780" s="5" customFormat="1" x14ac:dyDescent="0.15"/>
    <row r="2781" s="5" customFormat="1" x14ac:dyDescent="0.15"/>
    <row r="2782" s="5" customFormat="1" x14ac:dyDescent="0.15"/>
    <row r="2783" s="5" customFormat="1" x14ac:dyDescent="0.15"/>
    <row r="2784" s="5" customFormat="1" x14ac:dyDescent="0.15"/>
    <row r="2785" s="5" customFormat="1" x14ac:dyDescent="0.15"/>
    <row r="2786" s="5" customFormat="1" x14ac:dyDescent="0.15"/>
    <row r="2787" s="5" customFormat="1" x14ac:dyDescent="0.15"/>
    <row r="2788" s="5" customFormat="1" x14ac:dyDescent="0.15"/>
    <row r="2789" s="5" customFormat="1" x14ac:dyDescent="0.15"/>
    <row r="2790" s="5" customFormat="1" x14ac:dyDescent="0.15"/>
    <row r="2791" s="5" customFormat="1" x14ac:dyDescent="0.15"/>
    <row r="2792" s="5" customFormat="1" x14ac:dyDescent="0.15"/>
    <row r="2793" s="5" customFormat="1" x14ac:dyDescent="0.15"/>
    <row r="2794" s="5" customFormat="1" x14ac:dyDescent="0.15"/>
    <row r="2795" s="5" customFormat="1" x14ac:dyDescent="0.15"/>
    <row r="2796" s="5" customFormat="1" x14ac:dyDescent="0.15"/>
    <row r="2797" s="5" customFormat="1" x14ac:dyDescent="0.15"/>
    <row r="2798" s="5" customFormat="1" x14ac:dyDescent="0.15"/>
    <row r="2799" s="5" customFormat="1" x14ac:dyDescent="0.15"/>
    <row r="2800" s="5" customFormat="1" x14ac:dyDescent="0.15"/>
    <row r="2801" s="5" customFormat="1" x14ac:dyDescent="0.15"/>
    <row r="2802" s="5" customFormat="1" x14ac:dyDescent="0.15"/>
    <row r="2803" s="5" customFormat="1" x14ac:dyDescent="0.15"/>
    <row r="2804" s="5" customFormat="1" x14ac:dyDescent="0.15"/>
    <row r="2805" s="5" customFormat="1" x14ac:dyDescent="0.15"/>
    <row r="2806" s="5" customFormat="1" x14ac:dyDescent="0.15"/>
    <row r="2807" s="5" customFormat="1" x14ac:dyDescent="0.15"/>
    <row r="2808" s="5" customFormat="1" x14ac:dyDescent="0.15"/>
    <row r="2809" s="5" customFormat="1" x14ac:dyDescent="0.15"/>
    <row r="2810" s="5" customFormat="1" x14ac:dyDescent="0.15"/>
    <row r="2811" s="5" customFormat="1" x14ac:dyDescent="0.15"/>
    <row r="2812" s="5" customFormat="1" x14ac:dyDescent="0.15"/>
    <row r="2813" s="5" customFormat="1" x14ac:dyDescent="0.15"/>
    <row r="2814" s="5" customFormat="1" x14ac:dyDescent="0.15"/>
    <row r="2815" s="5" customFormat="1" x14ac:dyDescent="0.15"/>
    <row r="2816" s="5" customFormat="1" x14ac:dyDescent="0.15"/>
    <row r="2817" s="5" customFormat="1" x14ac:dyDescent="0.15"/>
    <row r="2818" s="5" customFormat="1" x14ac:dyDescent="0.15"/>
    <row r="2819" s="5" customFormat="1" x14ac:dyDescent="0.15"/>
    <row r="2820" s="5" customFormat="1" x14ac:dyDescent="0.15"/>
    <row r="2821" s="5" customFormat="1" x14ac:dyDescent="0.15"/>
    <row r="2822" s="5" customFormat="1" x14ac:dyDescent="0.15"/>
    <row r="2823" s="5" customFormat="1" x14ac:dyDescent="0.15"/>
    <row r="2824" s="5" customFormat="1" x14ac:dyDescent="0.15"/>
    <row r="2825" s="5" customFormat="1" x14ac:dyDescent="0.15"/>
    <row r="2826" s="5" customFormat="1" x14ac:dyDescent="0.15"/>
    <row r="2827" s="5" customFormat="1" x14ac:dyDescent="0.15"/>
    <row r="2828" s="5" customFormat="1" x14ac:dyDescent="0.15"/>
    <row r="2829" s="5" customFormat="1" x14ac:dyDescent="0.15"/>
    <row r="2830" s="5" customFormat="1" x14ac:dyDescent="0.15"/>
    <row r="2831" s="5" customFormat="1" x14ac:dyDescent="0.15"/>
    <row r="2832" s="5" customFormat="1" x14ac:dyDescent="0.15"/>
    <row r="2833" s="5" customFormat="1" x14ac:dyDescent="0.15"/>
    <row r="2834" s="5" customFormat="1" x14ac:dyDescent="0.15"/>
    <row r="2835" s="5" customFormat="1" x14ac:dyDescent="0.15"/>
    <row r="2836" s="5" customFormat="1" x14ac:dyDescent="0.15"/>
    <row r="2837" s="5" customFormat="1" x14ac:dyDescent="0.15"/>
    <row r="2838" s="5" customFormat="1" x14ac:dyDescent="0.15"/>
    <row r="2839" s="5" customFormat="1" x14ac:dyDescent="0.15"/>
    <row r="2840" s="5" customFormat="1" x14ac:dyDescent="0.15"/>
    <row r="2841" s="5" customFormat="1" x14ac:dyDescent="0.15"/>
    <row r="2842" s="5" customFormat="1" x14ac:dyDescent="0.15"/>
    <row r="2843" s="5" customFormat="1" x14ac:dyDescent="0.15"/>
    <row r="2844" s="5" customFormat="1" x14ac:dyDescent="0.15"/>
    <row r="2845" s="5" customFormat="1" x14ac:dyDescent="0.15"/>
    <row r="2846" s="5" customFormat="1" x14ac:dyDescent="0.15"/>
    <row r="2847" s="5" customFormat="1" x14ac:dyDescent="0.15"/>
    <row r="2848" s="5" customFormat="1" x14ac:dyDescent="0.15"/>
    <row r="2849" s="5" customFormat="1" x14ac:dyDescent="0.15"/>
    <row r="2850" s="5" customFormat="1" x14ac:dyDescent="0.15"/>
    <row r="2851" s="5" customFormat="1" x14ac:dyDescent="0.15"/>
    <row r="2852" s="5" customFormat="1" x14ac:dyDescent="0.15"/>
    <row r="2853" s="5" customFormat="1" x14ac:dyDescent="0.15"/>
    <row r="2854" s="5" customFormat="1" x14ac:dyDescent="0.15"/>
    <row r="2855" s="5" customFormat="1" x14ac:dyDescent="0.15"/>
    <row r="2856" s="5" customFormat="1" x14ac:dyDescent="0.15"/>
    <row r="2857" s="5" customFormat="1" x14ac:dyDescent="0.15"/>
    <row r="2858" s="5" customFormat="1" x14ac:dyDescent="0.15"/>
    <row r="2859" s="5" customFormat="1" x14ac:dyDescent="0.15"/>
    <row r="2860" s="5" customFormat="1" x14ac:dyDescent="0.15"/>
    <row r="2861" s="5" customFormat="1" x14ac:dyDescent="0.15"/>
    <row r="2862" s="5" customFormat="1" x14ac:dyDescent="0.15"/>
    <row r="2863" s="5" customFormat="1" x14ac:dyDescent="0.15"/>
    <row r="2864" s="5" customFormat="1" x14ac:dyDescent="0.15"/>
    <row r="2865" s="5" customFormat="1" x14ac:dyDescent="0.15"/>
    <row r="2866" s="5" customFormat="1" x14ac:dyDescent="0.15"/>
    <row r="2867" s="5" customFormat="1" x14ac:dyDescent="0.15"/>
    <row r="2868" s="5" customFormat="1" x14ac:dyDescent="0.15"/>
    <row r="2869" s="5" customFormat="1" x14ac:dyDescent="0.15"/>
    <row r="2870" s="5" customFormat="1" x14ac:dyDescent="0.15"/>
    <row r="2871" s="5" customFormat="1" x14ac:dyDescent="0.15"/>
    <row r="2872" s="5" customFormat="1" x14ac:dyDescent="0.15"/>
    <row r="2873" s="5" customFormat="1" x14ac:dyDescent="0.15"/>
    <row r="2874" s="5" customFormat="1" x14ac:dyDescent="0.15"/>
    <row r="2875" s="5" customFormat="1" x14ac:dyDescent="0.15"/>
    <row r="2876" s="5" customFormat="1" x14ac:dyDescent="0.15"/>
    <row r="2877" s="5" customFormat="1" x14ac:dyDescent="0.15"/>
    <row r="2878" s="5" customFormat="1" x14ac:dyDescent="0.15"/>
    <row r="2879" s="5" customFormat="1" x14ac:dyDescent="0.15"/>
    <row r="2880" s="5" customFormat="1" x14ac:dyDescent="0.15"/>
    <row r="2881" s="5" customFormat="1" x14ac:dyDescent="0.15"/>
    <row r="2882" s="5" customFormat="1" x14ac:dyDescent="0.15"/>
    <row r="2883" s="5" customFormat="1" x14ac:dyDescent="0.15"/>
    <row r="2884" s="5" customFormat="1" x14ac:dyDescent="0.15"/>
    <row r="2885" s="5" customFormat="1" x14ac:dyDescent="0.15"/>
    <row r="2886" s="5" customFormat="1" x14ac:dyDescent="0.15"/>
    <row r="2887" s="5" customFormat="1" x14ac:dyDescent="0.15"/>
    <row r="2888" s="5" customFormat="1" x14ac:dyDescent="0.15"/>
    <row r="2889" s="5" customFormat="1" x14ac:dyDescent="0.15"/>
    <row r="2890" s="5" customFormat="1" x14ac:dyDescent="0.15"/>
    <row r="2891" s="5" customFormat="1" x14ac:dyDescent="0.15"/>
    <row r="2892" s="5" customFormat="1" x14ac:dyDescent="0.15"/>
    <row r="2893" s="5" customFormat="1" x14ac:dyDescent="0.15"/>
    <row r="2894" s="5" customFormat="1" x14ac:dyDescent="0.15"/>
    <row r="2895" s="5" customFormat="1" x14ac:dyDescent="0.15"/>
    <row r="2896" s="5" customFormat="1" x14ac:dyDescent="0.15"/>
    <row r="2897" s="5" customFormat="1" x14ac:dyDescent="0.15"/>
    <row r="2898" s="5" customFormat="1" x14ac:dyDescent="0.15"/>
    <row r="2899" s="5" customFormat="1" x14ac:dyDescent="0.15"/>
    <row r="2900" s="5" customFormat="1" x14ac:dyDescent="0.15"/>
    <row r="2901" s="5" customFormat="1" x14ac:dyDescent="0.15"/>
    <row r="2902" s="5" customFormat="1" x14ac:dyDescent="0.15"/>
    <row r="2903" s="5" customFormat="1" x14ac:dyDescent="0.15"/>
    <row r="2904" s="5" customFormat="1" x14ac:dyDescent="0.15"/>
    <row r="2905" s="5" customFormat="1" x14ac:dyDescent="0.15"/>
    <row r="2906" s="5" customFormat="1" x14ac:dyDescent="0.15"/>
    <row r="2907" s="5" customFormat="1" x14ac:dyDescent="0.15"/>
    <row r="2908" s="5" customFormat="1" x14ac:dyDescent="0.15"/>
    <row r="2909" s="5" customFormat="1" x14ac:dyDescent="0.15"/>
    <row r="2910" s="5" customFormat="1" x14ac:dyDescent="0.15"/>
    <row r="2911" s="5" customFormat="1" x14ac:dyDescent="0.15"/>
    <row r="2912" s="5" customFormat="1" x14ac:dyDescent="0.15"/>
    <row r="2913" s="5" customFormat="1" x14ac:dyDescent="0.15"/>
    <row r="2914" s="5" customFormat="1" x14ac:dyDescent="0.15"/>
    <row r="2915" s="5" customFormat="1" x14ac:dyDescent="0.15"/>
    <row r="2916" s="5" customFormat="1" x14ac:dyDescent="0.15"/>
    <row r="2917" s="5" customFormat="1" x14ac:dyDescent="0.15"/>
    <row r="2918" s="5" customFormat="1" x14ac:dyDescent="0.15"/>
    <row r="2919" s="5" customFormat="1" x14ac:dyDescent="0.15"/>
    <row r="2920" s="5" customFormat="1" x14ac:dyDescent="0.15"/>
    <row r="2921" s="5" customFormat="1" x14ac:dyDescent="0.15"/>
    <row r="2922" s="5" customFormat="1" x14ac:dyDescent="0.15"/>
    <row r="2923" s="5" customFormat="1" x14ac:dyDescent="0.15"/>
    <row r="2924" s="5" customFormat="1" x14ac:dyDescent="0.15"/>
    <row r="2925" s="5" customFormat="1" x14ac:dyDescent="0.15"/>
    <row r="2926" s="5" customFormat="1" x14ac:dyDescent="0.15"/>
    <row r="2927" s="5" customFormat="1" x14ac:dyDescent="0.15"/>
    <row r="2928" s="5" customFormat="1" x14ac:dyDescent="0.15"/>
    <row r="2929" s="5" customFormat="1" x14ac:dyDescent="0.15"/>
    <row r="2930" s="5" customFormat="1" x14ac:dyDescent="0.15"/>
    <row r="2931" s="5" customFormat="1" x14ac:dyDescent="0.15"/>
    <row r="2932" s="5" customFormat="1" x14ac:dyDescent="0.15"/>
    <row r="2933" s="5" customFormat="1" x14ac:dyDescent="0.15"/>
    <row r="2934" s="5" customFormat="1" x14ac:dyDescent="0.15"/>
    <row r="2935" s="5" customFormat="1" x14ac:dyDescent="0.15"/>
    <row r="2936" s="5" customFormat="1" x14ac:dyDescent="0.15"/>
    <row r="2937" s="5" customFormat="1" x14ac:dyDescent="0.15"/>
    <row r="2938" s="5" customFormat="1" x14ac:dyDescent="0.15"/>
    <row r="2939" s="5" customFormat="1" x14ac:dyDescent="0.15"/>
    <row r="2940" s="5" customFormat="1" x14ac:dyDescent="0.15"/>
    <row r="2941" s="5" customFormat="1" x14ac:dyDescent="0.15"/>
    <row r="2942" s="5" customFormat="1" x14ac:dyDescent="0.15"/>
    <row r="2943" s="5" customFormat="1" x14ac:dyDescent="0.15"/>
    <row r="2944" s="5" customFormat="1" x14ac:dyDescent="0.15"/>
    <row r="2945" spans="11:16" s="5" customFormat="1" x14ac:dyDescent="0.15"/>
    <row r="2946" spans="11:16" s="5" customFormat="1" x14ac:dyDescent="0.15"/>
    <row r="2947" spans="11:16" s="5" customFormat="1" x14ac:dyDescent="0.15"/>
    <row r="2948" spans="11:16" s="5" customFormat="1" x14ac:dyDescent="0.15"/>
    <row r="2949" spans="11:16" s="5" customFormat="1" x14ac:dyDescent="0.15"/>
    <row r="2950" spans="11:16" s="5" customFormat="1" x14ac:dyDescent="0.15"/>
    <row r="2951" spans="11:16" s="5" customFormat="1" x14ac:dyDescent="0.15"/>
    <row r="2952" spans="11:16" s="5" customFormat="1" x14ac:dyDescent="0.15"/>
    <row r="2953" spans="11:16" s="5" customFormat="1" x14ac:dyDescent="0.15"/>
    <row r="2954" spans="11:16" s="5" customFormat="1" x14ac:dyDescent="0.15"/>
    <row r="2955" spans="11:16" s="5" customFormat="1" x14ac:dyDescent="0.15"/>
    <row r="2956" spans="11:16" s="5" customFormat="1" x14ac:dyDescent="0.15">
      <c r="K2956" s="6"/>
      <c r="L2956" s="6"/>
      <c r="M2956" s="6"/>
      <c r="N2956" s="6"/>
      <c r="O2956" s="6"/>
      <c r="P2956" s="6"/>
    </row>
    <row r="2957" spans="11:16" s="5" customFormat="1" x14ac:dyDescent="0.15">
      <c r="K2957" s="6"/>
      <c r="L2957" s="6"/>
      <c r="M2957" s="6"/>
      <c r="N2957" s="6"/>
      <c r="O2957" s="6"/>
      <c r="P2957" s="6"/>
    </row>
    <row r="2958" spans="11:16" s="5" customFormat="1" x14ac:dyDescent="0.15">
      <c r="K2958" s="6"/>
      <c r="L2958" s="6"/>
      <c r="M2958" s="6"/>
      <c r="N2958" s="6"/>
      <c r="O2958" s="6"/>
      <c r="P2958" s="6"/>
    </row>
    <row r="2959" spans="11:16" s="5" customFormat="1" x14ac:dyDescent="0.15">
      <c r="K2959" s="6"/>
      <c r="L2959" s="6"/>
      <c r="M2959" s="6"/>
      <c r="N2959" s="6"/>
      <c r="O2959" s="6"/>
      <c r="P2959" s="6"/>
    </row>
    <row r="2960" spans="11:16" s="5" customFormat="1" x14ac:dyDescent="0.15">
      <c r="K2960" s="6"/>
      <c r="L2960" s="6"/>
      <c r="M2960" s="6"/>
      <c r="N2960" s="6"/>
      <c r="O2960" s="6"/>
      <c r="P2960" s="6"/>
    </row>
    <row r="2961" spans="11:16" s="5" customFormat="1" x14ac:dyDescent="0.15">
      <c r="K2961" s="6"/>
      <c r="L2961" s="6"/>
      <c r="M2961" s="6"/>
      <c r="N2961" s="6"/>
      <c r="O2961" s="6"/>
      <c r="P2961" s="6"/>
    </row>
    <row r="2962" spans="11:16" s="5" customFormat="1" x14ac:dyDescent="0.15">
      <c r="K2962" s="6"/>
      <c r="L2962" s="6"/>
      <c r="M2962" s="6"/>
      <c r="N2962" s="6"/>
      <c r="O2962" s="6"/>
      <c r="P2962" s="6"/>
    </row>
    <row r="2963" spans="11:16" s="5" customFormat="1" x14ac:dyDescent="0.15">
      <c r="K2963" s="6"/>
      <c r="L2963" s="6"/>
      <c r="M2963" s="6"/>
      <c r="N2963" s="6"/>
      <c r="O2963" s="6"/>
      <c r="P2963" s="6"/>
    </row>
    <row r="2964" spans="11:16" s="5" customFormat="1" x14ac:dyDescent="0.15">
      <c r="K2964" s="6"/>
      <c r="L2964" s="6"/>
      <c r="M2964" s="6"/>
      <c r="N2964" s="6"/>
      <c r="O2964" s="6"/>
      <c r="P2964" s="6"/>
    </row>
    <row r="2965" spans="11:16" s="5" customFormat="1" x14ac:dyDescent="0.15">
      <c r="K2965" s="6"/>
      <c r="L2965" s="6"/>
      <c r="M2965" s="6"/>
      <c r="N2965" s="6"/>
      <c r="O2965" s="6"/>
      <c r="P2965" s="6"/>
    </row>
    <row r="2966" spans="11:16" s="5" customFormat="1" x14ac:dyDescent="0.15">
      <c r="K2966" s="6"/>
      <c r="L2966" s="6"/>
      <c r="M2966" s="6"/>
      <c r="N2966" s="6"/>
      <c r="O2966" s="6"/>
      <c r="P2966" s="6"/>
    </row>
    <row r="2967" spans="11:16" s="5" customFormat="1" x14ac:dyDescent="0.15">
      <c r="K2967" s="6"/>
      <c r="L2967" s="6"/>
      <c r="M2967" s="6"/>
      <c r="N2967" s="6"/>
      <c r="O2967" s="6"/>
      <c r="P2967" s="6"/>
    </row>
    <row r="2968" spans="11:16" s="5" customFormat="1" x14ac:dyDescent="0.15">
      <c r="K2968" s="6"/>
      <c r="L2968" s="6"/>
      <c r="M2968" s="6"/>
      <c r="N2968" s="6"/>
      <c r="O2968" s="6"/>
      <c r="P2968" s="6"/>
    </row>
    <row r="2969" spans="11:16" s="5" customFormat="1" x14ac:dyDescent="0.15">
      <c r="K2969" s="6"/>
      <c r="L2969" s="6"/>
      <c r="M2969" s="6"/>
      <c r="N2969" s="6"/>
      <c r="O2969" s="6"/>
      <c r="P2969" s="6"/>
    </row>
    <row r="2970" spans="11:16" s="5" customFormat="1" x14ac:dyDescent="0.15">
      <c r="K2970" s="6"/>
      <c r="L2970" s="6"/>
      <c r="M2970" s="6"/>
      <c r="N2970" s="6"/>
      <c r="O2970" s="6"/>
      <c r="P2970" s="6"/>
    </row>
    <row r="2971" spans="11:16" s="5" customFormat="1" x14ac:dyDescent="0.15">
      <c r="K2971" s="6"/>
      <c r="L2971" s="6"/>
      <c r="M2971" s="6"/>
      <c r="N2971" s="6"/>
      <c r="O2971" s="6"/>
      <c r="P2971" s="6"/>
    </row>
    <row r="2972" spans="11:16" s="5" customFormat="1" x14ac:dyDescent="0.15">
      <c r="K2972" s="6"/>
      <c r="L2972" s="6"/>
      <c r="M2972" s="6"/>
      <c r="N2972" s="6"/>
      <c r="O2972" s="6"/>
      <c r="P2972" s="6"/>
    </row>
    <row r="2973" spans="11:16" s="5" customFormat="1" x14ac:dyDescent="0.15">
      <c r="K2973" s="6"/>
      <c r="L2973" s="6"/>
      <c r="M2973" s="6"/>
      <c r="N2973" s="6"/>
      <c r="O2973" s="6"/>
      <c r="P2973" s="6"/>
    </row>
    <row r="2974" spans="11:16" s="5" customFormat="1" x14ac:dyDescent="0.15">
      <c r="K2974" s="6"/>
      <c r="L2974" s="6"/>
      <c r="M2974" s="6"/>
      <c r="N2974" s="6"/>
      <c r="O2974" s="6"/>
      <c r="P2974" s="6"/>
    </row>
    <row r="2975" spans="11:16" s="5" customFormat="1" x14ac:dyDescent="0.15">
      <c r="K2975" s="6"/>
      <c r="L2975" s="6"/>
      <c r="M2975" s="6"/>
      <c r="N2975" s="6"/>
      <c r="O2975" s="6"/>
      <c r="P2975" s="6"/>
    </row>
    <row r="2976" spans="11:16" s="5" customFormat="1" x14ac:dyDescent="0.15">
      <c r="K2976" s="6"/>
      <c r="L2976" s="6"/>
      <c r="M2976" s="6"/>
      <c r="N2976" s="6"/>
      <c r="O2976" s="6"/>
      <c r="P2976" s="6"/>
    </row>
    <row r="2977" spans="11:16" s="5" customFormat="1" x14ac:dyDescent="0.15">
      <c r="K2977" s="6"/>
      <c r="L2977" s="6"/>
      <c r="M2977" s="6"/>
      <c r="N2977" s="6"/>
      <c r="O2977" s="6"/>
      <c r="P2977" s="6"/>
    </row>
  </sheetData>
  <mergeCells count="6">
    <mergeCell ref="AA35:AC35"/>
    <mergeCell ref="O7:Q7"/>
    <mergeCell ref="J9:L9"/>
    <mergeCell ref="R10:U10"/>
    <mergeCell ref="W10:Z10"/>
    <mergeCell ref="W35:Y35"/>
  </mergeCells>
  <printOptions horizontalCentered="1"/>
  <pageMargins left="0.75" right="0.75" top="0.5" bottom="0.75" header="0.35" footer="0.35"/>
  <pageSetup orientation="landscape" r:id="rId1"/>
  <headerFooter alignWithMargins="0">
    <oddFooter>&amp;RPrinted : &amp;D @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8-OHdG Absorbance</vt:lpstr>
      <vt:lpstr>Corrected  8-OHdG  (ng ml) </vt:lpstr>
      <vt:lpstr>'Corrected  8-OHdG  (ng ml) '!_a</vt:lpstr>
      <vt:lpstr>'Corrected  8-OHdG  (ng ml) '!_Ar</vt:lpstr>
      <vt:lpstr>'Corrected  8-OHdG  (ng ml) '!_b</vt:lpstr>
      <vt:lpstr>'Corrected  8-OHdG  (ng ml) '!_Br</vt:lpstr>
      <vt:lpstr>'Corrected  8-OHdG  (ng ml) '!_c</vt:lpstr>
      <vt:lpstr>'Corrected  8-OHdG  (ng ml) '!_Cr</vt:lpstr>
      <vt:lpstr>'Corrected  8-OHdG  (ng ml)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tonancy nicolas mendez</dc:creator>
  <cp:lastModifiedBy>Microsoft Office User</cp:lastModifiedBy>
  <cp:lastPrinted>2021-09-18T20:37:52Z</cp:lastPrinted>
  <dcterms:created xsi:type="dcterms:W3CDTF">2021-09-15T18:13:59Z</dcterms:created>
  <dcterms:modified xsi:type="dcterms:W3CDTF">2021-09-18T23:19:47Z</dcterms:modified>
</cp:coreProperties>
</file>