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8"/>
  <workbookPr/>
  <mc:AlternateContent xmlns:mc="http://schemas.openxmlformats.org/markup-compatibility/2006">
    <mc:Choice Requires="x15">
      <x15ac:absPath xmlns:x15ac="http://schemas.microsoft.com/office/spreadsheetml/2010/11/ac" url="/Users/yangsong/Google Drive (chopinsong@email.arizona.edu)/Macbook_sharing/Manuscripts/ORNL_paper_writting/Song_et_al_CoMEND_paper1/Nature_communication_submission/Submission/"/>
    </mc:Choice>
  </mc:AlternateContent>
  <xr:revisionPtr revIDLastSave="0" documentId="13_ncr:1_{1AE428B6-7B6A-044A-9FF1-068A464A8688}" xr6:coauthVersionLast="47" xr6:coauthVersionMax="47" xr10:uidLastSave="{00000000-0000-0000-0000-000000000000}"/>
  <bookViews>
    <workbookView xWindow="3960" yWindow="7500" windowWidth="30580" windowHeight="2086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0" i="1" l="1"/>
  <c r="J80" i="1"/>
  <c r="I80" i="1"/>
  <c r="H80" i="1"/>
  <c r="K34" i="1"/>
  <c r="J34" i="1"/>
  <c r="I34" i="1"/>
  <c r="H34" i="1"/>
  <c r="K33" i="1"/>
  <c r="J33" i="1"/>
  <c r="I33" i="1"/>
  <c r="H33" i="1"/>
  <c r="K24" i="1"/>
  <c r="J24" i="1"/>
  <c r="I24" i="1"/>
  <c r="H24" i="1"/>
  <c r="K23" i="1"/>
  <c r="J23" i="1"/>
  <c r="I23" i="1"/>
  <c r="H23" i="1"/>
</calcChain>
</file>

<file path=xl/sharedStrings.xml><?xml version="1.0" encoding="utf-8"?>
<sst xmlns="http://schemas.openxmlformats.org/spreadsheetml/2006/main" count="662" uniqueCount="372">
  <si>
    <t>3.2.1.4</t>
  </si>
  <si>
    <t>Gene Abundances</t>
  </si>
  <si>
    <t>log2 fold change</t>
  </si>
  <si>
    <t>Description</t>
  </si>
  <si>
    <t>Plot 1</t>
  </si>
  <si>
    <t>Plot 30</t>
  </si>
  <si>
    <t>Plot 6</t>
  </si>
  <si>
    <t>Plot 36</t>
  </si>
  <si>
    <t>3.2.1.1</t>
  </si>
  <si>
    <t>3.2.1.135</t>
  </si>
  <si>
    <t>2.4.1.19</t>
  </si>
  <si>
    <t>3.2.1.41</t>
  </si>
  <si>
    <t>3.2.1.68</t>
  </si>
  <si>
    <t>3.2.1.39</t>
  </si>
  <si>
    <t>Carbohydrate (Celluose)</t>
  </si>
  <si>
    <t>Carbohydrate (Starch)</t>
  </si>
  <si>
    <t>3.2.1.8</t>
  </si>
  <si>
    <t>3.1.1.73</t>
  </si>
  <si>
    <t>3.2.1.136</t>
  </si>
  <si>
    <t>3.2.1.99</t>
  </si>
  <si>
    <t>3.2.1.89</t>
  </si>
  <si>
    <t>Carbohydrate (Hemicelluose)</t>
  </si>
  <si>
    <t>3.2.1.15</t>
  </si>
  <si>
    <t>4.2.2.2</t>
  </si>
  <si>
    <t>3.1.1.11</t>
  </si>
  <si>
    <t>4.2.2.23</t>
  </si>
  <si>
    <t>4.2.2.10</t>
  </si>
  <si>
    <t>Carbohydrate (Pectin)</t>
  </si>
  <si>
    <t>3.2.1.91</t>
  </si>
  <si>
    <t>3.2.1.54</t>
  </si>
  <si>
    <t>3.2.1.2</t>
  </si>
  <si>
    <t>3.2.1.37</t>
  </si>
  <si>
    <t>3.2.1.55</t>
  </si>
  <si>
    <t>3.2.1.23</t>
  </si>
  <si>
    <t>3.2.1.82</t>
  </si>
  <si>
    <t>4.2.2.22</t>
  </si>
  <si>
    <t>3.2.1.21</t>
  </si>
  <si>
    <t>3.2.1.185</t>
  </si>
  <si>
    <t>3.2.1.177</t>
  </si>
  <si>
    <t>3.2.1.20</t>
  </si>
  <si>
    <t>3.2.1.3</t>
  </si>
  <si>
    <t>3.2.1.26</t>
  </si>
  <si>
    <t>3.2.1.10</t>
  </si>
  <si>
    <t>3.2.1.172</t>
  </si>
  <si>
    <t>3.2.1.67</t>
  </si>
  <si>
    <t>1.11.1.-</t>
  </si>
  <si>
    <t>1.10.3.-</t>
  </si>
  <si>
    <t>Lignin</t>
  </si>
  <si>
    <t xml:space="preserve">Endo-polygalacturonase </t>
  </si>
  <si>
    <t xml:space="preserve">Exo-galacturan 1,4-alpha-galacturonidase </t>
  </si>
  <si>
    <t>Peroxidases</t>
  </si>
  <si>
    <t>3.4.21.50</t>
  </si>
  <si>
    <t>3.4.21.4</t>
  </si>
  <si>
    <t>3.4.21.62</t>
  </si>
  <si>
    <t>3.4.21.81</t>
  </si>
  <si>
    <t>3.4.21.19</t>
  </si>
  <si>
    <t>3.4.21.66</t>
  </si>
  <si>
    <t>3.4.22.8</t>
  </si>
  <si>
    <t>3.4.24.28</t>
  </si>
  <si>
    <t>3.4.24.40</t>
  </si>
  <si>
    <t>3.4.24.55</t>
  </si>
  <si>
    <t>3.4.24.27</t>
  </si>
  <si>
    <t>3.4.24.77</t>
  </si>
  <si>
    <t>3.4.24.76</t>
  </si>
  <si>
    <t>3.4.24.33</t>
  </si>
  <si>
    <t>3.4.24.29</t>
  </si>
  <si>
    <t>3.4.24.3</t>
  </si>
  <si>
    <t>3.4.99.-</t>
  </si>
  <si>
    <t>Proteins</t>
  </si>
  <si>
    <t>3.4.16.-</t>
  </si>
  <si>
    <t>3.4.17.-</t>
  </si>
  <si>
    <t>3.4.17.14</t>
  </si>
  <si>
    <t>3.4.17.18</t>
  </si>
  <si>
    <t>3.4.19.3</t>
  </si>
  <si>
    <t>3.4.19.11</t>
  </si>
  <si>
    <t>3.4.14.-</t>
  </si>
  <si>
    <t>3.4.14.11</t>
  </si>
  <si>
    <t>Xaa-Pro dipeptidyl-peptidase</t>
  </si>
  <si>
    <t>3.4.14.12</t>
  </si>
  <si>
    <t>Xaa-Xaa-Pro tripeptidyl-peptidase</t>
  </si>
  <si>
    <t>3.4.11.9</t>
  </si>
  <si>
    <t>Xaa-Pro aminopeptidase</t>
  </si>
  <si>
    <t>3.4.11.23</t>
  </si>
  <si>
    <t>PepB aminopeptidase</t>
  </si>
  <si>
    <t>3.4.11.24</t>
  </si>
  <si>
    <t>3.4.11.10</t>
  </si>
  <si>
    <t>3.4.11.1</t>
  </si>
  <si>
    <t>3.4.11.5</t>
  </si>
  <si>
    <t>3.4.11.-</t>
  </si>
  <si>
    <t>3.4.15.5</t>
  </si>
  <si>
    <t>3.4.13.18</t>
  </si>
  <si>
    <t>3.4.13.22</t>
  </si>
  <si>
    <t xml:space="preserve">D-Ala-D-Ala dipeptidase </t>
  </si>
  <si>
    <t>3.4.13.21</t>
  </si>
  <si>
    <t>3.4.13.-</t>
  </si>
  <si>
    <t>3.2.1.14</t>
  </si>
  <si>
    <t>3.2.1.132</t>
  </si>
  <si>
    <t>Chitin</t>
  </si>
  <si>
    <t>3.2.1.52</t>
  </si>
  <si>
    <t>3.2.1.165</t>
  </si>
  <si>
    <t>4.3.1.7</t>
  </si>
  <si>
    <t>4.3.1.1</t>
  </si>
  <si>
    <t>4.3.1.27</t>
  </si>
  <si>
    <t>4.3.1.-</t>
  </si>
  <si>
    <t>4.3.1.18</t>
  </si>
  <si>
    <t>D-serine ammonia-lyase</t>
  </si>
  <si>
    <t>MonomerN</t>
  </si>
  <si>
    <t>1.7.7.1</t>
  </si>
  <si>
    <t>1.7.2.6</t>
  </si>
  <si>
    <t>1.7.2.1</t>
  </si>
  <si>
    <t>1.7.2.5</t>
  </si>
  <si>
    <t>1.7.2.4</t>
  </si>
  <si>
    <t>Inorganic N</t>
  </si>
  <si>
    <t>6.3.1.2</t>
  </si>
  <si>
    <t>1.4.1.2</t>
  </si>
  <si>
    <t>1.7.99.4</t>
  </si>
  <si>
    <t>1.7.2.2</t>
  </si>
  <si>
    <t>1.7.1.4</t>
  </si>
  <si>
    <t>1.7.1.15</t>
  </si>
  <si>
    <t>3.1.27.-</t>
  </si>
  <si>
    <t>3.1.27.3</t>
  </si>
  <si>
    <t>3.1.21.2</t>
  </si>
  <si>
    <t>3.1.21.1</t>
  </si>
  <si>
    <t>Nucleic acids</t>
  </si>
  <si>
    <t>3.1.4.16</t>
  </si>
  <si>
    <t>3.1.13.-</t>
  </si>
  <si>
    <t>3.1.1.32</t>
  </si>
  <si>
    <t>3.1.1.4</t>
  </si>
  <si>
    <t>3.1.1.5</t>
  </si>
  <si>
    <t>Phospholipids</t>
  </si>
  <si>
    <t>3.1.4.3</t>
  </si>
  <si>
    <t>3.1.4.4</t>
  </si>
  <si>
    <t>3.1.4.46</t>
  </si>
  <si>
    <t>3.1.3.26</t>
  </si>
  <si>
    <t>4-phytase</t>
  </si>
  <si>
    <t>3.1.3.8</t>
  </si>
  <si>
    <t>3-phytase</t>
  </si>
  <si>
    <t>3.1.3.2</t>
  </si>
  <si>
    <t>3.1.3.39</t>
  </si>
  <si>
    <t>3.1.3.1</t>
  </si>
  <si>
    <t>3.1.3.10</t>
  </si>
  <si>
    <t>3.6.3.27</t>
  </si>
  <si>
    <t>3.6.3.28</t>
  </si>
  <si>
    <t>3.6.3.20</t>
  </si>
  <si>
    <t>Inorganic P</t>
  </si>
  <si>
    <t xml:space="preserve">Inorganic N </t>
  </si>
  <si>
    <t>Nitrification</t>
  </si>
  <si>
    <t>Denitrification</t>
  </si>
  <si>
    <t>Monomer P (Inositol P)</t>
  </si>
  <si>
    <t>MonomerP (non-Inositol P)</t>
  </si>
  <si>
    <t>E.C. number</t>
  </si>
  <si>
    <t>Classification rlue 1</t>
  </si>
  <si>
    <t>Classification rlue 2</t>
  </si>
  <si>
    <t>q-value</t>
  </si>
  <si>
    <t>p-value</t>
  </si>
  <si>
    <t xml:space="preserve">Endopeptidases of unknown catalytic mechanism </t>
  </si>
  <si>
    <t xml:space="preserve">Serine-type carboxypeptidases </t>
  </si>
  <si>
    <t xml:space="preserve">Metallocarboxypeptidases </t>
  </si>
  <si>
    <t xml:space="preserve">Dipeptidyl-peptidases and tripeptidyl-peptidases </t>
  </si>
  <si>
    <t xml:space="preserve">Aminopeptidases </t>
  </si>
  <si>
    <t xml:space="preserve">Dipeptidases </t>
  </si>
  <si>
    <t xml:space="preserve">Ammonia-lyases </t>
  </si>
  <si>
    <t xml:space="preserve">Endoribonucleases producing other than 5'-phosphomonoesters </t>
  </si>
  <si>
    <t xml:space="preserve">Ribonuclease T1 </t>
  </si>
  <si>
    <t xml:space="preserve">2',3'-cyclic-nucleotide 2'-phosphodiesterase </t>
  </si>
  <si>
    <t xml:space="preserve">Exoribonucleases producing 5'-phosphomonoesters </t>
  </si>
  <si>
    <t>Chitosan hydrolysis</t>
  </si>
  <si>
    <t>Enzyme function</t>
  </si>
  <si>
    <t>The chemical component of substrate</t>
  </si>
  <si>
    <t>Cellulose degradation (pathway ID: P1)</t>
  </si>
  <si>
    <t>Hemicellulose xyloglucan degradation  (pathway ID: P4)</t>
  </si>
  <si>
    <t>Hemicellulose L-arabinan degradation (pathway ID: P2)</t>
  </si>
  <si>
    <t>Hemicellulose xylan degradation (pathway ID: P3)</t>
  </si>
  <si>
    <t>Hemicellulose degradation (pathway ID: P5)</t>
  </si>
  <si>
    <t>Hemicellulose type 1 arabinogalactans degradation (pathway ID: P6)</t>
  </si>
  <si>
    <t>Starch degrdation (pathway ID: P7)</t>
  </si>
  <si>
    <t>Starch degrdation (pathway ID: P8)</t>
  </si>
  <si>
    <t>Starch pullulan degrdation (pathway ID: P9)</t>
  </si>
  <si>
    <t>Starch 1,6-D-glucan degrdation (pathway ID: P10)</t>
  </si>
  <si>
    <t>Starch 1,3-D-glucan degrdation (pathway ID: P10)</t>
  </si>
  <si>
    <t>Starch degradation (pathway ID: P7-P11)</t>
  </si>
  <si>
    <t>Pectin degradation (pathway ID: P12)</t>
  </si>
  <si>
    <t>Pectin degradation (pathway ID: P12-P13)</t>
  </si>
  <si>
    <t>Pectin homogalacturonan degradation (pathway ID: P13)</t>
  </si>
  <si>
    <t>Pectin rhamnogalacturonan degradation (pathway ID: P14)</t>
  </si>
  <si>
    <t>Hemicellulose xylan degradation (pathway ID: P3 and P5)</t>
  </si>
  <si>
    <t>Hemicellulose xyloglucan degradation (pathway ID: P4)</t>
  </si>
  <si>
    <t>Hemicellulose-L-arabinan degradation (pathway ID: P2)</t>
  </si>
  <si>
    <t>Hemicellulose arabinogalactans degradation (pathway ID: p6)</t>
  </si>
  <si>
    <t>Lignin degradation (pathway ID: P15)</t>
  </si>
  <si>
    <t>Ammonium assimilation</t>
  </si>
  <si>
    <t xml:space="preserve">Proteins serine degradation </t>
  </si>
  <si>
    <t>Proteins cysteine degradation</t>
  </si>
  <si>
    <t>Protein/peptides degradation</t>
  </si>
  <si>
    <t>Protein C-terminal degradation</t>
  </si>
  <si>
    <t>Protein N-terminal degradation</t>
  </si>
  <si>
    <t xml:space="preserve">Assimilatory nitrite reduction </t>
  </si>
  <si>
    <t xml:space="preserve">Chitin hydrolysis </t>
  </si>
  <si>
    <t xml:space="preserve">Chitosan hydrolysis </t>
  </si>
  <si>
    <t>Ribonucleic acid degradation</t>
  </si>
  <si>
    <t>Deoxyribonucleic acid degradation</t>
  </si>
  <si>
    <t>Phospholipids degradation</t>
  </si>
  <si>
    <t>P immobilization</t>
  </si>
  <si>
    <t>N fixation</t>
  </si>
  <si>
    <t>1.18.6.1</t>
  </si>
  <si>
    <t>Nitrogenase</t>
  </si>
  <si>
    <t xml:space="preserve">Cellulase </t>
  </si>
  <si>
    <t>Endo-1,4-beta-xylanase</t>
  </si>
  <si>
    <t>Feruloyl esterase</t>
  </si>
  <si>
    <t>Glucuronoarabinoxylan endo-1,4-beta-xylanase</t>
  </si>
  <si>
    <t>Arabinan endo-1,5-alpha-L-arabinanase</t>
  </si>
  <si>
    <t>Arabinogalactan endo-beta-1,4-galactanase</t>
  </si>
  <si>
    <t>Alpha-amylase</t>
  </si>
  <si>
    <t>Neopullulanase</t>
  </si>
  <si>
    <t>Cyclomaltodextrin glucanotransferase</t>
  </si>
  <si>
    <t>Pullulanase</t>
  </si>
  <si>
    <t>Isoamylase</t>
  </si>
  <si>
    <t>Glucan endo-1,3-beta-D-glucosidase</t>
  </si>
  <si>
    <t>Pectinesterase</t>
  </si>
  <si>
    <t>Rhamnogalacturonan endolyase</t>
  </si>
  <si>
    <t xml:space="preserve">Pectin lyase </t>
  </si>
  <si>
    <t>Cellulose 1,4-beta-cellobiosidase (non-reducing end)</t>
  </si>
  <si>
    <t>Xylan 1,4-beta-xylosidase</t>
  </si>
  <si>
    <t>Non-reducing end alpha-L-arabinofuranosidase</t>
  </si>
  <si>
    <t>Beta-galactosidase</t>
  </si>
  <si>
    <t>Cyclomaltodextrinase</t>
  </si>
  <si>
    <t>Beta-amylase</t>
  </si>
  <si>
    <t xml:space="preserve">Pectate lyase </t>
  </si>
  <si>
    <t>Exo-poly-alpha-galacturonosidase</t>
  </si>
  <si>
    <t>Pectate trisaccharide-lyase</t>
  </si>
  <si>
    <t>Beta-glucosidase</t>
  </si>
  <si>
    <t>Non-reducing end beta-L-arabinofuranosidase</t>
  </si>
  <si>
    <t>Alpha-D-xyloside xylohydrolase</t>
  </si>
  <si>
    <t>Alpha-glucosidase</t>
  </si>
  <si>
    <t xml:space="preserve">Glucan 1,4-alpha-glucosidase </t>
  </si>
  <si>
    <t>Beta-fructofuranosidase</t>
  </si>
  <si>
    <t>Oligo-1,6-glucosidase</t>
  </si>
  <si>
    <t xml:space="preserve">Unsaturated rhamnogalacturonyl hydrolase </t>
  </si>
  <si>
    <t>Lysyl endopeptidase</t>
  </si>
  <si>
    <t>Trypsin</t>
  </si>
  <si>
    <t xml:space="preserve">Subtilisin </t>
  </si>
  <si>
    <t>Streptogrisin B</t>
  </si>
  <si>
    <t>Glutamyl endopeptidase</t>
  </si>
  <si>
    <t>Thermitase</t>
  </si>
  <si>
    <t xml:space="preserve">Clostripain </t>
  </si>
  <si>
    <t>Bacillolysin</t>
  </si>
  <si>
    <t>Serralysin</t>
  </si>
  <si>
    <t>Pitrilysin</t>
  </si>
  <si>
    <t>Thermolysin</t>
  </si>
  <si>
    <t xml:space="preserve">Snapalysin </t>
  </si>
  <si>
    <t xml:space="preserve">Flavastacin </t>
  </si>
  <si>
    <t>Peptidyl-Asp metalloendopeptidase</t>
  </si>
  <si>
    <t>Aureolysin</t>
  </si>
  <si>
    <t xml:space="preserve">Microbial collagenase  </t>
  </si>
  <si>
    <t>Zinc D-Ala-D-Ala carboxypeptidase</t>
  </si>
  <si>
    <t>Carboxypeptidase T</t>
  </si>
  <si>
    <t>Pyroglutamyl-peptidase I</t>
  </si>
  <si>
    <t>Gamma-D-glutamyl-meso-diaminopimelate peptidase</t>
  </si>
  <si>
    <t>Aminopeptidase S</t>
  </si>
  <si>
    <t>Bacterial leucyl aminopeptidase</t>
  </si>
  <si>
    <t>Leucyl aminopeptidase (Glutathione metabolism)</t>
  </si>
  <si>
    <t>Prolyl aminopeptidase</t>
  </si>
  <si>
    <t>Peptidyl-dipeptidase Dcp</t>
  </si>
  <si>
    <t>Cytosol nonspecific dipeptidase</t>
  </si>
  <si>
    <t>Dipeptidase E</t>
  </si>
  <si>
    <t>Chitinase</t>
  </si>
  <si>
    <t>Chitosanase</t>
  </si>
  <si>
    <t>Beta-N-acetylhexosaminidase</t>
  </si>
  <si>
    <t xml:space="preserve">Exo-1,4-beta-D-glucosaminidase </t>
  </si>
  <si>
    <t>Ethanolamine ammonia-lyase</t>
  </si>
  <si>
    <t>Aspartate ammonia-lyase</t>
  </si>
  <si>
    <t>Threo-3-hydroxy-D-aspartate ammonia-lyase</t>
  </si>
  <si>
    <t>Ferredoxin---nitrite reductase</t>
  </si>
  <si>
    <t>Hydroxylamine dehydrogenase</t>
  </si>
  <si>
    <t>Nitrous-oxide reductase</t>
  </si>
  <si>
    <t>Glutamate dehydrogenase</t>
  </si>
  <si>
    <t>Nitrate reductase</t>
  </si>
  <si>
    <t>Nitrite reductase (cytochrome; ammonia-forming)</t>
  </si>
  <si>
    <t>Nitrite reductase [NAD(P)H]</t>
  </si>
  <si>
    <t>Nitrite reductase (NADH)</t>
  </si>
  <si>
    <t>Deoxyribonuclease IV</t>
  </si>
  <si>
    <t>Deoxyribonuclease I</t>
  </si>
  <si>
    <t xml:space="preserve">Phospholipase A1 </t>
  </si>
  <si>
    <t>Phospholipase A2</t>
  </si>
  <si>
    <t>Lysophospholipase</t>
  </si>
  <si>
    <t xml:space="preserve">Phospholipase C </t>
  </si>
  <si>
    <t xml:space="preserve">Phospholipase D </t>
  </si>
  <si>
    <t xml:space="preserve">Glycerophosphodiester phosphodiesterase </t>
  </si>
  <si>
    <t xml:space="preserve">Acid phosphatase </t>
  </si>
  <si>
    <t xml:space="preserve">Streptomycin-6-phosphatase </t>
  </si>
  <si>
    <t xml:space="preserve">Alkaline phosphatase  </t>
  </si>
  <si>
    <t>Glucose-1-phosphatase</t>
  </si>
  <si>
    <t>Phosphate-transporting ATPase (ABC-Type) (PstB)</t>
  </si>
  <si>
    <t>Phosphonate-transporting ATPase (ABC-Type)</t>
  </si>
  <si>
    <t>Glycerol-3-phosphate-transporting ATPase</t>
  </si>
  <si>
    <t>Biogeochemical Procsses</t>
  </si>
  <si>
    <t xml:space="preserve">The C-O bond </t>
  </si>
  <si>
    <t>The C-N bond</t>
  </si>
  <si>
    <t>N assimilation</t>
  </si>
  <si>
    <t>Phytate mineralization</t>
  </si>
  <si>
    <t>General monophosphate mineralization</t>
  </si>
  <si>
    <t>Microbial intracellular N mineralization</t>
  </si>
  <si>
    <t>Micorbial intracelluar P mineralization</t>
  </si>
  <si>
    <t xml:space="preserve">Glutamate---ammonia ligase </t>
  </si>
  <si>
    <t xml:space="preserve">Nitric oxide reductase </t>
  </si>
  <si>
    <t xml:space="preserve">Nitrite reductase </t>
  </si>
  <si>
    <t>P-fertilized soils</t>
  </si>
  <si>
    <r>
      <t>C</t>
    </r>
    <r>
      <rPr>
        <vertAlign val="subscript"/>
        <sz val="12"/>
        <color theme="1"/>
        <rFont val="Times New Roman"/>
        <family val="1"/>
      </rPr>
      <t>endo1</t>
    </r>
  </si>
  <si>
    <r>
      <t>C</t>
    </r>
    <r>
      <rPr>
        <vertAlign val="subscript"/>
        <sz val="12"/>
        <color theme="1"/>
        <rFont val="Times New Roman"/>
        <family val="1"/>
      </rPr>
      <t>exo</t>
    </r>
  </si>
  <si>
    <t>Lignocellulose-containing SOM decomposition</t>
  </si>
  <si>
    <t>N-containing SOM decomposition and mineralization</t>
  </si>
  <si>
    <t>P-containing SOM decomposition and mineralization</t>
  </si>
  <si>
    <r>
      <t>P</t>
    </r>
    <r>
      <rPr>
        <vertAlign val="subscript"/>
        <sz val="12"/>
        <color theme="1"/>
        <rFont val="Times New Roman"/>
        <family val="1"/>
      </rPr>
      <t>exo1</t>
    </r>
  </si>
  <si>
    <r>
      <t>P</t>
    </r>
    <r>
      <rPr>
        <vertAlign val="subscript"/>
        <sz val="12"/>
        <color theme="1"/>
        <rFont val="Times New Roman"/>
        <family val="1"/>
      </rPr>
      <t>oligo1</t>
    </r>
  </si>
  <si>
    <r>
      <t>P</t>
    </r>
    <r>
      <rPr>
        <vertAlign val="subscript"/>
        <sz val="12"/>
        <color rgb="FF000000"/>
        <rFont val="Times New Roman"/>
        <family val="1"/>
      </rPr>
      <t>exo2</t>
    </r>
  </si>
  <si>
    <r>
      <t>P</t>
    </r>
    <r>
      <rPr>
        <vertAlign val="subscript"/>
        <sz val="12"/>
        <color theme="1"/>
        <rFont val="Times New Roman"/>
        <family val="1"/>
      </rPr>
      <t>oligo2</t>
    </r>
  </si>
  <si>
    <r>
      <t>P</t>
    </r>
    <r>
      <rPr>
        <vertAlign val="subscript"/>
        <sz val="12"/>
        <color theme="1"/>
        <rFont val="Times New Roman"/>
        <family val="1"/>
      </rPr>
      <t>mono1</t>
    </r>
  </si>
  <si>
    <r>
      <t>P</t>
    </r>
    <r>
      <rPr>
        <vertAlign val="subscript"/>
        <sz val="12"/>
        <color theme="1"/>
        <rFont val="Times New Roman"/>
        <family val="1"/>
      </rPr>
      <t>mono2</t>
    </r>
  </si>
  <si>
    <r>
      <t>P</t>
    </r>
    <r>
      <rPr>
        <vertAlign val="subscript"/>
        <sz val="12"/>
        <color theme="1"/>
        <rFont val="Times New Roman"/>
        <family val="1"/>
      </rPr>
      <t>mono3</t>
    </r>
  </si>
  <si>
    <r>
      <t>P</t>
    </r>
    <r>
      <rPr>
        <vertAlign val="subscript"/>
        <sz val="12"/>
        <color rgb="FF000000"/>
        <rFont val="Times New Roman"/>
        <family val="1"/>
      </rPr>
      <t>inP</t>
    </r>
  </si>
  <si>
    <r>
      <t>N</t>
    </r>
    <r>
      <rPr>
        <vertAlign val="subscript"/>
        <sz val="12"/>
        <color theme="1"/>
        <rFont val="Times New Roman"/>
        <family val="1"/>
      </rPr>
      <t>inN4</t>
    </r>
  </si>
  <si>
    <r>
      <t>N</t>
    </r>
    <r>
      <rPr>
        <vertAlign val="subscript"/>
        <sz val="12"/>
        <color theme="1"/>
        <rFont val="Times New Roman"/>
        <family val="1"/>
      </rPr>
      <t>inN3</t>
    </r>
  </si>
  <si>
    <r>
      <t>N</t>
    </r>
    <r>
      <rPr>
        <vertAlign val="subscript"/>
        <sz val="12"/>
        <color theme="1"/>
        <rFont val="Times New Roman"/>
        <family val="1"/>
      </rPr>
      <t>inN2</t>
    </r>
  </si>
  <si>
    <r>
      <t>N</t>
    </r>
    <r>
      <rPr>
        <vertAlign val="subscript"/>
        <sz val="12"/>
        <color theme="1"/>
        <rFont val="Times New Roman"/>
        <family val="1"/>
      </rPr>
      <t>inN1</t>
    </r>
  </si>
  <si>
    <r>
      <t>N</t>
    </r>
    <r>
      <rPr>
        <vertAlign val="subscript"/>
        <sz val="12"/>
        <color theme="1"/>
        <rFont val="Times New Roman"/>
        <family val="1"/>
      </rPr>
      <t>mono</t>
    </r>
  </si>
  <si>
    <r>
      <t>N</t>
    </r>
    <r>
      <rPr>
        <vertAlign val="subscript"/>
        <sz val="12"/>
        <color theme="1"/>
        <rFont val="Times New Roman"/>
        <family val="1"/>
      </rPr>
      <t>oligo2</t>
    </r>
  </si>
  <si>
    <r>
      <t>N</t>
    </r>
    <r>
      <rPr>
        <vertAlign val="subscript"/>
        <sz val="12"/>
        <color theme="1"/>
        <rFont val="Times New Roman"/>
        <family val="1"/>
      </rPr>
      <t>exo2</t>
    </r>
  </si>
  <si>
    <r>
      <t>N</t>
    </r>
    <r>
      <rPr>
        <vertAlign val="subscript"/>
        <sz val="12"/>
        <color theme="1"/>
        <rFont val="Times New Roman"/>
        <family val="1"/>
      </rPr>
      <t>oligo1</t>
    </r>
  </si>
  <si>
    <r>
      <t>N</t>
    </r>
    <r>
      <rPr>
        <vertAlign val="subscript"/>
        <sz val="12"/>
        <color theme="1"/>
        <rFont val="Times New Roman"/>
        <family val="1"/>
      </rPr>
      <t>exo1</t>
    </r>
  </si>
  <si>
    <r>
      <t>N</t>
    </r>
    <r>
      <rPr>
        <vertAlign val="subscript"/>
        <sz val="12"/>
        <color theme="1"/>
        <rFont val="Times New Roman"/>
        <family val="1"/>
      </rPr>
      <t>endo</t>
    </r>
  </si>
  <si>
    <r>
      <t>C</t>
    </r>
    <r>
      <rPr>
        <vertAlign val="subscript"/>
        <sz val="12"/>
        <color theme="1"/>
        <rFont val="Times New Roman"/>
        <family val="1"/>
      </rPr>
      <t>endo2</t>
    </r>
  </si>
  <si>
    <r>
      <t>C</t>
    </r>
    <r>
      <rPr>
        <vertAlign val="subscript"/>
        <sz val="12"/>
        <color theme="1"/>
        <rFont val="Times New Roman"/>
        <family val="1"/>
      </rPr>
      <t>oligo</t>
    </r>
  </si>
  <si>
    <t>P-deficient soils (Control)</t>
  </si>
  <si>
    <t>The internal C-O bonds of polymer chains</t>
  </si>
  <si>
    <t>The terminal C-O bonds of polymer chains</t>
  </si>
  <si>
    <t>The C-O bonds in oligopolymers</t>
  </si>
  <si>
    <t>The internal C-C or C-O bonds of heteropolymers</t>
  </si>
  <si>
    <t>The internal C-N bonds of polymer chains</t>
  </si>
  <si>
    <t>The terminal C-N bonds of polymer chains</t>
  </si>
  <si>
    <t>The C-N bonds in oligopolymers</t>
  </si>
  <si>
    <t>The terminal phosphoester bonds of polymer chains</t>
  </si>
  <si>
    <t>The phosphoester bonds in oligopolymers</t>
  </si>
  <si>
    <t>The C-O bond</t>
  </si>
  <si>
    <t>The phosphoester bond before P</t>
  </si>
  <si>
    <t>The phosphoester bond</t>
  </si>
  <si>
    <t xml:space="preserve">Comparison of  P-deficient Control relative to P-fertilized </t>
  </si>
  <si>
    <t>The bonds of substrate that the EFC cleaves for organic matter /the function of the EFC for inorganic N or P</t>
  </si>
  <si>
    <t>EFC ID</t>
  </si>
  <si>
    <t>EFC classification</t>
  </si>
  <si>
    <t>N-containing</t>
  </si>
  <si>
    <r>
      <t>C</t>
    </r>
    <r>
      <rPr>
        <sz val="9"/>
        <color theme="1"/>
        <rFont val="Times New Roman"/>
        <family val="1"/>
      </rPr>
      <t>carbohydrates</t>
    </r>
  </si>
  <si>
    <r>
      <t>C</t>
    </r>
    <r>
      <rPr>
        <sz val="9"/>
        <color theme="1"/>
        <rFont val="Times New Roman"/>
        <family val="1"/>
      </rPr>
      <t>lignin</t>
    </r>
  </si>
  <si>
    <r>
      <t>C</t>
    </r>
    <r>
      <rPr>
        <sz val="9"/>
        <color theme="1"/>
        <rFont val="Times New Roman"/>
        <family val="1"/>
      </rPr>
      <t>lignocellulose</t>
    </r>
  </si>
  <si>
    <r>
      <t>N</t>
    </r>
    <r>
      <rPr>
        <sz val="9"/>
        <color theme="1"/>
        <rFont val="Times New Roman"/>
        <family val="1"/>
      </rPr>
      <t>Protein</t>
    </r>
  </si>
  <si>
    <r>
      <t>N</t>
    </r>
    <r>
      <rPr>
        <sz val="9"/>
        <color theme="1"/>
        <rFont val="Times New Roman"/>
        <family val="1"/>
      </rPr>
      <t>cellwall-N</t>
    </r>
  </si>
  <si>
    <r>
      <t>N</t>
    </r>
    <r>
      <rPr>
        <sz val="9"/>
        <color theme="1"/>
        <rFont val="Times New Roman"/>
        <family val="1"/>
      </rPr>
      <t>mono</t>
    </r>
  </si>
  <si>
    <r>
      <t>N</t>
    </r>
    <r>
      <rPr>
        <sz val="9"/>
        <color theme="1"/>
        <rFont val="Times New Roman"/>
        <family val="1"/>
      </rPr>
      <t>inN1</t>
    </r>
  </si>
  <si>
    <r>
      <t>N</t>
    </r>
    <r>
      <rPr>
        <sz val="9"/>
        <color theme="1"/>
        <rFont val="Times New Roman"/>
        <family val="1"/>
      </rPr>
      <t>inN2</t>
    </r>
  </si>
  <si>
    <r>
      <t>N</t>
    </r>
    <r>
      <rPr>
        <sz val="9"/>
        <color theme="1"/>
        <rFont val="Times New Roman"/>
        <family val="1"/>
      </rPr>
      <t>inN3</t>
    </r>
  </si>
  <si>
    <r>
      <t>N</t>
    </r>
    <r>
      <rPr>
        <sz val="9"/>
        <color theme="1"/>
        <rFont val="Times New Roman"/>
        <family val="1"/>
      </rPr>
      <t>inN4</t>
    </r>
  </si>
  <si>
    <r>
      <t>P</t>
    </r>
    <r>
      <rPr>
        <sz val="9"/>
        <color theme="1"/>
        <rFont val="Times New Roman"/>
        <family val="1"/>
      </rPr>
      <t>nucleicacids</t>
    </r>
  </si>
  <si>
    <r>
      <t>P</t>
    </r>
    <r>
      <rPr>
        <sz val="9"/>
        <color theme="1"/>
        <rFont val="Times New Roman"/>
        <family val="1"/>
      </rPr>
      <t>phospholipdis</t>
    </r>
  </si>
  <si>
    <r>
      <t>P</t>
    </r>
    <r>
      <rPr>
        <sz val="9"/>
        <color theme="1"/>
        <rFont val="Times New Roman"/>
        <family val="1"/>
      </rPr>
      <t>mono1</t>
    </r>
  </si>
  <si>
    <r>
      <t>P</t>
    </r>
    <r>
      <rPr>
        <sz val="9"/>
        <color theme="1"/>
        <rFont val="Times New Roman"/>
        <family val="1"/>
      </rPr>
      <t>mono2</t>
    </r>
  </si>
  <si>
    <r>
      <t>P</t>
    </r>
    <r>
      <rPr>
        <sz val="9"/>
        <color theme="1"/>
        <rFont val="Times New Roman"/>
        <family val="1"/>
      </rPr>
      <t>mono3</t>
    </r>
  </si>
  <si>
    <r>
      <t>P</t>
    </r>
    <r>
      <rPr>
        <sz val="9"/>
        <color rgb="FF000000"/>
        <rFont val="Times New Roman"/>
        <family val="1"/>
      </rPr>
      <t>inP</t>
    </r>
  </si>
  <si>
    <r>
      <t>P</t>
    </r>
    <r>
      <rPr>
        <sz val="9"/>
        <color theme="1"/>
        <rFont val="Times New Roman"/>
        <family val="1"/>
      </rPr>
      <t>diesterP</t>
    </r>
  </si>
  <si>
    <r>
      <t>P</t>
    </r>
    <r>
      <rPr>
        <sz val="9"/>
        <color theme="1"/>
        <rFont val="Times New Roman"/>
        <family val="1"/>
      </rPr>
      <t>monomerP</t>
    </r>
  </si>
  <si>
    <r>
      <t>CoMEND</t>
    </r>
    <r>
      <rPr>
        <sz val="9"/>
        <color theme="1"/>
        <rFont val="Times New Roman"/>
        <family val="1"/>
      </rPr>
      <t>H</t>
    </r>
    <r>
      <rPr>
        <sz val="12"/>
        <color theme="1"/>
        <rFont val="Times New Roman"/>
        <family val="1"/>
      </rPr>
      <t xml:space="preserve"> &amp; CoMEND</t>
    </r>
    <r>
      <rPr>
        <sz val="9"/>
        <color theme="1"/>
        <rFont val="Times New Roman"/>
        <family val="1"/>
      </rPr>
      <t>HD</t>
    </r>
  </si>
  <si>
    <r>
      <t>CoMEND</t>
    </r>
    <r>
      <rPr>
        <sz val="9"/>
        <color theme="1"/>
        <rFont val="Times New Roman"/>
        <family val="1"/>
      </rPr>
      <t>M</t>
    </r>
  </si>
  <si>
    <r>
      <t>CoMEND</t>
    </r>
    <r>
      <rPr>
        <sz val="9"/>
        <color theme="1"/>
        <rFont val="Times New Roman"/>
        <family val="1"/>
      </rPr>
      <t>L</t>
    </r>
  </si>
  <si>
    <r>
      <rPr>
        <b/>
        <sz val="12"/>
        <color theme="1"/>
        <rFont val="Times New Roman"/>
        <family val="1"/>
      </rPr>
      <t>Supplementary Data S2.</t>
    </r>
    <r>
      <rPr>
        <sz val="12"/>
        <color theme="1"/>
        <rFont val="Times New Roman"/>
        <family val="1"/>
      </rPr>
      <t xml:space="preserve"> EC numbers in soil enzyme function classes (EFCs) for organic matter decomposition and mineralization in the Gigante soil and differential analysis of gene abundances for each enzyme between P-deficient Control and P-fertilized soils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</si>
</sst>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Times New Roman"/>
      <family val="1"/>
    </font>
    <font>
      <vertAlign val="subscript"/>
      <sz val="12"/>
      <color rgb="FF000000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1" fillId="0" borderId="1" xfId="0" applyFont="1" applyFill="1" applyBorder="1"/>
    <xf numFmtId="0" fontId="1" fillId="0" borderId="0" xfId="0" applyFont="1" applyFill="1" applyBorder="1"/>
    <xf numFmtId="1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left"/>
    </xf>
    <xf numFmtId="1" fontId="1" fillId="0" borderId="2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2" fontId="1" fillId="0" borderId="2" xfId="0" applyNumberFormat="1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1" fontId="1" fillId="0" borderId="0" xfId="0" applyNumberFormat="1" applyFont="1"/>
    <xf numFmtId="0" fontId="1" fillId="0" borderId="2" xfId="0" applyFont="1" applyFill="1" applyBorder="1"/>
    <xf numFmtId="1" fontId="1" fillId="0" borderId="0" xfId="0" applyNumberFormat="1" applyFont="1" applyFill="1" applyBorder="1"/>
    <xf numFmtId="2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4" xfId="0" applyFont="1" applyFill="1" applyBorder="1"/>
    <xf numFmtId="0" fontId="1" fillId="0" borderId="3" xfId="0" applyFont="1" applyFill="1" applyBorder="1"/>
    <xf numFmtId="1" fontId="1" fillId="0" borderId="3" xfId="0" applyNumberFormat="1" applyFont="1" applyFill="1" applyBorder="1" applyAlignment="1">
      <alignment horizontal="left"/>
    </xf>
    <xf numFmtId="2" fontId="1" fillId="0" borderId="3" xfId="0" applyNumberFormat="1" applyFont="1" applyFill="1" applyBorder="1" applyAlignment="1">
      <alignment horizontal="left"/>
    </xf>
    <xf numFmtId="2" fontId="1" fillId="0" borderId="4" xfId="0" applyNumberFormat="1" applyFont="1" applyFill="1" applyBorder="1" applyAlignment="1">
      <alignment horizontal="left"/>
    </xf>
    <xf numFmtId="2" fontId="1" fillId="0" borderId="5" xfId="0" applyNumberFormat="1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/>
    <xf numFmtId="164" fontId="1" fillId="0" borderId="5" xfId="0" applyNumberFormat="1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164" fontId="1" fillId="0" borderId="6" xfId="0" applyNumberFormat="1" applyFont="1" applyFill="1" applyBorder="1" applyAlignment="1">
      <alignment horizontal="left"/>
    </xf>
    <xf numFmtId="1" fontId="1" fillId="0" borderId="0" xfId="0" applyNumberFormat="1" applyFont="1" applyBorder="1"/>
    <xf numFmtId="0" fontId="1" fillId="0" borderId="0" xfId="0" applyFont="1" applyBorder="1"/>
    <xf numFmtId="0" fontId="1" fillId="0" borderId="6" xfId="0" applyFont="1" applyFill="1" applyBorder="1"/>
    <xf numFmtId="2" fontId="1" fillId="0" borderId="6" xfId="0" applyNumberFormat="1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left"/>
    </xf>
    <xf numFmtId="0" fontId="1" fillId="0" borderId="7" xfId="0" applyFont="1" applyFill="1" applyBorder="1"/>
    <xf numFmtId="0" fontId="1" fillId="0" borderId="0" xfId="0" applyFont="1" applyBorder="1" applyAlignment="1">
      <alignment horizontal="left" vertical="center" indent="2"/>
    </xf>
    <xf numFmtId="1" fontId="1" fillId="0" borderId="7" xfId="0" applyNumberFormat="1" applyFont="1" applyFill="1" applyBorder="1" applyAlignment="1">
      <alignment horizontal="center" vertical="top"/>
    </xf>
    <xf numFmtId="1" fontId="1" fillId="0" borderId="3" xfId="0" applyNumberFormat="1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1" fontId="1" fillId="0" borderId="0" xfId="0" applyNumberFormat="1" applyFont="1" applyFill="1" applyBorder="1" applyAlignment="1">
      <alignment horizontal="center" vertical="top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vertical="top" wrapText="1"/>
    </xf>
    <xf numFmtId="1" fontId="1" fillId="0" borderId="3" xfId="0" applyNumberFormat="1" applyFont="1" applyFill="1" applyBorder="1" applyAlignment="1">
      <alignment horizontal="center" wrapText="1"/>
    </xf>
    <xf numFmtId="1" fontId="1" fillId="0" borderId="3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 vertical="top" wrapText="1"/>
    </xf>
    <xf numFmtId="1" fontId="1" fillId="0" borderId="11" xfId="0" applyNumberFormat="1" applyFont="1" applyFill="1" applyBorder="1" applyAlignment="1">
      <alignment horizontal="center" vertical="top"/>
    </xf>
    <xf numFmtId="1" fontId="1" fillId="0" borderId="12" xfId="0" applyNumberFormat="1" applyFont="1" applyFill="1" applyBorder="1" applyAlignment="1">
      <alignment horizontal="center" vertical="top"/>
    </xf>
    <xf numFmtId="1" fontId="1" fillId="0" borderId="7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2"/>
  <sheetViews>
    <sheetView tabSelected="1" workbookViewId="0">
      <selection activeCell="B1" sqref="B1"/>
    </sheetView>
  </sheetViews>
  <sheetFormatPr baseColWidth="10" defaultRowHeight="16" x14ac:dyDescent="0.2"/>
  <cols>
    <col min="1" max="1" width="15.1640625" style="1" customWidth="1"/>
    <col min="2" max="4" width="33.33203125" style="1" customWidth="1"/>
    <col min="5" max="5" width="25.33203125" style="1" customWidth="1"/>
    <col min="6" max="6" width="50.83203125" style="1" customWidth="1"/>
    <col min="7" max="7" width="19.83203125" style="1" customWidth="1"/>
    <col min="8" max="11" width="12.5" style="18" bestFit="1" customWidth="1"/>
    <col min="12" max="12" width="14.5" style="17" customWidth="1"/>
    <col min="13" max="13" width="12.5" style="17" bestFit="1" customWidth="1"/>
    <col min="14" max="14" width="11.5" style="17" customWidth="1"/>
    <col min="15" max="15" width="56.5" style="1" customWidth="1"/>
    <col min="16" max="16" width="57.83203125" style="1" customWidth="1"/>
    <col min="17" max="22" width="12.1640625" style="1" bestFit="1" customWidth="1"/>
    <col min="23" max="16384" width="10.83203125" style="1"/>
  </cols>
  <sheetData>
    <row r="1" spans="1:28" ht="17" thickBot="1" x14ac:dyDescent="0.25">
      <c r="B1" s="32" t="s">
        <v>371</v>
      </c>
      <c r="C1" s="32"/>
      <c r="D1" s="32"/>
    </row>
    <row r="2" spans="1:28" s="3" customFormat="1" x14ac:dyDescent="0.2">
      <c r="A2" s="70" t="s">
        <v>295</v>
      </c>
      <c r="B2" s="80" t="s">
        <v>348</v>
      </c>
      <c r="C2" s="81"/>
      <c r="D2" s="82"/>
      <c r="E2" s="36" t="s">
        <v>151</v>
      </c>
      <c r="F2" s="20" t="s">
        <v>152</v>
      </c>
      <c r="G2" s="66" t="s">
        <v>150</v>
      </c>
      <c r="H2" s="21" t="s">
        <v>1</v>
      </c>
      <c r="I2" s="21"/>
      <c r="J2" s="21"/>
      <c r="K2" s="21"/>
      <c r="L2" s="76" t="s">
        <v>345</v>
      </c>
      <c r="M2" s="76"/>
      <c r="N2" s="76"/>
      <c r="O2" s="66" t="s">
        <v>3</v>
      </c>
      <c r="P2" s="67" t="s">
        <v>167</v>
      </c>
    </row>
    <row r="3" spans="1:28" s="3" customFormat="1" x14ac:dyDescent="0.2">
      <c r="A3" s="71"/>
      <c r="B3" s="77" t="s">
        <v>347</v>
      </c>
      <c r="C3" s="78"/>
      <c r="D3" s="79"/>
      <c r="E3" s="73" t="s">
        <v>168</v>
      </c>
      <c r="F3" s="74" t="s">
        <v>346</v>
      </c>
      <c r="G3" s="66"/>
      <c r="H3" s="75" t="s">
        <v>306</v>
      </c>
      <c r="I3" s="75"/>
      <c r="J3" s="75" t="s">
        <v>332</v>
      </c>
      <c r="K3" s="75"/>
      <c r="L3" s="76"/>
      <c r="M3" s="76"/>
      <c r="N3" s="76"/>
      <c r="O3" s="66"/>
      <c r="P3" s="68"/>
    </row>
    <row r="4" spans="1:28" s="3" customFormat="1" x14ac:dyDescent="0.2">
      <c r="A4" s="72"/>
      <c r="B4" s="38" t="s">
        <v>368</v>
      </c>
      <c r="C4" s="39" t="s">
        <v>369</v>
      </c>
      <c r="D4" s="39" t="s">
        <v>370</v>
      </c>
      <c r="E4" s="73"/>
      <c r="F4" s="74"/>
      <c r="G4" s="66"/>
      <c r="H4" s="21" t="s">
        <v>4</v>
      </c>
      <c r="I4" s="21" t="s">
        <v>5</v>
      </c>
      <c r="J4" s="21" t="s">
        <v>6</v>
      </c>
      <c r="K4" s="21" t="s">
        <v>7</v>
      </c>
      <c r="L4" s="22" t="s">
        <v>2</v>
      </c>
      <c r="M4" s="22" t="s">
        <v>154</v>
      </c>
      <c r="N4" s="22" t="s">
        <v>153</v>
      </c>
      <c r="O4" s="66"/>
      <c r="P4" s="69"/>
      <c r="Q4" s="16"/>
      <c r="R4" s="16"/>
      <c r="S4" s="16"/>
      <c r="T4" s="16"/>
    </row>
    <row r="5" spans="1:28" ht="18" customHeight="1" x14ac:dyDescent="0.25">
      <c r="A5" s="63" t="s">
        <v>309</v>
      </c>
      <c r="B5" s="40" t="s">
        <v>307</v>
      </c>
      <c r="C5" s="41"/>
      <c r="D5" s="41"/>
      <c r="E5" s="10" t="s">
        <v>14</v>
      </c>
      <c r="F5" s="10" t="s">
        <v>333</v>
      </c>
      <c r="G5" s="11" t="s">
        <v>0</v>
      </c>
      <c r="H5" s="10">
        <v>433682.54599999997</v>
      </c>
      <c r="I5" s="10">
        <v>397853.35239999997</v>
      </c>
      <c r="J5" s="10">
        <v>507906.84499999997</v>
      </c>
      <c r="K5" s="10">
        <v>454004.11969999998</v>
      </c>
      <c r="L5" s="11">
        <v>0.154291327483708</v>
      </c>
      <c r="M5" s="11">
        <v>3.2871316284403602E-2</v>
      </c>
      <c r="N5" s="11">
        <v>0.15248786380715201</v>
      </c>
      <c r="O5" s="11" t="s">
        <v>206</v>
      </c>
      <c r="P5" s="23" t="s">
        <v>169</v>
      </c>
    </row>
    <row r="6" spans="1:28" x14ac:dyDescent="0.2">
      <c r="A6" s="64"/>
      <c r="B6" s="42"/>
      <c r="C6" s="43"/>
      <c r="D6" s="43"/>
      <c r="E6" s="4" t="s">
        <v>21</v>
      </c>
      <c r="F6" s="4" t="s">
        <v>333</v>
      </c>
      <c r="G6" s="6" t="s">
        <v>16</v>
      </c>
      <c r="H6" s="4">
        <v>143807.41310000001</v>
      </c>
      <c r="I6" s="4">
        <v>116446.9976</v>
      </c>
      <c r="J6" s="4">
        <v>159519.35329999999</v>
      </c>
      <c r="K6" s="4">
        <v>159154.19820000001</v>
      </c>
      <c r="L6" s="6">
        <v>0.240535222323776</v>
      </c>
      <c r="M6" s="6">
        <v>9.0115049024291294E-2</v>
      </c>
      <c r="N6" s="6">
        <v>0.264322658421421</v>
      </c>
      <c r="O6" s="6" t="s">
        <v>207</v>
      </c>
      <c r="P6" s="24" t="s">
        <v>172</v>
      </c>
      <c r="AB6" s="32"/>
    </row>
    <row r="7" spans="1:28" x14ac:dyDescent="0.2">
      <c r="A7" s="64"/>
      <c r="B7" s="42"/>
      <c r="C7" s="43"/>
      <c r="D7" s="43"/>
      <c r="E7" s="4" t="s">
        <v>21</v>
      </c>
      <c r="F7" s="4" t="s">
        <v>333</v>
      </c>
      <c r="G7" s="6" t="s">
        <v>17</v>
      </c>
      <c r="H7" s="4">
        <v>137473.7107</v>
      </c>
      <c r="I7" s="4">
        <v>111814.9264</v>
      </c>
      <c r="J7" s="4">
        <v>151461.25390000001</v>
      </c>
      <c r="K7" s="4">
        <v>131556.50829999999</v>
      </c>
      <c r="L7" s="6">
        <v>0.127463420382604</v>
      </c>
      <c r="M7" s="6">
        <v>0.37572429888908498</v>
      </c>
      <c r="N7" s="6">
        <v>0.53658533604817604</v>
      </c>
      <c r="O7" s="6" t="s">
        <v>208</v>
      </c>
      <c r="P7" s="24" t="s">
        <v>170</v>
      </c>
      <c r="AB7" s="3"/>
    </row>
    <row r="8" spans="1:28" x14ac:dyDescent="0.2">
      <c r="A8" s="64"/>
      <c r="B8" s="42"/>
      <c r="C8" s="43"/>
      <c r="D8" s="43"/>
      <c r="E8" s="4" t="s">
        <v>21</v>
      </c>
      <c r="F8" s="4" t="s">
        <v>333</v>
      </c>
      <c r="G8" s="6" t="s">
        <v>18</v>
      </c>
      <c r="H8" s="4">
        <v>49190.504079999999</v>
      </c>
      <c r="I8" s="4">
        <v>39595.987970000002</v>
      </c>
      <c r="J8" s="4">
        <v>60329.484790000002</v>
      </c>
      <c r="K8" s="4">
        <v>39257.466090000002</v>
      </c>
      <c r="L8" s="6">
        <v>0.101969804281194</v>
      </c>
      <c r="M8" s="6">
        <v>0.66854611397397201</v>
      </c>
      <c r="N8" s="6">
        <v>0.66699830789234005</v>
      </c>
      <c r="O8" s="6" t="s">
        <v>209</v>
      </c>
      <c r="P8" s="24" t="s">
        <v>173</v>
      </c>
      <c r="AB8" s="62"/>
    </row>
    <row r="9" spans="1:28" x14ac:dyDescent="0.2">
      <c r="A9" s="64"/>
      <c r="B9" s="42"/>
      <c r="C9" s="43"/>
      <c r="D9" s="43"/>
      <c r="E9" s="4" t="s">
        <v>21</v>
      </c>
      <c r="F9" s="4" t="s">
        <v>333</v>
      </c>
      <c r="G9" s="6" t="s">
        <v>19</v>
      </c>
      <c r="H9" s="4">
        <v>38985.84388</v>
      </c>
      <c r="I9" s="4">
        <v>30564.38161</v>
      </c>
      <c r="J9" s="4">
        <v>49292.978349999998</v>
      </c>
      <c r="K9" s="4">
        <v>49637.812660000003</v>
      </c>
      <c r="L9" s="6">
        <v>0.45728930786295402</v>
      </c>
      <c r="M9" s="6">
        <v>2.5054228213410801E-2</v>
      </c>
      <c r="N9" s="6">
        <v>0.13251812039411401</v>
      </c>
      <c r="O9" s="6" t="s">
        <v>210</v>
      </c>
      <c r="P9" s="24" t="s">
        <v>171</v>
      </c>
      <c r="AB9" s="62"/>
    </row>
    <row r="10" spans="1:28" s="13" customFormat="1" ht="16" customHeight="1" x14ac:dyDescent="0.2">
      <c r="A10" s="64"/>
      <c r="B10" s="42"/>
      <c r="C10" s="43"/>
      <c r="D10" s="43"/>
      <c r="E10" s="4" t="s">
        <v>21</v>
      </c>
      <c r="F10" s="4" t="s">
        <v>333</v>
      </c>
      <c r="G10" s="6" t="s">
        <v>20</v>
      </c>
      <c r="H10" s="4">
        <v>1907.473731</v>
      </c>
      <c r="I10" s="4">
        <v>2092.7626869999999</v>
      </c>
      <c r="J10" s="4">
        <v>3822.8988319999999</v>
      </c>
      <c r="K10" s="4">
        <v>4373.6853369999999</v>
      </c>
      <c r="L10" s="6">
        <v>0.98467403456880698</v>
      </c>
      <c r="M10" s="6">
        <v>1.1798056766851299E-3</v>
      </c>
      <c r="N10" s="6">
        <v>2.32922423910417E-2</v>
      </c>
      <c r="O10" s="6" t="s">
        <v>211</v>
      </c>
      <c r="P10" s="24" t="s">
        <v>174</v>
      </c>
      <c r="Q10" s="1"/>
      <c r="R10" s="1"/>
      <c r="S10" s="1"/>
      <c r="T10" s="1"/>
      <c r="U10" s="1"/>
      <c r="V10" s="1"/>
      <c r="AB10" s="37"/>
    </row>
    <row r="11" spans="1:28" x14ac:dyDescent="0.2">
      <c r="A11" s="64"/>
      <c r="B11" s="42"/>
      <c r="C11" s="43"/>
      <c r="D11" s="43"/>
      <c r="E11" s="4" t="s">
        <v>15</v>
      </c>
      <c r="F11" s="4" t="s">
        <v>333</v>
      </c>
      <c r="G11" s="6" t="s">
        <v>8</v>
      </c>
      <c r="H11" s="4">
        <v>259410.03039999999</v>
      </c>
      <c r="I11" s="4">
        <v>267675.38099999999</v>
      </c>
      <c r="J11" s="4">
        <v>299443.40419999999</v>
      </c>
      <c r="K11" s="4">
        <v>279397.6838</v>
      </c>
      <c r="L11" s="6">
        <v>7.9501272386687694E-2</v>
      </c>
      <c r="M11" s="6">
        <v>0.37012387599419</v>
      </c>
      <c r="N11" s="6">
        <v>0.53419534856279804</v>
      </c>
      <c r="O11" s="6" t="s">
        <v>212</v>
      </c>
      <c r="P11" s="24" t="s">
        <v>175</v>
      </c>
      <c r="AB11" s="37"/>
    </row>
    <row r="12" spans="1:28" x14ac:dyDescent="0.2">
      <c r="A12" s="64"/>
      <c r="B12" s="42"/>
      <c r="C12" s="43"/>
      <c r="D12" s="43"/>
      <c r="E12" s="4" t="s">
        <v>15</v>
      </c>
      <c r="F12" s="4" t="s">
        <v>333</v>
      </c>
      <c r="G12" s="6" t="s">
        <v>9</v>
      </c>
      <c r="H12" s="4">
        <v>77160.615879999998</v>
      </c>
      <c r="I12" s="4">
        <v>88133.936260000002</v>
      </c>
      <c r="J12" s="4">
        <v>106818.59080000001</v>
      </c>
      <c r="K12" s="4">
        <v>77533.156440000006</v>
      </c>
      <c r="L12" s="6">
        <v>9.3796545982468699E-2</v>
      </c>
      <c r="M12" s="6">
        <v>0.61277597914300097</v>
      </c>
      <c r="N12" s="6">
        <v>0.64195765840358698</v>
      </c>
      <c r="O12" s="6" t="s">
        <v>213</v>
      </c>
      <c r="P12" s="24" t="s">
        <v>177</v>
      </c>
      <c r="AB12" s="37"/>
    </row>
    <row r="13" spans="1:28" x14ac:dyDescent="0.2">
      <c r="A13" s="64"/>
      <c r="B13" s="42"/>
      <c r="C13" s="43"/>
      <c r="D13" s="43"/>
      <c r="E13" s="4" t="s">
        <v>15</v>
      </c>
      <c r="F13" s="4" t="s">
        <v>333</v>
      </c>
      <c r="G13" s="6" t="s">
        <v>10</v>
      </c>
      <c r="H13" s="4">
        <v>39220.396119999998</v>
      </c>
      <c r="I13" s="4">
        <v>42410.599629999997</v>
      </c>
      <c r="J13" s="4">
        <v>49536.630590000001</v>
      </c>
      <c r="K13" s="4">
        <v>35899.01251</v>
      </c>
      <c r="L13" s="6">
        <v>2.5364789923987001E-3</v>
      </c>
      <c r="M13" s="6">
        <v>0.99032865679121296</v>
      </c>
      <c r="N13" s="6">
        <v>0.76079024718246702</v>
      </c>
      <c r="O13" s="6" t="s">
        <v>214</v>
      </c>
      <c r="P13" s="24" t="s">
        <v>176</v>
      </c>
      <c r="AB13" s="37"/>
    </row>
    <row r="14" spans="1:28" x14ac:dyDescent="0.2">
      <c r="A14" s="64"/>
      <c r="B14" s="42"/>
      <c r="C14" s="43"/>
      <c r="D14" s="43"/>
      <c r="E14" s="4" t="s">
        <v>15</v>
      </c>
      <c r="F14" s="4" t="s">
        <v>333</v>
      </c>
      <c r="G14" s="6" t="s">
        <v>11</v>
      </c>
      <c r="H14" s="4">
        <v>15879.266159999999</v>
      </c>
      <c r="I14" s="4">
        <v>20117.286940000002</v>
      </c>
      <c r="J14" s="4">
        <v>27597.513190000001</v>
      </c>
      <c r="K14" s="4">
        <v>31634.072649999998</v>
      </c>
      <c r="L14" s="6">
        <v>0.66699420406023002</v>
      </c>
      <c r="M14" s="6">
        <v>6.5664820206524296E-3</v>
      </c>
      <c r="N14" s="6">
        <v>6.3740524876476704E-2</v>
      </c>
      <c r="O14" s="6" t="s">
        <v>215</v>
      </c>
      <c r="P14" s="24" t="s">
        <v>175</v>
      </c>
      <c r="AB14" s="37"/>
    </row>
    <row r="15" spans="1:28" x14ac:dyDescent="0.2">
      <c r="A15" s="64"/>
      <c r="B15" s="42"/>
      <c r="C15" s="43"/>
      <c r="D15" s="43"/>
      <c r="E15" s="4" t="s">
        <v>15</v>
      </c>
      <c r="F15" s="4" t="s">
        <v>333</v>
      </c>
      <c r="G15" s="6" t="s">
        <v>12</v>
      </c>
      <c r="H15" s="4">
        <v>7247.9748609999997</v>
      </c>
      <c r="I15" s="4">
        <v>8870.167974</v>
      </c>
      <c r="J15" s="4">
        <v>10725.028270000001</v>
      </c>
      <c r="K15" s="4">
        <v>9459.293737</v>
      </c>
      <c r="L15" s="6">
        <v>0.26583615118238901</v>
      </c>
      <c r="M15" s="6">
        <v>0.29632136575426998</v>
      </c>
      <c r="N15" s="6">
        <v>0.48375882207204801</v>
      </c>
      <c r="O15" s="6" t="s">
        <v>216</v>
      </c>
      <c r="P15" s="24" t="s">
        <v>178</v>
      </c>
      <c r="AB15" s="37"/>
    </row>
    <row r="16" spans="1:28" x14ac:dyDescent="0.2">
      <c r="A16" s="64"/>
      <c r="B16" s="42"/>
      <c r="C16" s="43"/>
      <c r="D16" s="43"/>
      <c r="E16" s="4" t="s">
        <v>15</v>
      </c>
      <c r="F16" s="4" t="s">
        <v>333</v>
      </c>
      <c r="G16" s="6" t="s">
        <v>13</v>
      </c>
      <c r="H16" s="4">
        <v>4849.106914</v>
      </c>
      <c r="I16" s="4">
        <v>4450.9802110000001</v>
      </c>
      <c r="J16" s="4">
        <v>5918.7619400000003</v>
      </c>
      <c r="K16" s="4">
        <v>3654.6237299999998</v>
      </c>
      <c r="L16" s="6">
        <v>-2.42554918031282E-2</v>
      </c>
      <c r="M16" s="6">
        <v>0.936824141913564</v>
      </c>
      <c r="N16" s="6">
        <v>0.75289417427146998</v>
      </c>
      <c r="O16" s="6" t="s">
        <v>217</v>
      </c>
      <c r="P16" s="24" t="s">
        <v>179</v>
      </c>
      <c r="AB16" s="37"/>
    </row>
    <row r="17" spans="1:28" x14ac:dyDescent="0.2">
      <c r="A17" s="64"/>
      <c r="B17" s="42"/>
      <c r="C17" s="43"/>
      <c r="D17" s="43"/>
      <c r="E17" s="4" t="s">
        <v>27</v>
      </c>
      <c r="F17" s="4" t="s">
        <v>333</v>
      </c>
      <c r="G17" s="6" t="s">
        <v>22</v>
      </c>
      <c r="H17" s="4">
        <v>121728.11169999999</v>
      </c>
      <c r="I17" s="4">
        <v>102780.333</v>
      </c>
      <c r="J17" s="4">
        <v>128798.31879999999</v>
      </c>
      <c r="K17" s="4">
        <v>96120.946779999998</v>
      </c>
      <c r="L17" s="6">
        <v>-5.7588040412588297E-2</v>
      </c>
      <c r="M17" s="6">
        <v>0.73030058062216097</v>
      </c>
      <c r="N17" s="6">
        <v>0.69542383794893203</v>
      </c>
      <c r="O17" s="6" t="s">
        <v>48</v>
      </c>
      <c r="P17" s="24" t="s">
        <v>183</v>
      </c>
      <c r="AB17" s="37"/>
    </row>
    <row r="18" spans="1:28" x14ac:dyDescent="0.2">
      <c r="A18" s="64"/>
      <c r="B18" s="42"/>
      <c r="C18" s="43"/>
      <c r="D18" s="43"/>
      <c r="E18" s="4" t="s">
        <v>27</v>
      </c>
      <c r="F18" s="4" t="s">
        <v>333</v>
      </c>
      <c r="G18" s="6" t="s">
        <v>24</v>
      </c>
      <c r="H18" s="4">
        <v>24835.6319</v>
      </c>
      <c r="I18" s="4">
        <v>21016.064770000001</v>
      </c>
      <c r="J18" s="4">
        <v>32678.463830000001</v>
      </c>
      <c r="K18" s="4">
        <v>34442.46486</v>
      </c>
      <c r="L18" s="6">
        <v>0.49931509096138399</v>
      </c>
      <c r="M18" s="6">
        <v>1.8341067411862502E-2</v>
      </c>
      <c r="N18" s="6">
        <v>0.11585423283183099</v>
      </c>
      <c r="O18" s="6" t="s">
        <v>218</v>
      </c>
      <c r="P18" s="24" t="s">
        <v>183</v>
      </c>
      <c r="AB18" s="37"/>
    </row>
    <row r="19" spans="1:28" x14ac:dyDescent="0.2">
      <c r="A19" s="64"/>
      <c r="B19" s="42"/>
      <c r="C19" s="43"/>
      <c r="D19" s="43"/>
      <c r="E19" s="4" t="s">
        <v>27</v>
      </c>
      <c r="F19" s="4" t="s">
        <v>333</v>
      </c>
      <c r="G19" s="6" t="s">
        <v>25</v>
      </c>
      <c r="H19" s="4">
        <v>19329.729640000001</v>
      </c>
      <c r="I19" s="4">
        <v>20469.324240000002</v>
      </c>
      <c r="J19" s="4">
        <v>35071.000110000001</v>
      </c>
      <c r="K19" s="4">
        <v>67495.091929999995</v>
      </c>
      <c r="L19" s="6">
        <v>1.32979240992082</v>
      </c>
      <c r="M19" s="6">
        <v>1.6069404447080401E-4</v>
      </c>
      <c r="N19" s="6">
        <v>6.2007807521655403E-3</v>
      </c>
      <c r="O19" s="6" t="s">
        <v>219</v>
      </c>
      <c r="P19" s="24" t="s">
        <v>184</v>
      </c>
      <c r="AB19" s="37"/>
    </row>
    <row r="20" spans="1:28" x14ac:dyDescent="0.2">
      <c r="A20" s="64"/>
      <c r="B20" s="44"/>
      <c r="C20" s="45"/>
      <c r="D20" s="45"/>
      <c r="E20" s="7" t="s">
        <v>27</v>
      </c>
      <c r="F20" s="7" t="s">
        <v>333</v>
      </c>
      <c r="G20" s="9" t="s">
        <v>26</v>
      </c>
      <c r="H20" s="7">
        <v>655.30752949999999</v>
      </c>
      <c r="I20" s="7">
        <v>343.5705615</v>
      </c>
      <c r="J20" s="7">
        <v>775.58756270000003</v>
      </c>
      <c r="K20" s="7">
        <v>1140.6203270000001</v>
      </c>
      <c r="L20" s="9">
        <v>0.90276981400710399</v>
      </c>
      <c r="M20" s="9">
        <v>5.8139238749915702E-2</v>
      </c>
      <c r="N20" s="9">
        <v>0.21176654474284601</v>
      </c>
      <c r="O20" s="9" t="s">
        <v>220</v>
      </c>
      <c r="P20" s="34" t="s">
        <v>181</v>
      </c>
      <c r="AB20" s="37"/>
    </row>
    <row r="21" spans="1:28" ht="18" customHeight="1" x14ac:dyDescent="0.25">
      <c r="A21" s="64"/>
      <c r="B21" s="40" t="s">
        <v>308</v>
      </c>
      <c r="C21" s="41"/>
      <c r="D21" s="41"/>
      <c r="E21" s="10" t="s">
        <v>14</v>
      </c>
      <c r="F21" s="10" t="s">
        <v>334</v>
      </c>
      <c r="G21" s="11" t="s">
        <v>28</v>
      </c>
      <c r="H21" s="10">
        <v>93900.157389999993</v>
      </c>
      <c r="I21" s="10">
        <v>74056.799870000003</v>
      </c>
      <c r="J21" s="10">
        <v>98928.793659999996</v>
      </c>
      <c r="K21" s="10">
        <v>109517.0534</v>
      </c>
      <c r="L21" s="11">
        <v>0.26314668244065398</v>
      </c>
      <c r="M21" s="11">
        <v>0.14341734955284499</v>
      </c>
      <c r="N21" s="11">
        <v>0.33151535090020601</v>
      </c>
      <c r="O21" s="11" t="s">
        <v>221</v>
      </c>
      <c r="P21" s="23" t="s">
        <v>169</v>
      </c>
      <c r="W21" s="14"/>
      <c r="X21" s="14"/>
      <c r="Y21" s="14"/>
      <c r="Z21" s="14"/>
      <c r="AB21" s="37"/>
    </row>
    <row r="22" spans="1:28" x14ac:dyDescent="0.2">
      <c r="A22" s="64"/>
      <c r="B22" s="42"/>
      <c r="C22" s="43"/>
      <c r="D22" s="43"/>
      <c r="E22" s="4" t="s">
        <v>21</v>
      </c>
      <c r="F22" s="4" t="s">
        <v>334</v>
      </c>
      <c r="G22" s="6" t="s">
        <v>31</v>
      </c>
      <c r="H22" s="4">
        <v>308272.31809999997</v>
      </c>
      <c r="I22" s="4">
        <v>258188.91750000001</v>
      </c>
      <c r="J22" s="4">
        <v>357240.46500000003</v>
      </c>
      <c r="K22" s="4">
        <v>331273.20620000002</v>
      </c>
      <c r="L22" s="6">
        <v>0.22750824956356999</v>
      </c>
      <c r="M22" s="6">
        <v>2.5001648377878299E-2</v>
      </c>
      <c r="N22" s="6">
        <v>0.13251812039411401</v>
      </c>
      <c r="O22" s="6" t="s">
        <v>222</v>
      </c>
      <c r="P22" s="24" t="s">
        <v>185</v>
      </c>
      <c r="AB22" s="37"/>
    </row>
    <row r="23" spans="1:28" x14ac:dyDescent="0.2">
      <c r="A23" s="64"/>
      <c r="B23" s="42"/>
      <c r="C23" s="43"/>
      <c r="D23" s="43"/>
      <c r="E23" s="4" t="s">
        <v>21</v>
      </c>
      <c r="F23" s="4" t="s">
        <v>334</v>
      </c>
      <c r="G23" s="6" t="s">
        <v>32</v>
      </c>
      <c r="H23" s="4">
        <f>313210.5218/2</f>
        <v>156605.26089999999</v>
      </c>
      <c r="I23" s="4">
        <f>287749.9379/2</f>
        <v>143874.96895000001</v>
      </c>
      <c r="J23" s="4">
        <f>392147.3411/2</f>
        <v>196073.67055000001</v>
      </c>
      <c r="K23" s="4">
        <f>378993.2641/2</f>
        <v>189496.63204999999</v>
      </c>
      <c r="L23" s="6">
        <v>0.30610179243247998</v>
      </c>
      <c r="M23" s="6">
        <v>2.2095591185278E-4</v>
      </c>
      <c r="N23" s="6">
        <v>7.0870111713441696E-3</v>
      </c>
      <c r="O23" s="6" t="s">
        <v>223</v>
      </c>
      <c r="P23" s="24" t="s">
        <v>171</v>
      </c>
      <c r="AB23" s="37"/>
    </row>
    <row r="24" spans="1:28" x14ac:dyDescent="0.2">
      <c r="A24" s="64"/>
      <c r="B24" s="42"/>
      <c r="C24" s="43"/>
      <c r="D24" s="43"/>
      <c r="E24" s="4" t="s">
        <v>21</v>
      </c>
      <c r="F24" s="4" t="s">
        <v>334</v>
      </c>
      <c r="G24" s="6" t="s">
        <v>33</v>
      </c>
      <c r="H24" s="4">
        <f>297782.1135/2</f>
        <v>148891.05674999999</v>
      </c>
      <c r="I24" s="4">
        <f>268548/2</f>
        <v>134274</v>
      </c>
      <c r="J24" s="4">
        <f>360097/2</f>
        <v>180048.5</v>
      </c>
      <c r="K24" s="4">
        <f>271731.3377/2</f>
        <v>135865.66884999999</v>
      </c>
      <c r="L24" s="6">
        <v>9.7402822414464796E-2</v>
      </c>
      <c r="M24" s="6">
        <v>0.41844537200173898</v>
      </c>
      <c r="N24" s="6">
        <v>0.55634878302870105</v>
      </c>
      <c r="O24" s="6" t="s">
        <v>224</v>
      </c>
      <c r="P24" s="24" t="s">
        <v>186</v>
      </c>
      <c r="AB24" s="37"/>
    </row>
    <row r="25" spans="1:28" x14ac:dyDescent="0.2">
      <c r="A25" s="64"/>
      <c r="B25" s="42"/>
      <c r="C25" s="43"/>
      <c r="D25" s="43"/>
      <c r="E25" s="4" t="s">
        <v>15</v>
      </c>
      <c r="F25" s="4" t="s">
        <v>334</v>
      </c>
      <c r="G25" s="6" t="s">
        <v>29</v>
      </c>
      <c r="H25" s="4">
        <v>15901.88355</v>
      </c>
      <c r="I25" s="4">
        <v>21112.542450000001</v>
      </c>
      <c r="J25" s="4">
        <v>25497.935860000001</v>
      </c>
      <c r="K25" s="4">
        <v>17475.686040000001</v>
      </c>
      <c r="L25" s="6">
        <v>0.14885058627035699</v>
      </c>
      <c r="M25" s="6">
        <v>0.58257842292999196</v>
      </c>
      <c r="N25" s="6">
        <v>0.63674755338848299</v>
      </c>
      <c r="O25" s="6" t="s">
        <v>225</v>
      </c>
      <c r="P25" s="24" t="s">
        <v>176</v>
      </c>
      <c r="AB25" s="37"/>
    </row>
    <row r="26" spans="1:28" x14ac:dyDescent="0.2">
      <c r="A26" s="64"/>
      <c r="B26" s="42"/>
      <c r="C26" s="43"/>
      <c r="D26" s="43"/>
      <c r="E26" s="4" t="s">
        <v>15</v>
      </c>
      <c r="F26" s="4" t="s">
        <v>334</v>
      </c>
      <c r="G26" s="6" t="s">
        <v>30</v>
      </c>
      <c r="H26" s="4">
        <v>1204.506584</v>
      </c>
      <c r="I26" s="4">
        <v>1413.967202</v>
      </c>
      <c r="J26" s="4">
        <v>1909.5642089999999</v>
      </c>
      <c r="K26" s="4">
        <v>1507.967768</v>
      </c>
      <c r="L26" s="6">
        <v>0.322686085423253</v>
      </c>
      <c r="M26" s="6">
        <v>0.33650265842119698</v>
      </c>
      <c r="N26" s="6">
        <v>0.50984385429060297</v>
      </c>
      <c r="O26" s="6" t="s">
        <v>226</v>
      </c>
      <c r="P26" s="24" t="s">
        <v>175</v>
      </c>
      <c r="AB26" s="37"/>
    </row>
    <row r="27" spans="1:28" x14ac:dyDescent="0.2">
      <c r="A27" s="64"/>
      <c r="B27" s="42"/>
      <c r="C27" s="43"/>
      <c r="D27" s="43"/>
      <c r="E27" s="4" t="s">
        <v>27</v>
      </c>
      <c r="F27" s="4" t="s">
        <v>334</v>
      </c>
      <c r="G27" s="6" t="s">
        <v>23</v>
      </c>
      <c r="H27" s="4">
        <v>42025.07015</v>
      </c>
      <c r="I27" s="4">
        <v>33253.179179999999</v>
      </c>
      <c r="J27" s="4">
        <v>55194.048569999999</v>
      </c>
      <c r="K27" s="4">
        <v>87862.651660000003</v>
      </c>
      <c r="L27" s="6">
        <v>0.88790283483647703</v>
      </c>
      <c r="M27" s="6">
        <v>2.1597344960485802E-3</v>
      </c>
      <c r="N27" s="6">
        <v>3.2579182953184002E-2</v>
      </c>
      <c r="O27" s="6" t="s">
        <v>227</v>
      </c>
      <c r="P27" s="24" t="s">
        <v>181</v>
      </c>
      <c r="AB27" s="37"/>
    </row>
    <row r="28" spans="1:28" x14ac:dyDescent="0.2">
      <c r="A28" s="64"/>
      <c r="B28" s="42"/>
      <c r="C28" s="43"/>
      <c r="D28" s="43"/>
      <c r="E28" s="4" t="s">
        <v>27</v>
      </c>
      <c r="F28" s="4" t="s">
        <v>334</v>
      </c>
      <c r="G28" s="6" t="s">
        <v>34</v>
      </c>
      <c r="H28" s="4">
        <v>33726.027349999997</v>
      </c>
      <c r="I28" s="4">
        <v>32126.091199999999</v>
      </c>
      <c r="J28" s="4">
        <v>40539.67497</v>
      </c>
      <c r="K28" s="4">
        <v>39850.56568</v>
      </c>
      <c r="L28" s="6">
        <v>0.23435568128252701</v>
      </c>
      <c r="M28" s="6">
        <v>0.21334782312817899</v>
      </c>
      <c r="N28" s="6">
        <v>0.412565559518633</v>
      </c>
      <c r="O28" s="6" t="s">
        <v>228</v>
      </c>
      <c r="P28" s="24" t="s">
        <v>183</v>
      </c>
      <c r="AB28" s="37"/>
    </row>
    <row r="29" spans="1:28" x14ac:dyDescent="0.2">
      <c r="A29" s="64"/>
      <c r="B29" s="44"/>
      <c r="C29" s="45"/>
      <c r="D29" s="45"/>
      <c r="E29" s="7" t="s">
        <v>27</v>
      </c>
      <c r="F29" s="7" t="s">
        <v>334</v>
      </c>
      <c r="G29" s="9" t="s">
        <v>35</v>
      </c>
      <c r="H29" s="7">
        <v>32391.820299999999</v>
      </c>
      <c r="I29" s="7">
        <v>20743.861069999999</v>
      </c>
      <c r="J29" s="7">
        <v>31973.055380000002</v>
      </c>
      <c r="K29" s="7">
        <v>49486.310859999998</v>
      </c>
      <c r="L29" s="9">
        <v>0.57902482770571895</v>
      </c>
      <c r="M29" s="9">
        <v>7.6034893906175502E-2</v>
      </c>
      <c r="N29" s="9">
        <v>0.24145586640632899</v>
      </c>
      <c r="O29" s="9" t="s">
        <v>229</v>
      </c>
      <c r="P29" s="34" t="s">
        <v>181</v>
      </c>
      <c r="AB29" s="37"/>
    </row>
    <row r="30" spans="1:28" ht="18" customHeight="1" x14ac:dyDescent="0.25">
      <c r="A30" s="64"/>
      <c r="B30" s="40" t="s">
        <v>331</v>
      </c>
      <c r="C30" s="40" t="s">
        <v>350</v>
      </c>
      <c r="D30" s="40" t="s">
        <v>352</v>
      </c>
      <c r="E30" s="10" t="s">
        <v>14</v>
      </c>
      <c r="F30" s="10" t="s">
        <v>335</v>
      </c>
      <c r="G30" s="11" t="s">
        <v>36</v>
      </c>
      <c r="H30" s="10">
        <v>1095297.3359999999</v>
      </c>
      <c r="I30" s="10">
        <v>959736.58620000002</v>
      </c>
      <c r="J30" s="10">
        <v>1118647.331</v>
      </c>
      <c r="K30" s="10">
        <v>1099286.0549999999</v>
      </c>
      <c r="L30" s="11">
        <v>5.7320281207297499E-2</v>
      </c>
      <c r="M30" s="11">
        <v>0.42224553833423101</v>
      </c>
      <c r="N30" s="11">
        <v>0.55896260997379199</v>
      </c>
      <c r="O30" s="11" t="s">
        <v>230</v>
      </c>
      <c r="P30" s="23" t="s">
        <v>169</v>
      </c>
      <c r="W30" s="14"/>
      <c r="X30" s="14"/>
      <c r="Y30" s="14"/>
      <c r="Z30" s="14"/>
      <c r="AB30" s="37"/>
    </row>
    <row r="31" spans="1:28" ht="17" customHeight="1" x14ac:dyDescent="0.2">
      <c r="A31" s="64"/>
      <c r="B31" s="42"/>
      <c r="C31" s="42"/>
      <c r="D31" s="42"/>
      <c r="E31" s="4" t="s">
        <v>21</v>
      </c>
      <c r="F31" s="4" t="s">
        <v>335</v>
      </c>
      <c r="G31" s="6" t="s">
        <v>37</v>
      </c>
      <c r="H31" s="4">
        <v>207966.85370000001</v>
      </c>
      <c r="I31" s="4">
        <v>183078.77299999999</v>
      </c>
      <c r="J31" s="4">
        <v>225644.8211</v>
      </c>
      <c r="K31" s="4">
        <v>211362.2225</v>
      </c>
      <c r="L31" s="6">
        <v>0.106175881589662</v>
      </c>
      <c r="M31" s="6">
        <v>0.32294203029596102</v>
      </c>
      <c r="N31" s="6">
        <v>0.50028016900178396</v>
      </c>
      <c r="O31" s="6" t="s">
        <v>231</v>
      </c>
      <c r="P31" s="24" t="s">
        <v>171</v>
      </c>
      <c r="AB31" s="37"/>
    </row>
    <row r="32" spans="1:28" x14ac:dyDescent="0.2">
      <c r="A32" s="64"/>
      <c r="B32" s="42"/>
      <c r="C32" s="42"/>
      <c r="D32" s="42"/>
      <c r="E32" s="4" t="s">
        <v>21</v>
      </c>
      <c r="F32" s="4" t="s">
        <v>335</v>
      </c>
      <c r="G32" s="6" t="s">
        <v>38</v>
      </c>
      <c r="H32" s="4">
        <v>163460.2714</v>
      </c>
      <c r="I32" s="4">
        <v>156213.6924</v>
      </c>
      <c r="J32" s="4">
        <v>197391.18960000001</v>
      </c>
      <c r="K32" s="4">
        <v>178873.08439999999</v>
      </c>
      <c r="L32" s="6">
        <v>0.17934580623036001</v>
      </c>
      <c r="M32" s="6">
        <v>9.5728314440240297E-2</v>
      </c>
      <c r="N32" s="6">
        <v>0.26864843077102202</v>
      </c>
      <c r="O32" s="6" t="s">
        <v>232</v>
      </c>
      <c r="P32" s="24" t="s">
        <v>186</v>
      </c>
      <c r="AB32" s="32"/>
    </row>
    <row r="33" spans="1:28" x14ac:dyDescent="0.2">
      <c r="A33" s="64"/>
      <c r="B33" s="42"/>
      <c r="C33" s="42"/>
      <c r="D33" s="42"/>
      <c r="E33" s="4" t="s">
        <v>21</v>
      </c>
      <c r="F33" s="4" t="s">
        <v>335</v>
      </c>
      <c r="G33" s="6" t="s">
        <v>32</v>
      </c>
      <c r="H33" s="4">
        <f>313210.5218/2</f>
        <v>156605.26089999999</v>
      </c>
      <c r="I33" s="4">
        <f>287749.9379/2</f>
        <v>143874.96895000001</v>
      </c>
      <c r="J33" s="4">
        <f>392147.3411/2</f>
        <v>196073.67055000001</v>
      </c>
      <c r="K33" s="4">
        <f>378993.2641/2</f>
        <v>189496.63204999999</v>
      </c>
      <c r="L33" s="6">
        <v>0.30610179243247998</v>
      </c>
      <c r="M33" s="6">
        <v>2.2095591185278E-4</v>
      </c>
      <c r="N33" s="6">
        <v>7.0870111713441696E-3</v>
      </c>
      <c r="O33" s="6" t="s">
        <v>223</v>
      </c>
      <c r="P33" s="24" t="s">
        <v>187</v>
      </c>
      <c r="AB33" s="32"/>
    </row>
    <row r="34" spans="1:28" x14ac:dyDescent="0.2">
      <c r="A34" s="64"/>
      <c r="B34" s="42"/>
      <c r="C34" s="42"/>
      <c r="D34" s="42"/>
      <c r="E34" s="4" t="s">
        <v>21</v>
      </c>
      <c r="F34" s="4" t="s">
        <v>335</v>
      </c>
      <c r="G34" s="6" t="s">
        <v>33</v>
      </c>
      <c r="H34" s="4">
        <f>297782.1135/2</f>
        <v>148891.05674999999</v>
      </c>
      <c r="I34" s="4">
        <f>268548/2</f>
        <v>134274</v>
      </c>
      <c r="J34" s="4">
        <f>360097/2</f>
        <v>180048.5</v>
      </c>
      <c r="K34" s="4">
        <f>271731.3377/2</f>
        <v>135865.66884999999</v>
      </c>
      <c r="L34" s="6">
        <v>9.7402822414464796E-2</v>
      </c>
      <c r="M34" s="6">
        <v>0.41844537200173898</v>
      </c>
      <c r="N34" s="6">
        <v>0.55634878302870105</v>
      </c>
      <c r="O34" s="6" t="s">
        <v>224</v>
      </c>
      <c r="P34" s="24" t="s">
        <v>188</v>
      </c>
      <c r="AB34" s="32"/>
    </row>
    <row r="35" spans="1:28" x14ac:dyDescent="0.2">
      <c r="A35" s="64"/>
      <c r="B35" s="42"/>
      <c r="C35" s="42"/>
      <c r="D35" s="42"/>
      <c r="E35" s="4" t="s">
        <v>15</v>
      </c>
      <c r="F35" s="4" t="s">
        <v>335</v>
      </c>
      <c r="G35" s="6" t="s">
        <v>39</v>
      </c>
      <c r="H35" s="4">
        <v>343339.89689999999</v>
      </c>
      <c r="I35" s="4">
        <v>336600.6875</v>
      </c>
      <c r="J35" s="4">
        <v>385000.1312</v>
      </c>
      <c r="K35" s="4">
        <v>323968.2929</v>
      </c>
      <c r="L35" s="6">
        <v>2.1831248632221802E-3</v>
      </c>
      <c r="M35" s="6">
        <v>0.97957082300369103</v>
      </c>
      <c r="N35" s="6">
        <v>0.75988964045600205</v>
      </c>
      <c r="O35" s="6" t="s">
        <v>233</v>
      </c>
      <c r="P35" s="24" t="s">
        <v>180</v>
      </c>
      <c r="AB35" s="32"/>
    </row>
    <row r="36" spans="1:28" x14ac:dyDescent="0.2">
      <c r="A36" s="64"/>
      <c r="B36" s="42"/>
      <c r="C36" s="42"/>
      <c r="D36" s="42"/>
      <c r="E36" s="4" t="s">
        <v>15</v>
      </c>
      <c r="F36" s="4" t="s">
        <v>335</v>
      </c>
      <c r="G36" s="6" t="s">
        <v>40</v>
      </c>
      <c r="H36" s="4">
        <v>167611.37890000001</v>
      </c>
      <c r="I36" s="4">
        <v>161093.54569999999</v>
      </c>
      <c r="J36" s="4">
        <v>154173.11129999999</v>
      </c>
      <c r="K36" s="4">
        <v>104938.8291</v>
      </c>
      <c r="L36" s="6">
        <v>-0.40713464661138699</v>
      </c>
      <c r="M36" s="6">
        <v>1.5885423230446501E-2</v>
      </c>
      <c r="N36" s="6">
        <v>0.10500510612136001</v>
      </c>
      <c r="O36" s="6" t="s">
        <v>234</v>
      </c>
      <c r="P36" s="24" t="s">
        <v>180</v>
      </c>
      <c r="AB36" s="32"/>
    </row>
    <row r="37" spans="1:28" x14ac:dyDescent="0.2">
      <c r="A37" s="64"/>
      <c r="B37" s="42"/>
      <c r="C37" s="42"/>
      <c r="D37" s="42"/>
      <c r="E37" s="4" t="s">
        <v>15</v>
      </c>
      <c r="F37" s="4" t="s">
        <v>335</v>
      </c>
      <c r="G37" s="6" t="s">
        <v>41</v>
      </c>
      <c r="H37" s="4">
        <v>16986.05099</v>
      </c>
      <c r="I37" s="4">
        <v>16238.27327</v>
      </c>
      <c r="J37" s="4">
        <v>24580.755249999998</v>
      </c>
      <c r="K37" s="4">
        <v>13480.95321</v>
      </c>
      <c r="L37" s="6">
        <v>0.126410890815435</v>
      </c>
      <c r="M37" s="6">
        <v>0.67102837925813197</v>
      </c>
      <c r="N37" s="6">
        <v>0.66699830789234005</v>
      </c>
      <c r="O37" s="6" t="s">
        <v>235</v>
      </c>
      <c r="P37" s="24" t="s">
        <v>180</v>
      </c>
      <c r="AB37" s="32"/>
    </row>
    <row r="38" spans="1:28" x14ac:dyDescent="0.2">
      <c r="A38" s="64"/>
      <c r="B38" s="42"/>
      <c r="C38" s="42"/>
      <c r="D38" s="42"/>
      <c r="E38" s="4" t="s">
        <v>15</v>
      </c>
      <c r="F38" s="4" t="s">
        <v>335</v>
      </c>
      <c r="G38" s="6" t="s">
        <v>42</v>
      </c>
      <c r="H38" s="4">
        <v>14944.73014</v>
      </c>
      <c r="I38" s="4">
        <v>12458.90128</v>
      </c>
      <c r="J38" s="4">
        <v>22821.80746</v>
      </c>
      <c r="K38" s="4">
        <v>16583.677589999999</v>
      </c>
      <c r="L38" s="6">
        <v>0.46316622953101899</v>
      </c>
      <c r="M38" s="6">
        <v>5.9545966033868802E-2</v>
      </c>
      <c r="N38" s="6">
        <v>0.212842330945855</v>
      </c>
      <c r="O38" s="6" t="s">
        <v>236</v>
      </c>
      <c r="P38" s="24" t="s">
        <v>180</v>
      </c>
    </row>
    <row r="39" spans="1:28" x14ac:dyDescent="0.2">
      <c r="A39" s="64"/>
      <c r="B39" s="42"/>
      <c r="C39" s="42"/>
      <c r="D39" s="42"/>
      <c r="E39" s="4" t="s">
        <v>27</v>
      </c>
      <c r="F39" s="4" t="s">
        <v>335</v>
      </c>
      <c r="G39" s="6" t="s">
        <v>43</v>
      </c>
      <c r="H39" s="4">
        <v>48191.360919999999</v>
      </c>
      <c r="I39" s="4">
        <v>48256.799500000001</v>
      </c>
      <c r="J39" s="4">
        <v>69755.848830000003</v>
      </c>
      <c r="K39" s="4">
        <v>67808.362599999993</v>
      </c>
      <c r="L39" s="6">
        <v>0.45807706644521101</v>
      </c>
      <c r="M39" s="6">
        <v>6.71327938596909E-3</v>
      </c>
      <c r="N39" s="6">
        <v>6.3823370208229493E-2</v>
      </c>
      <c r="O39" s="6" t="s">
        <v>237</v>
      </c>
      <c r="P39" s="24" t="s">
        <v>184</v>
      </c>
    </row>
    <row r="40" spans="1:28" x14ac:dyDescent="0.2">
      <c r="A40" s="64"/>
      <c r="B40" s="44"/>
      <c r="C40" s="44"/>
      <c r="D40" s="42"/>
      <c r="E40" s="7" t="s">
        <v>27</v>
      </c>
      <c r="F40" s="7" t="s">
        <v>335</v>
      </c>
      <c r="G40" s="9" t="s">
        <v>44</v>
      </c>
      <c r="H40" s="7">
        <v>3982.9010090000002</v>
      </c>
      <c r="I40" s="7">
        <v>2291.9192079999998</v>
      </c>
      <c r="J40" s="7">
        <v>2569.6713920000002</v>
      </c>
      <c r="K40" s="7">
        <v>2277.867405</v>
      </c>
      <c r="L40" s="9">
        <v>-0.42435553557229</v>
      </c>
      <c r="M40" s="9">
        <v>0.238026986186433</v>
      </c>
      <c r="N40" s="9">
        <v>0.432691727624123</v>
      </c>
      <c r="O40" s="9" t="s">
        <v>49</v>
      </c>
      <c r="P40" s="34" t="s">
        <v>182</v>
      </c>
    </row>
    <row r="41" spans="1:28" ht="18" customHeight="1" x14ac:dyDescent="0.25">
      <c r="A41" s="64"/>
      <c r="B41" s="40" t="s">
        <v>330</v>
      </c>
      <c r="C41" s="40" t="s">
        <v>351</v>
      </c>
      <c r="D41" s="42"/>
      <c r="E41" s="5" t="s">
        <v>47</v>
      </c>
      <c r="F41" s="5" t="s">
        <v>336</v>
      </c>
      <c r="G41" s="5" t="s">
        <v>45</v>
      </c>
      <c r="H41" s="4">
        <v>1401521.2620000001</v>
      </c>
      <c r="I41" s="4">
        <v>1358137.3389999999</v>
      </c>
      <c r="J41" s="4">
        <v>1401040.5460000001</v>
      </c>
      <c r="K41" s="4">
        <v>1209505.5360000001</v>
      </c>
      <c r="L41" s="6">
        <v>-0.13743739047263601</v>
      </c>
      <c r="M41" s="6">
        <v>1.6059519266200702E-2</v>
      </c>
      <c r="N41" s="6">
        <v>0.105510346446133</v>
      </c>
      <c r="O41" s="5" t="s">
        <v>50</v>
      </c>
      <c r="P41" s="25" t="s">
        <v>189</v>
      </c>
      <c r="W41" s="14"/>
      <c r="X41" s="14"/>
      <c r="Y41" s="14"/>
      <c r="Z41" s="14"/>
    </row>
    <row r="42" spans="1:28" x14ac:dyDescent="0.2">
      <c r="A42" s="65"/>
      <c r="B42" s="44"/>
      <c r="C42" s="44"/>
      <c r="D42" s="44"/>
      <c r="E42" s="8" t="s">
        <v>47</v>
      </c>
      <c r="F42" s="5" t="s">
        <v>336</v>
      </c>
      <c r="G42" s="8" t="s">
        <v>46</v>
      </c>
      <c r="H42" s="7">
        <v>1780357.568</v>
      </c>
      <c r="I42" s="7">
        <v>1757829.558</v>
      </c>
      <c r="J42" s="7">
        <v>1698456.618</v>
      </c>
      <c r="K42" s="7">
        <v>1355516.202</v>
      </c>
      <c r="L42" s="9">
        <v>-0.22049510939186101</v>
      </c>
      <c r="M42" s="9">
        <v>1.28841539673897E-2</v>
      </c>
      <c r="N42" s="9">
        <v>9.1985813163404206E-2</v>
      </c>
      <c r="O42" s="8" t="s">
        <v>50</v>
      </c>
      <c r="P42" s="26" t="s">
        <v>189</v>
      </c>
    </row>
    <row r="43" spans="1:28" ht="18" customHeight="1" x14ac:dyDescent="0.25">
      <c r="A43" s="63" t="s">
        <v>310</v>
      </c>
      <c r="B43" s="46" t="s">
        <v>329</v>
      </c>
      <c r="C43" s="47"/>
      <c r="D43" s="47"/>
      <c r="E43" s="12" t="s">
        <v>68</v>
      </c>
      <c r="F43" s="12" t="s">
        <v>337</v>
      </c>
      <c r="G43" s="2" t="s">
        <v>51</v>
      </c>
      <c r="H43" s="10">
        <v>6283.9595390000004</v>
      </c>
      <c r="I43" s="10">
        <v>9783.9820980000004</v>
      </c>
      <c r="J43" s="10">
        <v>15731.44656</v>
      </c>
      <c r="K43" s="10">
        <v>19597.812559999998</v>
      </c>
      <c r="L43" s="11">
        <v>1.08572694370954</v>
      </c>
      <c r="M43" s="11">
        <v>6.4969972797767304E-4</v>
      </c>
      <c r="N43" s="11">
        <v>1.5758465151473E-2</v>
      </c>
      <c r="O43" s="2" t="s">
        <v>238</v>
      </c>
      <c r="P43" s="19" t="s">
        <v>191</v>
      </c>
      <c r="W43" s="14"/>
      <c r="X43" s="14"/>
      <c r="Y43" s="14"/>
      <c r="Z43" s="14"/>
    </row>
    <row r="44" spans="1:28" x14ac:dyDescent="0.2">
      <c r="A44" s="64"/>
      <c r="B44" s="48"/>
      <c r="C44" s="49"/>
      <c r="D44" s="49"/>
      <c r="E44" s="5" t="s">
        <v>68</v>
      </c>
      <c r="F44" s="5" t="s">
        <v>337</v>
      </c>
      <c r="G44" s="3" t="s">
        <v>52</v>
      </c>
      <c r="H44" s="4">
        <v>59217.42671</v>
      </c>
      <c r="I44" s="4">
        <v>65330.12126</v>
      </c>
      <c r="J44" s="4">
        <v>91249.236730000004</v>
      </c>
      <c r="K44" s="4">
        <v>91650.964659999998</v>
      </c>
      <c r="L44" s="6">
        <v>0.50025637895490704</v>
      </c>
      <c r="M44" s="6">
        <v>2.2545581490721099E-3</v>
      </c>
      <c r="N44" s="6">
        <v>3.2579182953184002E-2</v>
      </c>
      <c r="O44" s="3" t="s">
        <v>239</v>
      </c>
      <c r="P44" s="27" t="s">
        <v>191</v>
      </c>
    </row>
    <row r="45" spans="1:28" x14ac:dyDescent="0.2">
      <c r="A45" s="64"/>
      <c r="B45" s="48"/>
      <c r="C45" s="49"/>
      <c r="D45" s="49"/>
      <c r="E45" s="5" t="s">
        <v>68</v>
      </c>
      <c r="F45" s="5" t="s">
        <v>337</v>
      </c>
      <c r="G45" s="3" t="s">
        <v>53</v>
      </c>
      <c r="H45" s="4">
        <v>307982.91330000001</v>
      </c>
      <c r="I45" s="4">
        <v>353896.07059999998</v>
      </c>
      <c r="J45" s="4">
        <v>306182.79690000002</v>
      </c>
      <c r="K45" s="4">
        <v>389999.6801</v>
      </c>
      <c r="L45" s="6">
        <v>0.225908201724665</v>
      </c>
      <c r="M45" s="6">
        <v>3.1523380830108201E-2</v>
      </c>
      <c r="N45" s="6">
        <v>0.14867212832384599</v>
      </c>
      <c r="O45" s="3" t="s">
        <v>240</v>
      </c>
      <c r="P45" s="27" t="s">
        <v>191</v>
      </c>
    </row>
    <row r="46" spans="1:28" x14ac:dyDescent="0.2">
      <c r="A46" s="64"/>
      <c r="B46" s="48"/>
      <c r="C46" s="49"/>
      <c r="D46" s="49"/>
      <c r="E46" s="5" t="s">
        <v>68</v>
      </c>
      <c r="F46" s="5" t="s">
        <v>337</v>
      </c>
      <c r="G46" s="3" t="s">
        <v>54</v>
      </c>
      <c r="H46" s="4">
        <v>4412.3382469999997</v>
      </c>
      <c r="I46" s="4">
        <v>7770.474416</v>
      </c>
      <c r="J46" s="4">
        <v>4795.8172009999998</v>
      </c>
      <c r="K46" s="4">
        <v>5726.8863060000003</v>
      </c>
      <c r="L46" s="6">
        <v>0.488930768467155</v>
      </c>
      <c r="M46" s="6">
        <v>7.1801053961330394E-2</v>
      </c>
      <c r="N46" s="6">
        <v>0.23264772123170899</v>
      </c>
      <c r="O46" s="3" t="s">
        <v>241</v>
      </c>
      <c r="P46" s="27" t="s">
        <v>191</v>
      </c>
    </row>
    <row r="47" spans="1:28" x14ac:dyDescent="0.2">
      <c r="A47" s="64"/>
      <c r="B47" s="48"/>
      <c r="C47" s="49"/>
      <c r="D47" s="49"/>
      <c r="E47" s="5" t="s">
        <v>68</v>
      </c>
      <c r="F47" s="5" t="s">
        <v>337</v>
      </c>
      <c r="G47" s="3" t="s">
        <v>55</v>
      </c>
      <c r="H47" s="4">
        <v>18313.007079999999</v>
      </c>
      <c r="I47" s="4">
        <v>27273.422600000002</v>
      </c>
      <c r="J47" s="4">
        <v>28800.68189</v>
      </c>
      <c r="K47" s="4">
        <v>35316.902410000002</v>
      </c>
      <c r="L47" s="6">
        <v>0.44113325573754403</v>
      </c>
      <c r="M47" s="6">
        <v>0.119580049744102</v>
      </c>
      <c r="N47" s="6">
        <v>0.30292845228676102</v>
      </c>
      <c r="O47" s="3" t="s">
        <v>242</v>
      </c>
      <c r="P47" s="27" t="s">
        <v>191</v>
      </c>
    </row>
    <row r="48" spans="1:28" x14ac:dyDescent="0.2">
      <c r="A48" s="64"/>
      <c r="B48" s="48"/>
      <c r="C48" s="49"/>
      <c r="D48" s="49"/>
      <c r="E48" s="5" t="s">
        <v>68</v>
      </c>
      <c r="F48" s="5" t="s">
        <v>337</v>
      </c>
      <c r="G48" s="3" t="s">
        <v>56</v>
      </c>
      <c r="H48" s="4">
        <v>68134.021859999993</v>
      </c>
      <c r="I48" s="4">
        <v>85053.734500000006</v>
      </c>
      <c r="J48" s="4">
        <v>85875.501180000007</v>
      </c>
      <c r="K48" s="4">
        <v>85652.718179999996</v>
      </c>
      <c r="L48" s="6">
        <v>9.3318680109849103E-2</v>
      </c>
      <c r="M48" s="6">
        <v>0.61238546958969997</v>
      </c>
      <c r="N48" s="6">
        <v>0.64195765840358698</v>
      </c>
      <c r="O48" s="3" t="s">
        <v>243</v>
      </c>
      <c r="P48" s="27" t="s">
        <v>191</v>
      </c>
    </row>
    <row r="49" spans="1:26" x14ac:dyDescent="0.2">
      <c r="A49" s="64"/>
      <c r="B49" s="48"/>
      <c r="C49" s="49"/>
      <c r="D49" s="49"/>
      <c r="E49" s="5" t="s">
        <v>68</v>
      </c>
      <c r="F49" s="5" t="s">
        <v>337</v>
      </c>
      <c r="G49" s="3" t="s">
        <v>57</v>
      </c>
      <c r="H49" s="4">
        <v>1671.8762790000001</v>
      </c>
      <c r="I49" s="4">
        <v>4331.2473449999998</v>
      </c>
      <c r="J49" s="4">
        <v>3046.5578930000001</v>
      </c>
      <c r="K49" s="4">
        <v>6212.8481089999996</v>
      </c>
      <c r="L49" s="6">
        <v>1.1115477022206901</v>
      </c>
      <c r="M49" s="6">
        <v>6.8222658722618401E-3</v>
      </c>
      <c r="N49" s="6">
        <v>6.3995485217851505E-2</v>
      </c>
      <c r="O49" s="3" t="s">
        <v>244</v>
      </c>
      <c r="P49" s="27" t="s">
        <v>192</v>
      </c>
    </row>
    <row r="50" spans="1:26" x14ac:dyDescent="0.2">
      <c r="A50" s="64"/>
      <c r="B50" s="48"/>
      <c r="C50" s="49"/>
      <c r="D50" s="49"/>
      <c r="E50" s="5" t="s">
        <v>68</v>
      </c>
      <c r="F50" s="5" t="s">
        <v>337</v>
      </c>
      <c r="G50" s="3" t="s">
        <v>58</v>
      </c>
      <c r="H50" s="4">
        <v>22974.649809999999</v>
      </c>
      <c r="I50" s="4">
        <v>28556.816569999999</v>
      </c>
      <c r="J50" s="4">
        <v>44496.024129999998</v>
      </c>
      <c r="K50" s="4">
        <v>60457.121350000001</v>
      </c>
      <c r="L50" s="6">
        <v>0.97958980110793603</v>
      </c>
      <c r="M50" s="6">
        <v>1.74062736756701E-4</v>
      </c>
      <c r="N50" s="6">
        <v>6.4246170602465904E-3</v>
      </c>
      <c r="O50" s="3" t="s">
        <v>245</v>
      </c>
      <c r="P50" s="27" t="s">
        <v>193</v>
      </c>
    </row>
    <row r="51" spans="1:26" x14ac:dyDescent="0.2">
      <c r="A51" s="64"/>
      <c r="B51" s="48"/>
      <c r="C51" s="49"/>
      <c r="D51" s="49"/>
      <c r="E51" s="5" t="s">
        <v>68</v>
      </c>
      <c r="F51" s="5" t="s">
        <v>337</v>
      </c>
      <c r="G51" s="3" t="s">
        <v>59</v>
      </c>
      <c r="H51" s="4">
        <v>43677.877659999998</v>
      </c>
      <c r="I51" s="4">
        <v>60372.890630000002</v>
      </c>
      <c r="J51" s="4">
        <v>87418.962390000001</v>
      </c>
      <c r="K51" s="4">
        <v>102778.4694</v>
      </c>
      <c r="L51" s="6">
        <v>0.81863931873432905</v>
      </c>
      <c r="M51" s="6">
        <v>3.8709032572264198E-4</v>
      </c>
      <c r="N51" s="6">
        <v>1.11393429918093E-2</v>
      </c>
      <c r="O51" s="3" t="s">
        <v>246</v>
      </c>
      <c r="P51" s="27" t="s">
        <v>193</v>
      </c>
    </row>
    <row r="52" spans="1:26" x14ac:dyDescent="0.2">
      <c r="A52" s="64"/>
      <c r="B52" s="48"/>
      <c r="C52" s="49"/>
      <c r="D52" s="49"/>
      <c r="E52" s="5" t="s">
        <v>68</v>
      </c>
      <c r="F52" s="5" t="s">
        <v>337</v>
      </c>
      <c r="G52" s="3" t="s">
        <v>60</v>
      </c>
      <c r="H52" s="4">
        <v>1036.3755570000001</v>
      </c>
      <c r="I52" s="4">
        <v>1002.33347</v>
      </c>
      <c r="J52" s="4">
        <v>3163.5654979999999</v>
      </c>
      <c r="K52" s="4">
        <v>1722.0192440000001</v>
      </c>
      <c r="L52" s="6">
        <v>1.1914541544728701</v>
      </c>
      <c r="M52" s="6">
        <v>2.00699883560792E-3</v>
      </c>
      <c r="N52" s="6">
        <v>3.2147005608346997E-2</v>
      </c>
      <c r="O52" s="3" t="s">
        <v>247</v>
      </c>
      <c r="P52" s="27" t="s">
        <v>193</v>
      </c>
    </row>
    <row r="53" spans="1:26" x14ac:dyDescent="0.2">
      <c r="A53" s="64"/>
      <c r="B53" s="48"/>
      <c r="C53" s="49"/>
      <c r="D53" s="49"/>
      <c r="E53" s="5" t="s">
        <v>68</v>
      </c>
      <c r="F53" s="5" t="s">
        <v>337</v>
      </c>
      <c r="G53" s="3" t="s">
        <v>61</v>
      </c>
      <c r="H53" s="4">
        <v>4580.8364190000002</v>
      </c>
      <c r="I53" s="4">
        <v>7260.846544</v>
      </c>
      <c r="J53" s="4">
        <v>10731.99079</v>
      </c>
      <c r="K53" s="4">
        <v>12911.10196</v>
      </c>
      <c r="L53" s="6">
        <v>0.94543267564697198</v>
      </c>
      <c r="M53" s="6">
        <v>3.7198057171101699E-3</v>
      </c>
      <c r="N53" s="6">
        <v>4.6782751371707697E-2</v>
      </c>
      <c r="O53" s="3" t="s">
        <v>248</v>
      </c>
      <c r="P53" s="27" t="s">
        <v>193</v>
      </c>
    </row>
    <row r="54" spans="1:26" x14ac:dyDescent="0.2">
      <c r="A54" s="64"/>
      <c r="B54" s="48"/>
      <c r="C54" s="49"/>
      <c r="D54" s="49"/>
      <c r="E54" s="5" t="s">
        <v>68</v>
      </c>
      <c r="F54" s="5" t="s">
        <v>337</v>
      </c>
      <c r="G54" s="3" t="s">
        <v>62</v>
      </c>
      <c r="H54" s="4">
        <v>1114.915747</v>
      </c>
      <c r="I54" s="4">
        <v>2024.209605</v>
      </c>
      <c r="J54" s="4">
        <v>1282.279992</v>
      </c>
      <c r="K54" s="4">
        <v>2682.3507089999998</v>
      </c>
      <c r="L54" s="6">
        <v>0.92651805977238499</v>
      </c>
      <c r="M54" s="6">
        <v>9.0634591594007108E-3</v>
      </c>
      <c r="N54" s="6">
        <v>7.6180160516212306E-2</v>
      </c>
      <c r="O54" s="3" t="s">
        <v>249</v>
      </c>
      <c r="P54" s="27" t="s">
        <v>193</v>
      </c>
    </row>
    <row r="55" spans="1:26" x14ac:dyDescent="0.2">
      <c r="A55" s="64"/>
      <c r="B55" s="48"/>
      <c r="C55" s="49"/>
      <c r="D55" s="49"/>
      <c r="E55" s="5" t="s">
        <v>68</v>
      </c>
      <c r="F55" s="5" t="s">
        <v>337</v>
      </c>
      <c r="G55" s="3" t="s">
        <v>63</v>
      </c>
      <c r="H55" s="4">
        <v>2635.3596419999999</v>
      </c>
      <c r="I55" s="4">
        <v>5113.5308679999998</v>
      </c>
      <c r="J55" s="4">
        <v>3453.4769590000001</v>
      </c>
      <c r="K55" s="4">
        <v>5129.4882710000002</v>
      </c>
      <c r="L55" s="6">
        <v>0.69495647365279101</v>
      </c>
      <c r="M55" s="6">
        <v>1.8765955100611902E-2</v>
      </c>
      <c r="N55" s="6">
        <v>0.11585423283183099</v>
      </c>
      <c r="O55" s="3" t="s">
        <v>250</v>
      </c>
      <c r="P55" s="27" t="s">
        <v>193</v>
      </c>
    </row>
    <row r="56" spans="1:26" x14ac:dyDescent="0.2">
      <c r="A56" s="64"/>
      <c r="B56" s="48"/>
      <c r="C56" s="49"/>
      <c r="D56" s="49"/>
      <c r="E56" s="5" t="s">
        <v>68</v>
      </c>
      <c r="F56" s="5" t="s">
        <v>337</v>
      </c>
      <c r="G56" s="3" t="s">
        <v>64</v>
      </c>
      <c r="H56" s="4">
        <v>20917.323349999999</v>
      </c>
      <c r="I56" s="4">
        <v>23037.99469</v>
      </c>
      <c r="J56" s="4">
        <v>28887.94888</v>
      </c>
      <c r="K56" s="4">
        <v>31876.369620000001</v>
      </c>
      <c r="L56" s="6">
        <v>0.415768415483252</v>
      </c>
      <c r="M56" s="6">
        <v>5.56951976437845E-2</v>
      </c>
      <c r="N56" s="6">
        <v>0.20723323957207701</v>
      </c>
      <c r="O56" s="3" t="s">
        <v>251</v>
      </c>
      <c r="P56" s="27" t="s">
        <v>193</v>
      </c>
    </row>
    <row r="57" spans="1:26" x14ac:dyDescent="0.2">
      <c r="A57" s="64"/>
      <c r="B57" s="48"/>
      <c r="C57" s="49"/>
      <c r="D57" s="49"/>
      <c r="E57" s="5" t="s">
        <v>68</v>
      </c>
      <c r="F57" s="5" t="s">
        <v>337</v>
      </c>
      <c r="G57" s="3" t="s">
        <v>65</v>
      </c>
      <c r="H57" s="4">
        <v>1126.919832</v>
      </c>
      <c r="I57" s="4">
        <v>2853.116759</v>
      </c>
      <c r="J57" s="4">
        <v>2955.093292</v>
      </c>
      <c r="K57" s="4">
        <v>3473.9489830000002</v>
      </c>
      <c r="L57" s="6">
        <v>0.57668297361453702</v>
      </c>
      <c r="M57" s="6">
        <v>0.245827153793089</v>
      </c>
      <c r="N57" s="6">
        <v>0.44090488692288998</v>
      </c>
      <c r="O57" s="3" t="s">
        <v>252</v>
      </c>
      <c r="P57" s="27" t="s">
        <v>193</v>
      </c>
    </row>
    <row r="58" spans="1:26" x14ac:dyDescent="0.2">
      <c r="A58" s="64"/>
      <c r="B58" s="48"/>
      <c r="C58" s="49"/>
      <c r="D58" s="49"/>
      <c r="E58" s="5" t="s">
        <v>68</v>
      </c>
      <c r="F58" s="5" t="s">
        <v>337</v>
      </c>
      <c r="G58" s="3" t="s">
        <v>66</v>
      </c>
      <c r="H58" s="4">
        <v>1048.239022</v>
      </c>
      <c r="I58" s="4">
        <v>1346.378393</v>
      </c>
      <c r="J58" s="4">
        <v>1374.3418750000001</v>
      </c>
      <c r="K58" s="4">
        <v>1581.4579209999999</v>
      </c>
      <c r="L58" s="6">
        <v>0.22202165177584601</v>
      </c>
      <c r="M58" s="6">
        <v>0.53874254884084805</v>
      </c>
      <c r="N58" s="6">
        <v>0.62059222600386799</v>
      </c>
      <c r="O58" s="3" t="s">
        <v>253</v>
      </c>
      <c r="P58" s="27" t="s">
        <v>193</v>
      </c>
    </row>
    <row r="59" spans="1:26" x14ac:dyDescent="0.2">
      <c r="A59" s="64"/>
      <c r="B59" s="50"/>
      <c r="C59" s="51"/>
      <c r="D59" s="51"/>
      <c r="E59" s="8" t="s">
        <v>68</v>
      </c>
      <c r="F59" s="8" t="s">
        <v>337</v>
      </c>
      <c r="G59" s="15" t="s">
        <v>67</v>
      </c>
      <c r="H59" s="7">
        <v>3516.932855</v>
      </c>
      <c r="I59" s="7">
        <v>2637.9425540000002</v>
      </c>
      <c r="J59" s="7">
        <v>1495.4924579999999</v>
      </c>
      <c r="K59" s="7">
        <v>1265.56494</v>
      </c>
      <c r="L59" s="9">
        <v>-1.21211038116315</v>
      </c>
      <c r="M59" s="9">
        <v>2.0124438062235999E-4</v>
      </c>
      <c r="N59" s="9">
        <v>6.6996614447403903E-3</v>
      </c>
      <c r="O59" s="15" t="s">
        <v>155</v>
      </c>
      <c r="P59" s="33" t="s">
        <v>193</v>
      </c>
    </row>
    <row r="60" spans="1:26" ht="18" customHeight="1" x14ac:dyDescent="0.25">
      <c r="A60" s="64"/>
      <c r="B60" s="46" t="s">
        <v>328</v>
      </c>
      <c r="C60" s="47"/>
      <c r="D60" s="47"/>
      <c r="E60" s="12" t="s">
        <v>68</v>
      </c>
      <c r="F60" s="12" t="s">
        <v>338</v>
      </c>
      <c r="G60" s="2" t="s">
        <v>69</v>
      </c>
      <c r="H60" s="10">
        <v>229799.65789999999</v>
      </c>
      <c r="I60" s="10">
        <v>224758.55869999999</v>
      </c>
      <c r="J60" s="10">
        <v>282178.3334</v>
      </c>
      <c r="K60" s="10">
        <v>245080.503</v>
      </c>
      <c r="L60" s="11">
        <v>0.15683673758667499</v>
      </c>
      <c r="M60" s="11">
        <v>9.4967393413115095E-2</v>
      </c>
      <c r="N60" s="11">
        <v>0.26802045883324999</v>
      </c>
      <c r="O60" s="2" t="s">
        <v>156</v>
      </c>
      <c r="P60" s="19" t="s">
        <v>194</v>
      </c>
      <c r="W60" s="14"/>
      <c r="X60" s="14"/>
      <c r="Y60" s="14"/>
      <c r="Z60" s="14"/>
    </row>
    <row r="61" spans="1:26" x14ac:dyDescent="0.2">
      <c r="A61" s="64"/>
      <c r="B61" s="48"/>
      <c r="C61" s="49"/>
      <c r="D61" s="49"/>
      <c r="E61" s="5" t="s">
        <v>68</v>
      </c>
      <c r="F61" s="5" t="s">
        <v>338</v>
      </c>
      <c r="G61" s="3" t="s">
        <v>70</v>
      </c>
      <c r="H61" s="4">
        <v>412946.16039999999</v>
      </c>
      <c r="I61" s="4">
        <v>450992.25199999998</v>
      </c>
      <c r="J61" s="4">
        <v>509743.65</v>
      </c>
      <c r="K61" s="4">
        <v>510365.11229999998</v>
      </c>
      <c r="L61" s="6">
        <v>0.18561291205708</v>
      </c>
      <c r="M61" s="6">
        <v>3.03993898260542E-2</v>
      </c>
      <c r="N61" s="6">
        <v>0.14650232057410001</v>
      </c>
      <c r="O61" s="3" t="s">
        <v>157</v>
      </c>
      <c r="P61" s="27" t="s">
        <v>194</v>
      </c>
    </row>
    <row r="62" spans="1:26" x14ac:dyDescent="0.2">
      <c r="A62" s="64"/>
      <c r="B62" s="48"/>
      <c r="C62" s="49"/>
      <c r="D62" s="49"/>
      <c r="E62" s="5" t="s">
        <v>68</v>
      </c>
      <c r="F62" s="5" t="s">
        <v>338</v>
      </c>
      <c r="G62" s="3" t="s">
        <v>71</v>
      </c>
      <c r="H62" s="4">
        <v>7953.7377729999998</v>
      </c>
      <c r="I62" s="4">
        <v>7123.8351670000002</v>
      </c>
      <c r="J62" s="4">
        <v>9595.4174829999993</v>
      </c>
      <c r="K62" s="4">
        <v>12010.48785</v>
      </c>
      <c r="L62" s="6">
        <v>0.47283034689587899</v>
      </c>
      <c r="M62" s="6">
        <v>7.8417525214057301E-2</v>
      </c>
      <c r="N62" s="6">
        <v>0.24384831573971699</v>
      </c>
      <c r="O62" s="3" t="s">
        <v>254</v>
      </c>
      <c r="P62" s="27" t="s">
        <v>194</v>
      </c>
    </row>
    <row r="63" spans="1:26" x14ac:dyDescent="0.2">
      <c r="A63" s="64"/>
      <c r="B63" s="48"/>
      <c r="C63" s="49"/>
      <c r="D63" s="49"/>
      <c r="E63" s="5" t="s">
        <v>68</v>
      </c>
      <c r="F63" s="5" t="s">
        <v>338</v>
      </c>
      <c r="G63" s="3" t="s">
        <v>72</v>
      </c>
      <c r="H63" s="4">
        <v>13777.57295</v>
      </c>
      <c r="I63" s="4">
        <v>17711.177350000002</v>
      </c>
      <c r="J63" s="4">
        <v>18242.191190000001</v>
      </c>
      <c r="K63" s="4">
        <v>26641.991549999999</v>
      </c>
      <c r="L63" s="6">
        <v>0.46643560464522099</v>
      </c>
      <c r="M63" s="6">
        <v>0.119897483612386</v>
      </c>
      <c r="N63" s="6">
        <v>0.30292845228676102</v>
      </c>
      <c r="O63" s="3" t="s">
        <v>255</v>
      </c>
      <c r="P63" s="27" t="s">
        <v>194</v>
      </c>
    </row>
    <row r="64" spans="1:26" x14ac:dyDescent="0.2">
      <c r="A64" s="64"/>
      <c r="B64" s="48"/>
      <c r="C64" s="49"/>
      <c r="D64" s="49"/>
      <c r="E64" s="5" t="s">
        <v>68</v>
      </c>
      <c r="F64" s="5" t="s">
        <v>338</v>
      </c>
      <c r="G64" s="3" t="s">
        <v>73</v>
      </c>
      <c r="H64" s="4">
        <v>154338.50109999999</v>
      </c>
      <c r="I64" s="4">
        <v>149801.26949999999</v>
      </c>
      <c r="J64" s="4">
        <v>139046.07250000001</v>
      </c>
      <c r="K64" s="4">
        <v>123833.125</v>
      </c>
      <c r="L64" s="6">
        <v>-0.26676319690818501</v>
      </c>
      <c r="M64" s="6">
        <v>2.43928328842653E-2</v>
      </c>
      <c r="N64" s="6">
        <v>0.13227933604647801</v>
      </c>
      <c r="O64" s="3" t="s">
        <v>256</v>
      </c>
      <c r="P64" s="27" t="s">
        <v>194</v>
      </c>
    </row>
    <row r="65" spans="1:26" x14ac:dyDescent="0.2">
      <c r="A65" s="64"/>
      <c r="B65" s="48"/>
      <c r="C65" s="49"/>
      <c r="D65" s="49"/>
      <c r="E65" s="5" t="s">
        <v>68</v>
      </c>
      <c r="F65" s="5" t="s">
        <v>338</v>
      </c>
      <c r="G65" s="3" t="s">
        <v>74</v>
      </c>
      <c r="H65" s="4">
        <v>1876.1335939999999</v>
      </c>
      <c r="I65" s="4">
        <v>1750.8195310000001</v>
      </c>
      <c r="J65" s="4">
        <v>2113.1736780000001</v>
      </c>
      <c r="K65" s="4">
        <v>2595.3283289999999</v>
      </c>
      <c r="L65" s="6">
        <v>0.32929734705296598</v>
      </c>
      <c r="M65" s="6">
        <v>0.31384775489875799</v>
      </c>
      <c r="N65" s="6">
        <v>0.493270505214568</v>
      </c>
      <c r="O65" s="3" t="s">
        <v>257</v>
      </c>
      <c r="P65" s="27" t="s">
        <v>194</v>
      </c>
    </row>
    <row r="66" spans="1:26" x14ac:dyDescent="0.2">
      <c r="A66" s="64"/>
      <c r="B66" s="48"/>
      <c r="C66" s="49"/>
      <c r="D66" s="49"/>
      <c r="E66" s="5" t="s">
        <v>68</v>
      </c>
      <c r="F66" s="5" t="s">
        <v>338</v>
      </c>
      <c r="G66" s="3" t="s">
        <v>75</v>
      </c>
      <c r="H66" s="4">
        <v>59733.808429999997</v>
      </c>
      <c r="I66" s="4">
        <v>52789.478790000001</v>
      </c>
      <c r="J66" s="4">
        <v>53444.292379999999</v>
      </c>
      <c r="K66" s="4">
        <v>44044.913509999998</v>
      </c>
      <c r="L66" s="6">
        <v>-0.26472591616395003</v>
      </c>
      <c r="M66" s="6">
        <v>0.14636985188350299</v>
      </c>
      <c r="N66" s="6">
        <v>0.33364681421495002</v>
      </c>
      <c r="O66" s="3" t="s">
        <v>158</v>
      </c>
      <c r="P66" s="27" t="s">
        <v>195</v>
      </c>
    </row>
    <row r="67" spans="1:26" x14ac:dyDescent="0.2">
      <c r="A67" s="64"/>
      <c r="B67" s="48"/>
      <c r="C67" s="49"/>
      <c r="D67" s="49"/>
      <c r="E67" s="5" t="s">
        <v>68</v>
      </c>
      <c r="F67" s="5" t="s">
        <v>338</v>
      </c>
      <c r="G67" s="3" t="s">
        <v>76</v>
      </c>
      <c r="H67" s="4">
        <v>21335.57316</v>
      </c>
      <c r="I67" s="4">
        <v>22431.41517</v>
      </c>
      <c r="J67" s="4">
        <v>31363.050640000001</v>
      </c>
      <c r="K67" s="4">
        <v>44766.753879999997</v>
      </c>
      <c r="L67" s="6">
        <v>0.75480989613118399</v>
      </c>
      <c r="M67" s="6">
        <v>4.2021346042067798E-3</v>
      </c>
      <c r="N67" s="6">
        <v>5.0243615811003998E-2</v>
      </c>
      <c r="O67" s="3" t="s">
        <v>77</v>
      </c>
      <c r="P67" s="27" t="s">
        <v>195</v>
      </c>
    </row>
    <row r="68" spans="1:26" x14ac:dyDescent="0.2">
      <c r="A68" s="64"/>
      <c r="B68" s="48"/>
      <c r="C68" s="49"/>
      <c r="D68" s="49"/>
      <c r="E68" s="5" t="s">
        <v>68</v>
      </c>
      <c r="F68" s="5" t="s">
        <v>338</v>
      </c>
      <c r="G68" s="3" t="s">
        <v>78</v>
      </c>
      <c r="H68" s="4">
        <v>413853.179</v>
      </c>
      <c r="I68" s="4">
        <v>437942.7721</v>
      </c>
      <c r="J68" s="4">
        <v>495261.99660000001</v>
      </c>
      <c r="K68" s="4">
        <v>544602.48869999999</v>
      </c>
      <c r="L68" s="6">
        <v>0.23664788817801</v>
      </c>
      <c r="M68" s="6">
        <v>1.9004655731519399E-2</v>
      </c>
      <c r="N68" s="6">
        <v>0.116487549275009</v>
      </c>
      <c r="O68" s="3" t="s">
        <v>79</v>
      </c>
      <c r="P68" s="27" t="s">
        <v>195</v>
      </c>
    </row>
    <row r="69" spans="1:26" x14ac:dyDescent="0.2">
      <c r="A69" s="64"/>
      <c r="B69" s="48"/>
      <c r="C69" s="49"/>
      <c r="D69" s="49"/>
      <c r="E69" s="5" t="s">
        <v>68</v>
      </c>
      <c r="F69" s="5" t="s">
        <v>338</v>
      </c>
      <c r="G69" s="3" t="s">
        <v>80</v>
      </c>
      <c r="H69" s="4">
        <v>226463.56229999999</v>
      </c>
      <c r="I69" s="4">
        <v>278470.34120000002</v>
      </c>
      <c r="J69" s="4">
        <v>311770.5686</v>
      </c>
      <c r="K69" s="4">
        <v>350989.53539999999</v>
      </c>
      <c r="L69" s="6">
        <v>0.34059868234382701</v>
      </c>
      <c r="M69" s="6">
        <v>2.1341582610550299E-2</v>
      </c>
      <c r="N69" s="6">
        <v>0.123706450088142</v>
      </c>
      <c r="O69" s="3" t="s">
        <v>81</v>
      </c>
      <c r="P69" s="27" t="s">
        <v>195</v>
      </c>
    </row>
    <row r="70" spans="1:26" x14ac:dyDescent="0.2">
      <c r="A70" s="64"/>
      <c r="B70" s="48"/>
      <c r="C70" s="49"/>
      <c r="D70" s="49"/>
      <c r="E70" s="5" t="s">
        <v>68</v>
      </c>
      <c r="F70" s="5" t="s">
        <v>338</v>
      </c>
      <c r="G70" s="3" t="s">
        <v>82</v>
      </c>
      <c r="H70" s="4">
        <v>13566.69362</v>
      </c>
      <c r="I70" s="4">
        <v>12903.39309</v>
      </c>
      <c r="J70" s="4">
        <v>16807.204519999999</v>
      </c>
      <c r="K70" s="4">
        <v>14192.896839999999</v>
      </c>
      <c r="L70" s="6">
        <v>0.17014925730077901</v>
      </c>
      <c r="M70" s="6">
        <v>0.44873120687045298</v>
      </c>
      <c r="N70" s="6">
        <v>0.57413579121861602</v>
      </c>
      <c r="O70" s="3" t="s">
        <v>83</v>
      </c>
      <c r="P70" s="27" t="s">
        <v>195</v>
      </c>
    </row>
    <row r="71" spans="1:26" x14ac:dyDescent="0.2">
      <c r="A71" s="64"/>
      <c r="B71" s="48"/>
      <c r="C71" s="49"/>
      <c r="D71" s="49"/>
      <c r="E71" s="5" t="s">
        <v>68</v>
      </c>
      <c r="F71" s="5" t="s">
        <v>338</v>
      </c>
      <c r="G71" s="3" t="s">
        <v>84</v>
      </c>
      <c r="H71" s="4">
        <v>63926.140330000002</v>
      </c>
      <c r="I71" s="4">
        <v>72767.574059999999</v>
      </c>
      <c r="J71" s="4">
        <v>83112.374920000002</v>
      </c>
      <c r="K71" s="4">
        <v>97011.642449999999</v>
      </c>
      <c r="L71" s="6">
        <v>0.34793163393055898</v>
      </c>
      <c r="M71" s="6">
        <v>6.4109639294728293E-2</v>
      </c>
      <c r="N71" s="6">
        <v>0.21857136342258901</v>
      </c>
      <c r="O71" s="3" t="s">
        <v>258</v>
      </c>
      <c r="P71" s="27" t="s">
        <v>195</v>
      </c>
    </row>
    <row r="72" spans="1:26" x14ac:dyDescent="0.2">
      <c r="A72" s="64"/>
      <c r="B72" s="48"/>
      <c r="C72" s="49"/>
      <c r="D72" s="49"/>
      <c r="E72" s="5" t="s">
        <v>68</v>
      </c>
      <c r="F72" s="5" t="s">
        <v>338</v>
      </c>
      <c r="G72" s="3" t="s">
        <v>85</v>
      </c>
      <c r="H72" s="4">
        <v>21867.29579</v>
      </c>
      <c r="I72" s="4">
        <v>23977.157190000002</v>
      </c>
      <c r="J72" s="4">
        <v>29135.847020000001</v>
      </c>
      <c r="K72" s="4">
        <v>33050.82619</v>
      </c>
      <c r="L72" s="6">
        <v>0.38928175155875699</v>
      </c>
      <c r="M72" s="6">
        <v>7.6323703352255606E-2</v>
      </c>
      <c r="N72" s="6">
        <v>0.24145586640632899</v>
      </c>
      <c r="O72" s="3" t="s">
        <v>259</v>
      </c>
      <c r="P72" s="27" t="s">
        <v>195</v>
      </c>
    </row>
    <row r="73" spans="1:26" x14ac:dyDescent="0.2">
      <c r="A73" s="64"/>
      <c r="B73" s="48"/>
      <c r="C73" s="49"/>
      <c r="D73" s="49"/>
      <c r="E73" s="5" t="s">
        <v>68</v>
      </c>
      <c r="F73" s="5" t="s">
        <v>338</v>
      </c>
      <c r="G73" s="3" t="s">
        <v>86</v>
      </c>
      <c r="H73" s="4">
        <v>706744.30949999997</v>
      </c>
      <c r="I73" s="4">
        <v>740115.38249999995</v>
      </c>
      <c r="J73" s="4">
        <v>701405.52009999997</v>
      </c>
      <c r="K73" s="4">
        <v>710185.7341</v>
      </c>
      <c r="L73" s="6">
        <v>-1.1942137603374E-2</v>
      </c>
      <c r="M73" s="6">
        <v>0.83202005295679604</v>
      </c>
      <c r="N73" s="6">
        <v>0.72043503435896605</v>
      </c>
      <c r="O73" s="3" t="s">
        <v>260</v>
      </c>
      <c r="P73" s="27" t="s">
        <v>195</v>
      </c>
    </row>
    <row r="74" spans="1:26" x14ac:dyDescent="0.2">
      <c r="A74" s="64"/>
      <c r="B74" s="48"/>
      <c r="C74" s="49"/>
      <c r="D74" s="49"/>
      <c r="E74" s="5" t="s">
        <v>68</v>
      </c>
      <c r="F74" s="5" t="s">
        <v>338</v>
      </c>
      <c r="G74" s="3" t="s">
        <v>87</v>
      </c>
      <c r="H74" s="4">
        <v>703856.85109999997</v>
      </c>
      <c r="I74" s="4">
        <v>732255.98690000002</v>
      </c>
      <c r="J74" s="4">
        <v>679191.66040000005</v>
      </c>
      <c r="K74" s="4">
        <v>675096.60389999999</v>
      </c>
      <c r="L74" s="6">
        <v>-3.02584663980223E-2</v>
      </c>
      <c r="M74" s="6">
        <v>0.57626871210927899</v>
      </c>
      <c r="N74" s="6">
        <v>0.63605658715483404</v>
      </c>
      <c r="O74" s="3" t="s">
        <v>261</v>
      </c>
      <c r="P74" s="27" t="s">
        <v>195</v>
      </c>
    </row>
    <row r="75" spans="1:26" x14ac:dyDescent="0.2">
      <c r="A75" s="64"/>
      <c r="B75" s="50"/>
      <c r="C75" s="51"/>
      <c r="D75" s="51"/>
      <c r="E75" s="8" t="s">
        <v>68</v>
      </c>
      <c r="F75" s="8" t="s">
        <v>338</v>
      </c>
      <c r="G75" s="15" t="s">
        <v>88</v>
      </c>
      <c r="H75" s="7">
        <v>932267.84129999997</v>
      </c>
      <c r="I75" s="7">
        <v>1014013.47</v>
      </c>
      <c r="J75" s="7">
        <v>848311.2389</v>
      </c>
      <c r="K75" s="7">
        <v>976844.01809999999</v>
      </c>
      <c r="L75" s="9">
        <v>0.107415184140447</v>
      </c>
      <c r="M75" s="9">
        <v>8.0578345907515198E-2</v>
      </c>
      <c r="N75" s="9">
        <v>0.247844075001282</v>
      </c>
      <c r="O75" s="15" t="s">
        <v>159</v>
      </c>
      <c r="P75" s="33" t="s">
        <v>195</v>
      </c>
    </row>
    <row r="76" spans="1:26" ht="18" customHeight="1" x14ac:dyDescent="0.25">
      <c r="A76" s="64"/>
      <c r="B76" s="46" t="s">
        <v>327</v>
      </c>
      <c r="C76" s="46" t="s">
        <v>353</v>
      </c>
      <c r="D76" s="46" t="s">
        <v>349</v>
      </c>
      <c r="E76" s="12" t="s">
        <v>68</v>
      </c>
      <c r="F76" s="12" t="s">
        <v>339</v>
      </c>
      <c r="G76" s="2" t="s">
        <v>89</v>
      </c>
      <c r="H76" s="10">
        <v>247213.24600000001</v>
      </c>
      <c r="I76" s="10">
        <v>221154.7709</v>
      </c>
      <c r="J76" s="10">
        <v>211364.579</v>
      </c>
      <c r="K76" s="10">
        <v>178699.1753</v>
      </c>
      <c r="L76" s="11">
        <v>-0.32113121654208598</v>
      </c>
      <c r="M76" s="11">
        <v>3.29933637615308E-3</v>
      </c>
      <c r="N76" s="11">
        <v>4.2761661404151198E-2</v>
      </c>
      <c r="O76" s="2" t="s">
        <v>262</v>
      </c>
      <c r="P76" s="19" t="s">
        <v>194</v>
      </c>
      <c r="W76" s="14"/>
      <c r="X76" s="14"/>
      <c r="Y76" s="14"/>
      <c r="Z76" s="14"/>
    </row>
    <row r="77" spans="1:26" x14ac:dyDescent="0.2">
      <c r="A77" s="64"/>
      <c r="B77" s="48"/>
      <c r="C77" s="48"/>
      <c r="D77" s="48"/>
      <c r="E77" s="5" t="s">
        <v>68</v>
      </c>
      <c r="F77" s="5" t="s">
        <v>339</v>
      </c>
      <c r="G77" s="3" t="s">
        <v>90</v>
      </c>
      <c r="H77" s="4">
        <v>11813.93283</v>
      </c>
      <c r="I77" s="4">
        <v>7184.9689790000002</v>
      </c>
      <c r="J77" s="4">
        <v>12793.196840000001</v>
      </c>
      <c r="K77" s="4">
        <v>13976.30566</v>
      </c>
      <c r="L77" s="6">
        <v>0.44799545471191299</v>
      </c>
      <c r="M77" s="6">
        <v>0.14070751876812601</v>
      </c>
      <c r="N77" s="6">
        <v>0.32929406192601501</v>
      </c>
      <c r="O77" s="3" t="s">
        <v>263</v>
      </c>
      <c r="P77" s="27" t="s">
        <v>195</v>
      </c>
    </row>
    <row r="78" spans="1:26" x14ac:dyDescent="0.2">
      <c r="A78" s="64"/>
      <c r="B78" s="48"/>
      <c r="C78" s="48"/>
      <c r="D78" s="48"/>
      <c r="E78" s="5" t="s">
        <v>68</v>
      </c>
      <c r="F78" s="5" t="s">
        <v>339</v>
      </c>
      <c r="G78" s="3" t="s">
        <v>91</v>
      </c>
      <c r="H78" s="4">
        <v>257287.18840000001</v>
      </c>
      <c r="I78" s="4">
        <v>265557.49780000001</v>
      </c>
      <c r="J78" s="4">
        <v>238711.56289999999</v>
      </c>
      <c r="K78" s="4">
        <v>200666.6917</v>
      </c>
      <c r="L78" s="6">
        <v>-0.30951726579104699</v>
      </c>
      <c r="M78" s="6">
        <v>2.2897171343752901E-3</v>
      </c>
      <c r="N78" s="6">
        <v>3.2579182953184002E-2</v>
      </c>
      <c r="O78" s="3" t="s">
        <v>92</v>
      </c>
      <c r="P78" s="27" t="s">
        <v>195</v>
      </c>
    </row>
    <row r="79" spans="1:26" x14ac:dyDescent="0.2">
      <c r="A79" s="64"/>
      <c r="B79" s="48"/>
      <c r="C79" s="48"/>
      <c r="D79" s="48"/>
      <c r="E79" s="5" t="s">
        <v>68</v>
      </c>
      <c r="F79" s="5" t="s">
        <v>339</v>
      </c>
      <c r="G79" s="3" t="s">
        <v>93</v>
      </c>
      <c r="H79" s="4">
        <v>88892.218890000004</v>
      </c>
      <c r="I79" s="4">
        <v>100952.90300000001</v>
      </c>
      <c r="J79" s="4">
        <v>99223.485879999993</v>
      </c>
      <c r="K79" s="4">
        <v>100874.14230000001</v>
      </c>
      <c r="L79" s="6">
        <v>4.7147349911462903E-2</v>
      </c>
      <c r="M79" s="6">
        <v>0.75550294602499002</v>
      </c>
      <c r="N79" s="6">
        <v>0.70440995848905497</v>
      </c>
      <c r="O79" s="3" t="s">
        <v>264</v>
      </c>
      <c r="P79" s="27" t="s">
        <v>195</v>
      </c>
    </row>
    <row r="80" spans="1:26" x14ac:dyDescent="0.2">
      <c r="A80" s="64"/>
      <c r="B80" s="50"/>
      <c r="C80" s="50"/>
      <c r="D80" s="48"/>
      <c r="E80" s="8" t="s">
        <v>68</v>
      </c>
      <c r="F80" s="8" t="s">
        <v>339</v>
      </c>
      <c r="G80" s="15" t="s">
        <v>94</v>
      </c>
      <c r="H80" s="7">
        <f>1029997.084/18</f>
        <v>57222.060222222222</v>
      </c>
      <c r="I80" s="7">
        <f>925656.729/18</f>
        <v>51425.373833333339</v>
      </c>
      <c r="J80" s="7">
        <f>933687.3826/18</f>
        <v>51871.521255555555</v>
      </c>
      <c r="K80" s="7">
        <f>828034.3844/18</f>
        <v>46001.910244444443</v>
      </c>
      <c r="L80" s="9">
        <v>-0.206545625200624</v>
      </c>
      <c r="M80" s="9">
        <v>1.2436368356900801E-3</v>
      </c>
      <c r="N80" s="9">
        <v>2.3724815358500899E-2</v>
      </c>
      <c r="O80" s="15" t="s">
        <v>160</v>
      </c>
      <c r="P80" s="33" t="s">
        <v>195</v>
      </c>
    </row>
    <row r="81" spans="1:26" ht="18" customHeight="1" x14ac:dyDescent="0.25">
      <c r="A81" s="64"/>
      <c r="B81" s="46" t="s">
        <v>326</v>
      </c>
      <c r="C81" s="46" t="s">
        <v>354</v>
      </c>
      <c r="D81" s="48"/>
      <c r="E81" s="12" t="s">
        <v>97</v>
      </c>
      <c r="F81" s="12" t="s">
        <v>334</v>
      </c>
      <c r="G81" s="2" t="s">
        <v>95</v>
      </c>
      <c r="H81" s="10">
        <v>169011.90580000001</v>
      </c>
      <c r="I81" s="10">
        <v>156365.19990000001</v>
      </c>
      <c r="J81" s="10">
        <v>191952.3915</v>
      </c>
      <c r="K81" s="10">
        <v>185359.62820000001</v>
      </c>
      <c r="L81" s="11">
        <v>0.159941582102264</v>
      </c>
      <c r="M81" s="11">
        <v>0.14660549637967399</v>
      </c>
      <c r="N81" s="11">
        <v>0.33364681421495002</v>
      </c>
      <c r="O81" s="2" t="s">
        <v>265</v>
      </c>
      <c r="P81" s="19" t="s">
        <v>197</v>
      </c>
      <c r="W81" s="14"/>
      <c r="X81" s="14"/>
      <c r="Y81" s="14"/>
      <c r="Z81" s="14"/>
    </row>
    <row r="82" spans="1:26" x14ac:dyDescent="0.2">
      <c r="A82" s="64"/>
      <c r="B82" s="50"/>
      <c r="C82" s="50"/>
      <c r="D82" s="50"/>
      <c r="E82" s="8" t="s">
        <v>97</v>
      </c>
      <c r="F82" s="8" t="s">
        <v>334</v>
      </c>
      <c r="G82" s="15" t="s">
        <v>96</v>
      </c>
      <c r="H82" s="7">
        <v>12228.49605</v>
      </c>
      <c r="I82" s="7">
        <v>21592.65307</v>
      </c>
      <c r="J82" s="7">
        <v>14808.331620000001</v>
      </c>
      <c r="K82" s="7">
        <v>18512.67181</v>
      </c>
      <c r="L82" s="9">
        <v>0.50951491348961997</v>
      </c>
      <c r="M82" s="9">
        <v>3.03648536594468E-2</v>
      </c>
      <c r="N82" s="9">
        <v>0.14650232057410001</v>
      </c>
      <c r="O82" s="15" t="s">
        <v>266</v>
      </c>
      <c r="P82" s="33" t="s">
        <v>166</v>
      </c>
    </row>
    <row r="83" spans="1:26" ht="18" customHeight="1" x14ac:dyDescent="0.25">
      <c r="A83" s="64"/>
      <c r="B83" s="46" t="s">
        <v>325</v>
      </c>
      <c r="C83" s="47"/>
      <c r="D83" s="47"/>
      <c r="E83" s="12" t="s">
        <v>97</v>
      </c>
      <c r="F83" s="12" t="s">
        <v>335</v>
      </c>
      <c r="G83" s="2" t="s">
        <v>98</v>
      </c>
      <c r="H83" s="10">
        <v>565644.62329999998</v>
      </c>
      <c r="I83" s="10">
        <v>594809.75390000001</v>
      </c>
      <c r="J83" s="10">
        <v>535132.95979999995</v>
      </c>
      <c r="K83" s="10">
        <v>505509.2499</v>
      </c>
      <c r="L83" s="11">
        <v>-5.8138570800741397E-2</v>
      </c>
      <c r="M83" s="11">
        <v>0.408494289487565</v>
      </c>
      <c r="N83" s="11">
        <v>0.55175970752418002</v>
      </c>
      <c r="O83" s="2" t="s">
        <v>267</v>
      </c>
      <c r="P83" s="19" t="s">
        <v>197</v>
      </c>
      <c r="W83" s="14"/>
      <c r="X83" s="14"/>
      <c r="Y83" s="14"/>
      <c r="Z83" s="14"/>
    </row>
    <row r="84" spans="1:26" x14ac:dyDescent="0.2">
      <c r="A84" s="64"/>
      <c r="B84" s="50"/>
      <c r="C84" s="51"/>
      <c r="D84" s="51"/>
      <c r="E84" s="8" t="s">
        <v>97</v>
      </c>
      <c r="F84" s="8" t="s">
        <v>335</v>
      </c>
      <c r="G84" s="15" t="s">
        <v>99</v>
      </c>
      <c r="H84" s="7">
        <v>119030.9909</v>
      </c>
      <c r="I84" s="7">
        <v>120706.2525</v>
      </c>
      <c r="J84" s="7">
        <v>135490.33600000001</v>
      </c>
      <c r="K84" s="7">
        <v>64181.98285</v>
      </c>
      <c r="L84" s="9">
        <v>-0.337846924866198</v>
      </c>
      <c r="M84" s="9">
        <v>0.25412136996850498</v>
      </c>
      <c r="N84" s="9">
        <v>0.44702609068268101</v>
      </c>
      <c r="O84" s="15" t="s">
        <v>268</v>
      </c>
      <c r="P84" s="33" t="s">
        <v>198</v>
      </c>
    </row>
    <row r="85" spans="1:26" ht="18" customHeight="1" x14ac:dyDescent="0.25">
      <c r="A85" s="64"/>
      <c r="B85" s="46" t="s">
        <v>324</v>
      </c>
      <c r="C85" s="46" t="s">
        <v>355</v>
      </c>
      <c r="D85" s="47"/>
      <c r="E85" s="12" t="s">
        <v>106</v>
      </c>
      <c r="F85" s="12" t="s">
        <v>297</v>
      </c>
      <c r="G85" s="2" t="s">
        <v>100</v>
      </c>
      <c r="H85" s="10">
        <v>333769.60590000002</v>
      </c>
      <c r="I85" s="10">
        <v>333538.5013</v>
      </c>
      <c r="J85" s="10">
        <v>316487.65860000002</v>
      </c>
      <c r="K85" s="10">
        <v>256549.93900000001</v>
      </c>
      <c r="L85" s="11">
        <v>-0.27907778246874698</v>
      </c>
      <c r="M85" s="11">
        <v>4.0803182575730101E-3</v>
      </c>
      <c r="N85" s="11">
        <v>4.9484054171478102E-2</v>
      </c>
      <c r="O85" s="2" t="s">
        <v>269</v>
      </c>
      <c r="P85" s="19" t="s">
        <v>301</v>
      </c>
      <c r="W85" s="14"/>
      <c r="X85" s="14"/>
      <c r="Y85" s="14"/>
      <c r="Z85" s="14"/>
    </row>
    <row r="86" spans="1:26" x14ac:dyDescent="0.2">
      <c r="A86" s="64"/>
      <c r="B86" s="48"/>
      <c r="C86" s="48"/>
      <c r="D86" s="49"/>
      <c r="E86" s="5" t="s">
        <v>106</v>
      </c>
      <c r="F86" s="5" t="s">
        <v>297</v>
      </c>
      <c r="G86" s="3" t="s">
        <v>101</v>
      </c>
      <c r="H86" s="4">
        <v>144616.63089999999</v>
      </c>
      <c r="I86" s="4">
        <v>151260.65520000001</v>
      </c>
      <c r="J86" s="4">
        <v>169362.6923</v>
      </c>
      <c r="K86" s="4">
        <v>220383.9399</v>
      </c>
      <c r="L86" s="6">
        <v>0.35121500650028598</v>
      </c>
      <c r="M86" s="6">
        <v>4.7421382184933601E-2</v>
      </c>
      <c r="N86" s="6">
        <v>0.18815311752962799</v>
      </c>
      <c r="O86" s="3" t="s">
        <v>270</v>
      </c>
      <c r="P86" s="27" t="s">
        <v>301</v>
      </c>
    </row>
    <row r="87" spans="1:26" x14ac:dyDescent="0.2">
      <c r="A87" s="64"/>
      <c r="B87" s="48"/>
      <c r="C87" s="48"/>
      <c r="D87" s="49"/>
      <c r="E87" s="5" t="s">
        <v>106</v>
      </c>
      <c r="F87" s="5" t="s">
        <v>297</v>
      </c>
      <c r="G87" s="3" t="s">
        <v>102</v>
      </c>
      <c r="H87" s="4">
        <v>41486.20521</v>
      </c>
      <c r="I87" s="4">
        <v>41691.201220000003</v>
      </c>
      <c r="J87" s="4">
        <v>51095.877070000002</v>
      </c>
      <c r="K87" s="4">
        <v>58459.068220000001</v>
      </c>
      <c r="L87" s="6">
        <v>0.34780037048220702</v>
      </c>
      <c r="M87" s="6">
        <v>7.5251620361491897E-2</v>
      </c>
      <c r="N87" s="6">
        <v>0.24106782912659899</v>
      </c>
      <c r="O87" s="3" t="s">
        <v>271</v>
      </c>
      <c r="P87" s="27" t="s">
        <v>301</v>
      </c>
    </row>
    <row r="88" spans="1:26" x14ac:dyDescent="0.2">
      <c r="A88" s="64"/>
      <c r="B88" s="48"/>
      <c r="C88" s="48"/>
      <c r="D88" s="49"/>
      <c r="E88" s="5" t="s">
        <v>106</v>
      </c>
      <c r="F88" s="5" t="s">
        <v>297</v>
      </c>
      <c r="G88" s="3" t="s">
        <v>103</v>
      </c>
      <c r="H88" s="4">
        <v>61654.830629999997</v>
      </c>
      <c r="I88" s="4">
        <v>75304.908519999997</v>
      </c>
      <c r="J88" s="4">
        <v>65554.240000000005</v>
      </c>
      <c r="K88" s="4">
        <v>57451.15958</v>
      </c>
      <c r="L88" s="6">
        <v>-0.213909204764519</v>
      </c>
      <c r="M88" s="6">
        <v>0.25015628838412002</v>
      </c>
      <c r="N88" s="6">
        <v>0.44453974392642998</v>
      </c>
      <c r="O88" s="3" t="s">
        <v>161</v>
      </c>
      <c r="P88" s="27" t="s">
        <v>301</v>
      </c>
    </row>
    <row r="89" spans="1:26" x14ac:dyDescent="0.2">
      <c r="A89" s="64"/>
      <c r="B89" s="50"/>
      <c r="C89" s="50"/>
      <c r="D89" s="51"/>
      <c r="E89" s="8" t="s">
        <v>106</v>
      </c>
      <c r="F89" s="8" t="s">
        <v>297</v>
      </c>
      <c r="G89" s="15" t="s">
        <v>104</v>
      </c>
      <c r="H89" s="7">
        <v>329.3222447</v>
      </c>
      <c r="I89" s="7">
        <v>381.48838990000002</v>
      </c>
      <c r="J89" s="7">
        <v>474.48601209999998</v>
      </c>
      <c r="K89" s="7">
        <v>503.16254889999999</v>
      </c>
      <c r="L89" s="9">
        <v>0.40740534718285498</v>
      </c>
      <c r="M89" s="9">
        <v>0.30104018159712997</v>
      </c>
      <c r="N89" s="9">
        <v>0.48673520285057498</v>
      </c>
      <c r="O89" s="15" t="s">
        <v>105</v>
      </c>
      <c r="P89" s="27" t="s">
        <v>301</v>
      </c>
    </row>
    <row r="90" spans="1:26" ht="18" customHeight="1" x14ac:dyDescent="0.25">
      <c r="A90" s="64"/>
      <c r="B90" s="46" t="s">
        <v>323</v>
      </c>
      <c r="C90" s="46" t="s">
        <v>356</v>
      </c>
      <c r="D90" s="47"/>
      <c r="E90" s="12" t="s">
        <v>145</v>
      </c>
      <c r="F90" s="12" t="s">
        <v>146</v>
      </c>
      <c r="G90" s="2" t="s">
        <v>107</v>
      </c>
      <c r="H90" s="10">
        <v>438509.7512</v>
      </c>
      <c r="I90" s="10">
        <v>400607.28019999998</v>
      </c>
      <c r="J90" s="10">
        <v>439015.67670000001</v>
      </c>
      <c r="K90" s="10">
        <v>344861.76439999999</v>
      </c>
      <c r="L90" s="11">
        <v>-0.29295597060131801</v>
      </c>
      <c r="M90" s="11">
        <v>1.05025022922028E-4</v>
      </c>
      <c r="N90" s="11">
        <v>4.7844786663030804E-3</v>
      </c>
      <c r="O90" s="2" t="s">
        <v>272</v>
      </c>
      <c r="P90" s="19" t="s">
        <v>146</v>
      </c>
      <c r="W90" s="14"/>
      <c r="X90" s="14"/>
      <c r="Y90" s="14"/>
      <c r="Z90" s="14"/>
    </row>
    <row r="91" spans="1:26" x14ac:dyDescent="0.2">
      <c r="A91" s="64"/>
      <c r="B91" s="50"/>
      <c r="C91" s="50"/>
      <c r="D91" s="51"/>
      <c r="E91" s="8" t="s">
        <v>145</v>
      </c>
      <c r="F91" s="8" t="s">
        <v>146</v>
      </c>
      <c r="G91" s="15" t="s">
        <v>108</v>
      </c>
      <c r="H91" s="7">
        <v>49449.852400000003</v>
      </c>
      <c r="I91" s="7">
        <v>48938.677539999997</v>
      </c>
      <c r="J91" s="7">
        <v>40653.566700000003</v>
      </c>
      <c r="K91" s="7">
        <v>28672.4195</v>
      </c>
      <c r="L91" s="9">
        <v>-0.281986755544616</v>
      </c>
      <c r="M91" s="9">
        <v>0.28841247996053598</v>
      </c>
      <c r="N91" s="9">
        <v>0.479291889707464</v>
      </c>
      <c r="O91" s="15" t="s">
        <v>273</v>
      </c>
      <c r="P91" s="33" t="s">
        <v>146</v>
      </c>
    </row>
    <row r="92" spans="1:26" ht="18" customHeight="1" x14ac:dyDescent="0.25">
      <c r="A92" s="64"/>
      <c r="B92" s="46" t="s">
        <v>322</v>
      </c>
      <c r="C92" s="46" t="s">
        <v>357</v>
      </c>
      <c r="D92" s="47"/>
      <c r="E92" s="12" t="s">
        <v>112</v>
      </c>
      <c r="F92" s="12" t="s">
        <v>147</v>
      </c>
      <c r="G92" s="2" t="s">
        <v>109</v>
      </c>
      <c r="H92" s="10">
        <v>270534.49229999998</v>
      </c>
      <c r="I92" s="10">
        <v>289680.48469999997</v>
      </c>
      <c r="J92" s="10">
        <v>298043.04220000003</v>
      </c>
      <c r="K92" s="10">
        <v>352577.81819999998</v>
      </c>
      <c r="L92" s="11">
        <v>0.12715407893889999</v>
      </c>
      <c r="M92" s="11">
        <v>0.38382725185026401</v>
      </c>
      <c r="N92" s="11">
        <v>0.54069242636071901</v>
      </c>
      <c r="O92" s="2" t="s">
        <v>305</v>
      </c>
      <c r="P92" s="19" t="s">
        <v>147</v>
      </c>
      <c r="W92" s="14"/>
      <c r="X92" s="14"/>
      <c r="Y92" s="14"/>
      <c r="Z92" s="14"/>
    </row>
    <row r="93" spans="1:26" x14ac:dyDescent="0.2">
      <c r="A93" s="64"/>
      <c r="B93" s="48"/>
      <c r="C93" s="48"/>
      <c r="D93" s="49"/>
      <c r="E93" s="1" t="s">
        <v>112</v>
      </c>
      <c r="F93" s="1" t="s">
        <v>147</v>
      </c>
      <c r="G93" s="3" t="s">
        <v>110</v>
      </c>
      <c r="H93" s="4">
        <v>201293.18479999999</v>
      </c>
      <c r="I93" s="4">
        <v>232859.86809999999</v>
      </c>
      <c r="J93" s="4">
        <v>184532.41159999999</v>
      </c>
      <c r="K93" s="4">
        <v>188232.91500000001</v>
      </c>
      <c r="L93" s="6">
        <v>6.7507324961102899E-2</v>
      </c>
      <c r="M93" s="6">
        <v>0.56274407606399501</v>
      </c>
      <c r="N93" s="6">
        <v>0.62983185458319402</v>
      </c>
      <c r="O93" s="3" t="s">
        <v>304</v>
      </c>
      <c r="P93" s="27" t="s">
        <v>147</v>
      </c>
    </row>
    <row r="94" spans="1:26" x14ac:dyDescent="0.2">
      <c r="A94" s="64"/>
      <c r="B94" s="50"/>
      <c r="C94" s="50"/>
      <c r="D94" s="51"/>
      <c r="E94" s="8" t="s">
        <v>112</v>
      </c>
      <c r="F94" s="8" t="s">
        <v>147</v>
      </c>
      <c r="G94" s="15" t="s">
        <v>111</v>
      </c>
      <c r="H94" s="7">
        <v>71693.227939999997</v>
      </c>
      <c r="I94" s="7">
        <v>69321.475309999994</v>
      </c>
      <c r="J94" s="7">
        <v>55545.331870000002</v>
      </c>
      <c r="K94" s="7">
        <v>87483.377720000004</v>
      </c>
      <c r="L94" s="9">
        <v>0.25684827501864399</v>
      </c>
      <c r="M94" s="9">
        <v>0.243735666551639</v>
      </c>
      <c r="N94" s="9">
        <v>0.43915762050634899</v>
      </c>
      <c r="O94" s="15" t="s">
        <v>274</v>
      </c>
      <c r="P94" s="33" t="s">
        <v>147</v>
      </c>
    </row>
    <row r="95" spans="1:26" ht="18" customHeight="1" x14ac:dyDescent="0.25">
      <c r="A95" s="64"/>
      <c r="B95" s="46" t="s">
        <v>321</v>
      </c>
      <c r="C95" s="46" t="s">
        <v>358</v>
      </c>
      <c r="D95" s="47"/>
      <c r="E95" s="12" t="s">
        <v>112</v>
      </c>
      <c r="F95" s="12" t="s">
        <v>298</v>
      </c>
      <c r="G95" s="2" t="s">
        <v>113</v>
      </c>
      <c r="H95" s="10">
        <v>1809076</v>
      </c>
      <c r="I95" s="10">
        <v>1809632</v>
      </c>
      <c r="J95" s="10">
        <v>1727280</v>
      </c>
      <c r="K95" s="10">
        <v>1704585</v>
      </c>
      <c r="L95" s="11">
        <v>-0.06</v>
      </c>
      <c r="M95" s="11">
        <v>0.20799999999999999</v>
      </c>
      <c r="N95" s="11">
        <v>0.40500000000000003</v>
      </c>
      <c r="O95" s="2" t="s">
        <v>303</v>
      </c>
      <c r="P95" s="19" t="s">
        <v>190</v>
      </c>
      <c r="W95" s="14"/>
      <c r="X95" s="14"/>
      <c r="Y95" s="14"/>
      <c r="Z95" s="14"/>
    </row>
    <row r="96" spans="1:26" x14ac:dyDescent="0.2">
      <c r="A96" s="64"/>
      <c r="B96" s="48"/>
      <c r="C96" s="48"/>
      <c r="D96" s="49"/>
      <c r="E96" s="5" t="s">
        <v>112</v>
      </c>
      <c r="F96" s="5" t="s">
        <v>298</v>
      </c>
      <c r="G96" s="3" t="s">
        <v>114</v>
      </c>
      <c r="H96" s="4">
        <v>322337.47739999997</v>
      </c>
      <c r="I96" s="4">
        <v>305667.21519999998</v>
      </c>
      <c r="J96" s="4">
        <v>297786.38219999999</v>
      </c>
      <c r="K96" s="4">
        <v>276324.1629</v>
      </c>
      <c r="L96" s="6">
        <v>-0.14713029724336299</v>
      </c>
      <c r="M96" s="6">
        <v>8.6506508959370607E-2</v>
      </c>
      <c r="N96" s="6">
        <v>0.259950995659604</v>
      </c>
      <c r="O96" s="3" t="s">
        <v>275</v>
      </c>
      <c r="P96" s="27" t="s">
        <v>190</v>
      </c>
    </row>
    <row r="97" spans="1:26" x14ac:dyDescent="0.2">
      <c r="A97" s="64"/>
      <c r="B97" s="48"/>
      <c r="C97" s="48"/>
      <c r="D97" s="49"/>
      <c r="E97" s="5" t="s">
        <v>112</v>
      </c>
      <c r="F97" s="5" t="s">
        <v>298</v>
      </c>
      <c r="G97" s="3" t="s">
        <v>115</v>
      </c>
      <c r="H97" s="4">
        <v>866071.10120000003</v>
      </c>
      <c r="I97" s="4">
        <v>744667.14359999995</v>
      </c>
      <c r="J97" s="4">
        <v>694176.31169999996</v>
      </c>
      <c r="K97" s="4">
        <v>745684.90049999999</v>
      </c>
      <c r="L97" s="6">
        <v>-0.117548606302343</v>
      </c>
      <c r="M97" s="6">
        <v>0.244213801497104</v>
      </c>
      <c r="N97" s="6">
        <v>0.43915762050634899</v>
      </c>
      <c r="O97" s="3" t="s">
        <v>276</v>
      </c>
      <c r="P97" s="27" t="s">
        <v>196</v>
      </c>
    </row>
    <row r="98" spans="1:26" x14ac:dyDescent="0.2">
      <c r="A98" s="64"/>
      <c r="B98" s="48"/>
      <c r="C98" s="48"/>
      <c r="D98" s="49"/>
      <c r="E98" s="5" t="s">
        <v>112</v>
      </c>
      <c r="F98" s="5" t="s">
        <v>298</v>
      </c>
      <c r="G98" s="3" t="s">
        <v>116</v>
      </c>
      <c r="H98" s="4">
        <v>58958.827109999998</v>
      </c>
      <c r="I98" s="4">
        <v>82951.161779999995</v>
      </c>
      <c r="J98" s="4">
        <v>86528.538759999996</v>
      </c>
      <c r="K98" s="4">
        <v>129153.9997</v>
      </c>
      <c r="L98" s="6">
        <v>0.49958825651274202</v>
      </c>
      <c r="M98" s="6">
        <v>9.6026598272146393E-2</v>
      </c>
      <c r="N98" s="6">
        <v>0.26904082799374401</v>
      </c>
      <c r="O98" s="3" t="s">
        <v>277</v>
      </c>
      <c r="P98" s="27" t="s">
        <v>196</v>
      </c>
    </row>
    <row r="99" spans="1:26" x14ac:dyDescent="0.2">
      <c r="A99" s="64"/>
      <c r="B99" s="48"/>
      <c r="C99" s="48"/>
      <c r="D99" s="49"/>
      <c r="E99" s="5" t="s">
        <v>112</v>
      </c>
      <c r="F99" s="5" t="s">
        <v>298</v>
      </c>
      <c r="G99" s="3" t="s">
        <v>117</v>
      </c>
      <c r="H99" s="4">
        <v>201099.49249999999</v>
      </c>
      <c r="I99" s="4">
        <v>235445.96350000001</v>
      </c>
      <c r="J99" s="4">
        <v>196316.71840000001</v>
      </c>
      <c r="K99" s="4">
        <v>218778.50030000001</v>
      </c>
      <c r="L99" s="6">
        <v>0.13748990831473801</v>
      </c>
      <c r="M99" s="6">
        <v>0.159433174518715</v>
      </c>
      <c r="N99" s="6">
        <v>0.34621811157521698</v>
      </c>
      <c r="O99" s="3" t="s">
        <v>278</v>
      </c>
      <c r="P99" s="27" t="s">
        <v>196</v>
      </c>
    </row>
    <row r="100" spans="1:26" x14ac:dyDescent="0.2">
      <c r="A100" s="64"/>
      <c r="B100" s="50"/>
      <c r="C100" s="50"/>
      <c r="D100" s="51"/>
      <c r="E100" s="8" t="s">
        <v>112</v>
      </c>
      <c r="F100" s="8" t="s">
        <v>298</v>
      </c>
      <c r="G100" s="15" t="s">
        <v>118</v>
      </c>
      <c r="H100" s="7">
        <v>47897.180569999997</v>
      </c>
      <c r="I100" s="7">
        <v>47990.65294</v>
      </c>
      <c r="J100" s="7">
        <v>43461.145100000002</v>
      </c>
      <c r="K100" s="7">
        <v>67764.89791</v>
      </c>
      <c r="L100" s="9">
        <v>0.29865689493072001</v>
      </c>
      <c r="M100" s="9">
        <v>0.22010801663849899</v>
      </c>
      <c r="N100" s="9">
        <v>0.420579020888532</v>
      </c>
      <c r="O100" s="15" t="s">
        <v>279</v>
      </c>
      <c r="P100" s="33" t="s">
        <v>196</v>
      </c>
    </row>
    <row r="101" spans="1:26" s="32" customFormat="1" ht="18" x14ac:dyDescent="0.25">
      <c r="A101" s="65"/>
      <c r="B101" s="52" t="s">
        <v>320</v>
      </c>
      <c r="C101" s="50" t="s">
        <v>359</v>
      </c>
      <c r="D101" s="51"/>
      <c r="E101" s="8" t="s">
        <v>112</v>
      </c>
      <c r="F101" s="8" t="s">
        <v>203</v>
      </c>
      <c r="G101" s="15" t="s">
        <v>204</v>
      </c>
      <c r="H101" s="7">
        <v>2948</v>
      </c>
      <c r="I101" s="7">
        <v>5571</v>
      </c>
      <c r="J101" s="7">
        <v>1975</v>
      </c>
      <c r="K101" s="7">
        <v>2578</v>
      </c>
      <c r="L101" s="9">
        <v>0.66</v>
      </c>
      <c r="M101" s="9">
        <v>0.01</v>
      </c>
      <c r="N101" s="9">
        <v>0.3</v>
      </c>
      <c r="O101" s="15" t="s">
        <v>205</v>
      </c>
      <c r="P101" s="33" t="s">
        <v>203</v>
      </c>
      <c r="Q101" s="31"/>
      <c r="R101" s="31"/>
      <c r="S101" s="31"/>
      <c r="T101" s="31"/>
      <c r="U101" s="31"/>
      <c r="V101" s="31"/>
    </row>
    <row r="102" spans="1:26" ht="18" customHeight="1" x14ac:dyDescent="0.25">
      <c r="A102" s="63" t="s">
        <v>311</v>
      </c>
      <c r="B102" s="53" t="s">
        <v>312</v>
      </c>
      <c r="C102" s="47"/>
      <c r="D102" s="47"/>
      <c r="E102" s="12" t="s">
        <v>123</v>
      </c>
      <c r="F102" s="12" t="s">
        <v>340</v>
      </c>
      <c r="G102" s="12" t="s">
        <v>119</v>
      </c>
      <c r="H102" s="10">
        <v>156340.04130000001</v>
      </c>
      <c r="I102" s="10">
        <v>129990.9327</v>
      </c>
      <c r="J102" s="10">
        <v>127302.9682</v>
      </c>
      <c r="K102" s="10">
        <v>85576.280320000005</v>
      </c>
      <c r="L102" s="11">
        <v>-0.490658071417647</v>
      </c>
      <c r="M102" s="11">
        <v>9.9297920532507092E-3</v>
      </c>
      <c r="N102" s="11">
        <v>8.1392252730871001E-2</v>
      </c>
      <c r="O102" s="12" t="s">
        <v>162</v>
      </c>
      <c r="P102" s="29" t="s">
        <v>199</v>
      </c>
      <c r="W102" s="14"/>
      <c r="X102" s="14"/>
      <c r="Y102" s="14"/>
      <c r="Z102" s="14"/>
    </row>
    <row r="103" spans="1:26" x14ac:dyDescent="0.2">
      <c r="A103" s="64"/>
      <c r="B103" s="54"/>
      <c r="C103" s="49"/>
      <c r="D103" s="49"/>
      <c r="E103" s="5" t="s">
        <v>123</v>
      </c>
      <c r="F103" s="5" t="s">
        <v>340</v>
      </c>
      <c r="G103" s="5" t="s">
        <v>120</v>
      </c>
      <c r="H103" s="4">
        <v>26456.59851</v>
      </c>
      <c r="I103" s="4">
        <v>36474.695910000002</v>
      </c>
      <c r="J103" s="4">
        <v>31057.666990000002</v>
      </c>
      <c r="K103" s="4">
        <v>38677.010329999997</v>
      </c>
      <c r="L103" s="6">
        <v>0.332772288696635</v>
      </c>
      <c r="M103" s="6">
        <v>0.115189749791409</v>
      </c>
      <c r="N103" s="6">
        <v>0.29881267456183802</v>
      </c>
      <c r="O103" s="5" t="s">
        <v>163</v>
      </c>
      <c r="P103" s="25" t="s">
        <v>199</v>
      </c>
    </row>
    <row r="104" spans="1:26" x14ac:dyDescent="0.2">
      <c r="A104" s="64"/>
      <c r="B104" s="54"/>
      <c r="C104" s="49"/>
      <c r="D104" s="49"/>
      <c r="E104" s="5" t="s">
        <v>123</v>
      </c>
      <c r="F104" s="5" t="s">
        <v>340</v>
      </c>
      <c r="G104" s="5" t="s">
        <v>121</v>
      </c>
      <c r="H104" s="4">
        <v>311745.10340000002</v>
      </c>
      <c r="I104" s="4">
        <v>341697.35849999997</v>
      </c>
      <c r="J104" s="4">
        <v>296879.53090000001</v>
      </c>
      <c r="K104" s="4">
        <v>313379.36349999998</v>
      </c>
      <c r="L104" s="6">
        <v>5.0683299399114798E-2</v>
      </c>
      <c r="M104" s="6">
        <v>0.531569960738831</v>
      </c>
      <c r="N104" s="6">
        <v>0.61860293642540898</v>
      </c>
      <c r="O104" s="5" t="s">
        <v>280</v>
      </c>
      <c r="P104" s="25" t="s">
        <v>200</v>
      </c>
    </row>
    <row r="105" spans="1:26" x14ac:dyDescent="0.2">
      <c r="A105" s="64"/>
      <c r="B105" s="55"/>
      <c r="C105" s="51"/>
      <c r="D105" s="51"/>
      <c r="E105" s="8" t="s">
        <v>123</v>
      </c>
      <c r="F105" s="5" t="s">
        <v>340</v>
      </c>
      <c r="G105" s="8" t="s">
        <v>122</v>
      </c>
      <c r="H105" s="7">
        <v>3418.793561</v>
      </c>
      <c r="I105" s="7">
        <v>5272.2496620000002</v>
      </c>
      <c r="J105" s="7">
        <v>5906.1148119999998</v>
      </c>
      <c r="K105" s="7">
        <v>4227.4388360000003</v>
      </c>
      <c r="L105" s="9">
        <v>-3.7593068085730597E-2</v>
      </c>
      <c r="M105" s="9">
        <v>0.91430181205620698</v>
      </c>
      <c r="N105" s="9">
        <v>0.749098371361967</v>
      </c>
      <c r="O105" s="8" t="s">
        <v>281</v>
      </c>
      <c r="P105" s="26" t="s">
        <v>200</v>
      </c>
    </row>
    <row r="106" spans="1:26" ht="18" customHeight="1" x14ac:dyDescent="0.25">
      <c r="A106" s="64"/>
      <c r="B106" s="53" t="s">
        <v>313</v>
      </c>
      <c r="C106" s="53" t="s">
        <v>360</v>
      </c>
      <c r="D106" s="53" t="s">
        <v>366</v>
      </c>
      <c r="E106" s="12" t="s">
        <v>123</v>
      </c>
      <c r="F106" s="12" t="s">
        <v>341</v>
      </c>
      <c r="G106" s="12" t="s">
        <v>124</v>
      </c>
      <c r="H106" s="10">
        <v>28302.59996</v>
      </c>
      <c r="I106" s="10">
        <v>35883.877699999997</v>
      </c>
      <c r="J106" s="10">
        <v>34142.107179999999</v>
      </c>
      <c r="K106" s="10">
        <v>38219.672259999999</v>
      </c>
      <c r="L106" s="11">
        <v>0.12073060602468499</v>
      </c>
      <c r="M106" s="11">
        <v>0.59818304613543305</v>
      </c>
      <c r="N106" s="11">
        <v>0.63945185462879295</v>
      </c>
      <c r="O106" s="12" t="s">
        <v>164</v>
      </c>
      <c r="P106" s="29" t="s">
        <v>199</v>
      </c>
      <c r="W106" s="14"/>
      <c r="X106" s="14"/>
      <c r="Y106" s="14"/>
      <c r="Z106" s="14"/>
    </row>
    <row r="107" spans="1:26" x14ac:dyDescent="0.2">
      <c r="A107" s="64"/>
      <c r="B107" s="55"/>
      <c r="C107" s="55"/>
      <c r="D107" s="55"/>
      <c r="E107" s="8" t="s">
        <v>123</v>
      </c>
      <c r="F107" s="8" t="s">
        <v>341</v>
      </c>
      <c r="G107" s="8" t="s">
        <v>125</v>
      </c>
      <c r="H107" s="7">
        <v>18251.106449999999</v>
      </c>
      <c r="I107" s="7">
        <v>19020.139080000001</v>
      </c>
      <c r="J107" s="7">
        <v>30585.267790000002</v>
      </c>
      <c r="K107" s="7">
        <v>29264.001700000001</v>
      </c>
      <c r="L107" s="9">
        <v>0.62827129293746697</v>
      </c>
      <c r="M107" s="9">
        <v>2.2081363262898002E-3</v>
      </c>
      <c r="N107" s="9">
        <v>3.2579182953184002E-2</v>
      </c>
      <c r="O107" s="8" t="s">
        <v>165</v>
      </c>
      <c r="P107" s="26" t="s">
        <v>199</v>
      </c>
    </row>
    <row r="108" spans="1:26" ht="18" customHeight="1" x14ac:dyDescent="0.25">
      <c r="A108" s="64"/>
      <c r="B108" s="56" t="s">
        <v>314</v>
      </c>
      <c r="C108" s="57"/>
      <c r="D108" s="57"/>
      <c r="E108" s="12" t="s">
        <v>129</v>
      </c>
      <c r="F108" s="12" t="s">
        <v>342</v>
      </c>
      <c r="G108" s="12" t="s">
        <v>126</v>
      </c>
      <c r="H108" s="10">
        <v>5766.2330670000001</v>
      </c>
      <c r="I108" s="10">
        <v>5378.5840580000004</v>
      </c>
      <c r="J108" s="10">
        <v>8971.2320130000007</v>
      </c>
      <c r="K108" s="10">
        <v>16265.52555</v>
      </c>
      <c r="L108" s="11">
        <v>1.14273038650537</v>
      </c>
      <c r="M108" s="11">
        <v>1.5738724290647E-3</v>
      </c>
      <c r="N108" s="11">
        <v>2.7267336804387199E-2</v>
      </c>
      <c r="O108" s="12" t="s">
        <v>282</v>
      </c>
      <c r="P108" s="29" t="s">
        <v>201</v>
      </c>
      <c r="W108" s="14"/>
      <c r="X108" s="14"/>
      <c r="Y108" s="14"/>
      <c r="Z108" s="14"/>
    </row>
    <row r="109" spans="1:26" x14ac:dyDescent="0.2">
      <c r="A109" s="64"/>
      <c r="B109" s="58"/>
      <c r="C109" s="59"/>
      <c r="D109" s="59"/>
      <c r="E109" s="5" t="s">
        <v>129</v>
      </c>
      <c r="F109" s="5" t="s">
        <v>296</v>
      </c>
      <c r="G109" s="5" t="s">
        <v>127</v>
      </c>
      <c r="H109" s="4">
        <v>5658.3461379999999</v>
      </c>
      <c r="I109" s="4">
        <v>5280.6495500000001</v>
      </c>
      <c r="J109" s="4">
        <v>8651.9552409999997</v>
      </c>
      <c r="K109" s="4">
        <v>16003.13098</v>
      </c>
      <c r="L109" s="6">
        <v>1.1364940040289599</v>
      </c>
      <c r="M109" s="6">
        <v>1.9961774709738702E-3</v>
      </c>
      <c r="N109" s="6">
        <v>3.2147005608346997E-2</v>
      </c>
      <c r="O109" s="5" t="s">
        <v>283</v>
      </c>
      <c r="P109" s="25" t="s">
        <v>201</v>
      </c>
    </row>
    <row r="110" spans="1:26" x14ac:dyDescent="0.2">
      <c r="A110" s="64"/>
      <c r="B110" s="60"/>
      <c r="C110" s="61"/>
      <c r="D110" s="61"/>
      <c r="E110" s="8" t="s">
        <v>129</v>
      </c>
      <c r="F110" s="8" t="s">
        <v>296</v>
      </c>
      <c r="G110" s="8" t="s">
        <v>128</v>
      </c>
      <c r="H110" s="7">
        <v>167313.6496</v>
      </c>
      <c r="I110" s="7">
        <v>155611.2225</v>
      </c>
      <c r="J110" s="7">
        <v>152274.12599999999</v>
      </c>
      <c r="K110" s="7">
        <v>123158.54700000001</v>
      </c>
      <c r="L110" s="9">
        <v>-0.28829103470121098</v>
      </c>
      <c r="M110" s="9">
        <v>2.41478022348359E-2</v>
      </c>
      <c r="N110" s="9">
        <v>0.132255940225012</v>
      </c>
      <c r="O110" s="8" t="s">
        <v>284</v>
      </c>
      <c r="P110" s="26" t="s">
        <v>201</v>
      </c>
    </row>
    <row r="111" spans="1:26" ht="18" customHeight="1" x14ac:dyDescent="0.25">
      <c r="A111" s="64"/>
      <c r="B111" s="53" t="s">
        <v>315</v>
      </c>
      <c r="C111" s="53" t="s">
        <v>361</v>
      </c>
      <c r="D111" s="53" t="s">
        <v>366</v>
      </c>
      <c r="E111" s="12" t="s">
        <v>129</v>
      </c>
      <c r="F111" s="12" t="s">
        <v>343</v>
      </c>
      <c r="G111" s="12" t="s">
        <v>130</v>
      </c>
      <c r="H111" s="10">
        <v>1213231.6240000001</v>
      </c>
      <c r="I111" s="10">
        <v>1069942.581</v>
      </c>
      <c r="J111" s="10">
        <v>1119086.3060000001</v>
      </c>
      <c r="K111" s="10">
        <v>630758.85699999996</v>
      </c>
      <c r="L111" s="11">
        <v>-0.45212073690849702</v>
      </c>
      <c r="M111" s="11">
        <v>2.99837531574366E-2</v>
      </c>
      <c r="N111" s="11">
        <v>0.14650232057410001</v>
      </c>
      <c r="O111" s="12" t="s">
        <v>285</v>
      </c>
      <c r="P111" s="29" t="s">
        <v>201</v>
      </c>
      <c r="W111" s="14"/>
      <c r="X111" s="14"/>
      <c r="Y111" s="14"/>
      <c r="Z111" s="14"/>
    </row>
    <row r="112" spans="1:26" x14ac:dyDescent="0.2">
      <c r="A112" s="64"/>
      <c r="B112" s="54"/>
      <c r="C112" s="54"/>
      <c r="D112" s="54"/>
      <c r="E112" s="5" t="s">
        <v>129</v>
      </c>
      <c r="F112" s="5" t="s">
        <v>343</v>
      </c>
      <c r="G112" s="5" t="s">
        <v>131</v>
      </c>
      <c r="H112" s="4">
        <v>478640.65460000001</v>
      </c>
      <c r="I112" s="4">
        <v>533520.57609999995</v>
      </c>
      <c r="J112" s="4">
        <v>548387.57369999995</v>
      </c>
      <c r="K112" s="4">
        <v>524343.70360000001</v>
      </c>
      <c r="L112" s="6">
        <v>2.8248135162960101E-2</v>
      </c>
      <c r="M112" s="6">
        <v>0.73401075069264698</v>
      </c>
      <c r="N112" s="6">
        <v>0.69663405137566903</v>
      </c>
      <c r="O112" s="5" t="s">
        <v>286</v>
      </c>
      <c r="P112" s="25" t="s">
        <v>201</v>
      </c>
    </row>
    <row r="113" spans="1:26" x14ac:dyDescent="0.2">
      <c r="A113" s="64"/>
      <c r="B113" s="55"/>
      <c r="C113" s="55"/>
      <c r="D113" s="55"/>
      <c r="E113" s="8" t="s">
        <v>129</v>
      </c>
      <c r="F113" s="5" t="s">
        <v>343</v>
      </c>
      <c r="G113" s="8" t="s">
        <v>132</v>
      </c>
      <c r="H113" s="7">
        <v>451444.2242</v>
      </c>
      <c r="I113" s="7">
        <v>488913.58480000001</v>
      </c>
      <c r="J113" s="7">
        <v>535858.72569999995</v>
      </c>
      <c r="K113" s="7">
        <v>586264.02</v>
      </c>
      <c r="L113" s="9">
        <v>0.20343708647059999</v>
      </c>
      <c r="M113" s="9">
        <v>4.4613607416591101E-2</v>
      </c>
      <c r="N113" s="9">
        <v>0.185200990067037</v>
      </c>
      <c r="O113" s="8" t="s">
        <v>287</v>
      </c>
      <c r="P113" s="26" t="s">
        <v>201</v>
      </c>
    </row>
    <row r="114" spans="1:26" ht="18" customHeight="1" x14ac:dyDescent="0.25">
      <c r="A114" s="64"/>
      <c r="B114" s="53" t="s">
        <v>316</v>
      </c>
      <c r="C114" s="53" t="s">
        <v>362</v>
      </c>
      <c r="D114" s="53" t="s">
        <v>367</v>
      </c>
      <c r="E114" s="12" t="s">
        <v>148</v>
      </c>
      <c r="F114" s="12" t="s">
        <v>344</v>
      </c>
      <c r="G114" s="12" t="s">
        <v>133</v>
      </c>
      <c r="H114" s="10">
        <v>16347.83518</v>
      </c>
      <c r="I114" s="10">
        <v>23049.700290000001</v>
      </c>
      <c r="J114" s="10">
        <v>22522.71961</v>
      </c>
      <c r="K114" s="10">
        <v>16083.979740000001</v>
      </c>
      <c r="L114" s="11">
        <v>-5.65888116330018E-2</v>
      </c>
      <c r="M114" s="11">
        <v>0.83713968622564106</v>
      </c>
      <c r="N114" s="11">
        <v>0.721347872933914</v>
      </c>
      <c r="O114" s="12" t="s">
        <v>134</v>
      </c>
      <c r="P114" s="29" t="s">
        <v>299</v>
      </c>
      <c r="W114" s="14"/>
      <c r="X114" s="14"/>
      <c r="Y114" s="14"/>
      <c r="Z114" s="14"/>
    </row>
    <row r="115" spans="1:26" x14ac:dyDescent="0.2">
      <c r="A115" s="64"/>
      <c r="B115" s="55"/>
      <c r="C115" s="55"/>
      <c r="D115" s="54"/>
      <c r="E115" s="8" t="s">
        <v>148</v>
      </c>
      <c r="F115" s="8" t="s">
        <v>344</v>
      </c>
      <c r="G115" s="8" t="s">
        <v>135</v>
      </c>
      <c r="H115" s="7">
        <v>8131.988034</v>
      </c>
      <c r="I115" s="7">
        <v>12103.66937</v>
      </c>
      <c r="J115" s="7">
        <v>27901.570080000001</v>
      </c>
      <c r="K115" s="7">
        <v>65075.108260000001</v>
      </c>
      <c r="L115" s="9">
        <v>2.1657912124214</v>
      </c>
      <c r="M115" s="9">
        <v>2.7150731822394498E-6</v>
      </c>
      <c r="N115" s="9">
        <v>3.8414887419657901E-4</v>
      </c>
      <c r="O115" s="8" t="s">
        <v>136</v>
      </c>
      <c r="P115" s="26" t="s">
        <v>299</v>
      </c>
    </row>
    <row r="116" spans="1:26" ht="18" customHeight="1" x14ac:dyDescent="0.25">
      <c r="A116" s="64"/>
      <c r="B116" s="53" t="s">
        <v>317</v>
      </c>
      <c r="C116" s="53" t="s">
        <v>363</v>
      </c>
      <c r="D116" s="54"/>
      <c r="E116" s="12" t="s">
        <v>149</v>
      </c>
      <c r="F116" s="5" t="s">
        <v>344</v>
      </c>
      <c r="G116" s="12" t="s">
        <v>137</v>
      </c>
      <c r="H116" s="10">
        <v>50170.037859999997</v>
      </c>
      <c r="I116" s="10">
        <v>53506.239540000002</v>
      </c>
      <c r="J116" s="10">
        <v>64107.737670000002</v>
      </c>
      <c r="K116" s="10">
        <v>41896.062149999998</v>
      </c>
      <c r="L116" s="11">
        <v>-3.3903831352127899E-2</v>
      </c>
      <c r="M116" s="11">
        <v>0.87922448631594297</v>
      </c>
      <c r="N116" s="11">
        <v>0.73698259773413899</v>
      </c>
      <c r="O116" s="35" t="s">
        <v>288</v>
      </c>
      <c r="P116" s="29" t="s">
        <v>300</v>
      </c>
      <c r="W116" s="14"/>
      <c r="X116" s="14"/>
      <c r="Y116" s="14"/>
      <c r="Z116" s="14"/>
    </row>
    <row r="117" spans="1:26" x14ac:dyDescent="0.2">
      <c r="A117" s="64"/>
      <c r="B117" s="55"/>
      <c r="C117" s="55"/>
      <c r="D117" s="55"/>
      <c r="E117" s="8" t="s">
        <v>149</v>
      </c>
      <c r="F117" s="8" t="s">
        <v>344</v>
      </c>
      <c r="G117" s="8" t="s">
        <v>138</v>
      </c>
      <c r="H117" s="7">
        <v>12267.825790000001</v>
      </c>
      <c r="I117" s="7">
        <v>13222.509</v>
      </c>
      <c r="J117" s="7">
        <v>18708.34791</v>
      </c>
      <c r="K117" s="7">
        <v>19231.335940000001</v>
      </c>
      <c r="L117" s="9">
        <v>0.52044166087058696</v>
      </c>
      <c r="M117" s="9">
        <v>2.1402144512710799E-2</v>
      </c>
      <c r="N117" s="9">
        <v>0.123706450088142</v>
      </c>
      <c r="O117" s="8" t="s">
        <v>289</v>
      </c>
      <c r="P117" s="26" t="s">
        <v>300</v>
      </c>
    </row>
    <row r="118" spans="1:26" ht="18" customHeight="1" x14ac:dyDescent="0.25">
      <c r="A118" s="64"/>
      <c r="B118" s="53" t="s">
        <v>318</v>
      </c>
      <c r="C118" s="53" t="s">
        <v>364</v>
      </c>
      <c r="D118" s="53" t="s">
        <v>364</v>
      </c>
      <c r="E118" s="12" t="s">
        <v>149</v>
      </c>
      <c r="F118" s="10" t="s">
        <v>344</v>
      </c>
      <c r="G118" s="12" t="s">
        <v>139</v>
      </c>
      <c r="H118" s="10">
        <v>465084.98359999998</v>
      </c>
      <c r="I118" s="10">
        <v>580275.82389999996</v>
      </c>
      <c r="J118" s="10">
        <v>637622.37280000001</v>
      </c>
      <c r="K118" s="10">
        <v>770705.25879999995</v>
      </c>
      <c r="L118" s="11">
        <v>0.380071469071733</v>
      </c>
      <c r="M118" s="11">
        <v>1.54696326765228E-2</v>
      </c>
      <c r="N118" s="11">
        <v>0.103814675581082</v>
      </c>
      <c r="O118" s="12" t="s">
        <v>290</v>
      </c>
      <c r="P118" s="29" t="s">
        <v>302</v>
      </c>
      <c r="W118" s="14"/>
      <c r="X118" s="14"/>
      <c r="Y118" s="14"/>
      <c r="Z118" s="14"/>
    </row>
    <row r="119" spans="1:26" x14ac:dyDescent="0.2">
      <c r="A119" s="64"/>
      <c r="B119" s="55"/>
      <c r="C119" s="55"/>
      <c r="D119" s="55"/>
      <c r="E119" s="8" t="s">
        <v>149</v>
      </c>
      <c r="F119" s="7" t="s">
        <v>344</v>
      </c>
      <c r="G119" s="8" t="s">
        <v>140</v>
      </c>
      <c r="H119" s="7">
        <v>1268.9754760000001</v>
      </c>
      <c r="I119" s="7">
        <v>1482.709556</v>
      </c>
      <c r="J119" s="7">
        <v>1499.5236520000001</v>
      </c>
      <c r="K119" s="7">
        <v>989.20459229999994</v>
      </c>
      <c r="L119" s="9">
        <v>-0.21125018371823401</v>
      </c>
      <c r="M119" s="9">
        <v>0.56001953687373096</v>
      </c>
      <c r="N119" s="9">
        <v>0.62919628836088504</v>
      </c>
      <c r="O119" s="8" t="s">
        <v>291</v>
      </c>
      <c r="P119" s="26" t="s">
        <v>302</v>
      </c>
    </row>
    <row r="120" spans="1:26" ht="18" customHeight="1" x14ac:dyDescent="0.25">
      <c r="A120" s="64"/>
      <c r="B120" s="56" t="s">
        <v>319</v>
      </c>
      <c r="C120" s="56" t="s">
        <v>365</v>
      </c>
      <c r="D120" s="56" t="s">
        <v>365</v>
      </c>
      <c r="E120" s="5" t="s">
        <v>144</v>
      </c>
      <c r="F120" s="5" t="s">
        <v>202</v>
      </c>
      <c r="G120" s="5" t="s">
        <v>141</v>
      </c>
      <c r="H120" s="4">
        <v>916946.61190000002</v>
      </c>
      <c r="I120" s="4">
        <v>974052.89040000003</v>
      </c>
      <c r="J120" s="4">
        <v>908765.64289999998</v>
      </c>
      <c r="K120" s="4">
        <v>921124.01</v>
      </c>
      <c r="L120" s="6">
        <v>-1.02506146286016E-3</v>
      </c>
      <c r="M120" s="6">
        <v>0.98456067511934398</v>
      </c>
      <c r="N120" s="6">
        <v>0.76009776699157805</v>
      </c>
      <c r="O120" s="5" t="s">
        <v>292</v>
      </c>
      <c r="P120" s="28" t="s">
        <v>202</v>
      </c>
      <c r="W120" s="14"/>
      <c r="X120" s="14"/>
      <c r="Y120" s="14"/>
      <c r="Z120" s="14"/>
    </row>
    <row r="121" spans="1:26" x14ac:dyDescent="0.2">
      <c r="A121" s="64"/>
      <c r="B121" s="58"/>
      <c r="C121" s="58"/>
      <c r="D121" s="58"/>
      <c r="E121" s="5" t="s">
        <v>144</v>
      </c>
      <c r="F121" s="5" t="s">
        <v>202</v>
      </c>
      <c r="G121" s="5" t="s">
        <v>142</v>
      </c>
      <c r="H121" s="4">
        <v>390381.13160000002</v>
      </c>
      <c r="I121" s="4">
        <v>368558.30910000001</v>
      </c>
      <c r="J121" s="4">
        <v>419461.6176</v>
      </c>
      <c r="K121" s="4">
        <v>348359.29430000001</v>
      </c>
      <c r="L121" s="6">
        <v>-0.23144874988994099</v>
      </c>
      <c r="M121" s="6">
        <v>4.9422023994169298E-3</v>
      </c>
      <c r="N121" s="6">
        <v>5.5090530546516803E-2</v>
      </c>
      <c r="O121" s="5" t="s">
        <v>293</v>
      </c>
      <c r="P121" s="28" t="s">
        <v>202</v>
      </c>
    </row>
    <row r="122" spans="1:26" x14ac:dyDescent="0.2">
      <c r="A122" s="65"/>
      <c r="B122" s="60"/>
      <c r="C122" s="60"/>
      <c r="D122" s="60"/>
      <c r="E122" s="8" t="s">
        <v>144</v>
      </c>
      <c r="F122" s="8" t="s">
        <v>202</v>
      </c>
      <c r="G122" s="8" t="s">
        <v>143</v>
      </c>
      <c r="H122" s="7">
        <v>551310.12710000004</v>
      </c>
      <c r="I122" s="7">
        <v>531910.23360000004</v>
      </c>
      <c r="J122" s="7">
        <v>562676.71810000006</v>
      </c>
      <c r="K122" s="7">
        <v>543136.25399999996</v>
      </c>
      <c r="L122" s="9">
        <v>-2.4298088681461501E-2</v>
      </c>
      <c r="M122" s="9">
        <v>0.70124626846932803</v>
      </c>
      <c r="N122" s="9">
        <v>0.682298478311958</v>
      </c>
      <c r="O122" s="8" t="s">
        <v>294</v>
      </c>
      <c r="P122" s="30" t="s">
        <v>202</v>
      </c>
    </row>
  </sheetData>
  <mergeCells count="15">
    <mergeCell ref="AB8:AB9"/>
    <mergeCell ref="A102:A122"/>
    <mergeCell ref="A43:A101"/>
    <mergeCell ref="O2:O4"/>
    <mergeCell ref="P2:P4"/>
    <mergeCell ref="A5:A42"/>
    <mergeCell ref="A2:A4"/>
    <mergeCell ref="G2:G4"/>
    <mergeCell ref="E3:E4"/>
    <mergeCell ref="F3:F4"/>
    <mergeCell ref="H3:I3"/>
    <mergeCell ref="J3:K3"/>
    <mergeCell ref="L2:N3"/>
    <mergeCell ref="B2:D2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Oak ridge national 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SONG</dc:creator>
  <cp:lastModifiedBy>Microsoft Office User</cp:lastModifiedBy>
  <dcterms:created xsi:type="dcterms:W3CDTF">2018-01-24T04:21:34Z</dcterms:created>
  <dcterms:modified xsi:type="dcterms:W3CDTF">2021-09-18T20:36:08Z</dcterms:modified>
</cp:coreProperties>
</file>