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ergi\Desktop\SSO\"/>
    </mc:Choice>
  </mc:AlternateContent>
  <xr:revisionPtr revIDLastSave="0" documentId="8_{49A0D143-A8C8-46F4-B6D0-EDDC603F3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  <sheet name="Sheet9" sheetId="10" r:id="rId2"/>
    <sheet name="Sheet7" sheetId="8" r:id="rId3"/>
    <sheet name="Sheet8" sheetId="9" r:id="rId4"/>
    <sheet name="Sheet5" sheetId="6" r:id="rId5"/>
    <sheet name="Sheet4" sheetId="5" r:id="rId6"/>
    <sheet name="Sheet2" sheetId="3" r:id="rId7"/>
    <sheet name="Sheet3" sheetId="4" r:id="rId8"/>
    <sheet name="Sheet1" sheetId="2" r:id="rId9"/>
    <sheet name="Sheet6" sheetId="7" r:id="rId10"/>
    <sheet name="Sheet10" sheetId="11" r:id="rId11"/>
  </sheets>
  <definedNames>
    <definedName name="_xlnm._FilterDatabase" localSheetId="6" hidden="1">Sheet2!$A$1:$Z$54</definedName>
    <definedName name="_xlnm._FilterDatabase" localSheetId="2" hidden="1">Sheet7!$A$1:$B$61</definedName>
    <definedName name="_xlnm._FilterDatabase" localSheetId="0" hidden="1">גיליון1!$A$1:$AQ$79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1" l="1"/>
  <c r="G61" i="11" s="1"/>
  <c r="E61" i="11"/>
  <c r="D61" i="11"/>
  <c r="E60" i="11"/>
  <c r="F60" i="11" s="1"/>
  <c r="G60" i="11" s="1"/>
  <c r="D60" i="11"/>
  <c r="E59" i="11"/>
  <c r="F59" i="11" s="1"/>
  <c r="G59" i="11" s="1"/>
  <c r="D59" i="11"/>
  <c r="E58" i="11"/>
  <c r="D58" i="11"/>
  <c r="F58" i="11" s="1"/>
  <c r="G58" i="11" s="1"/>
  <c r="E57" i="11"/>
  <c r="F57" i="11" s="1"/>
  <c r="G57" i="11" s="1"/>
  <c r="D57" i="11"/>
  <c r="F56" i="11"/>
  <c r="G56" i="11" s="1"/>
  <c r="E56" i="11"/>
  <c r="D56" i="11"/>
  <c r="E55" i="11"/>
  <c r="F55" i="11" s="1"/>
  <c r="G55" i="11" s="1"/>
  <c r="D55" i="11"/>
  <c r="E54" i="11"/>
  <c r="F54" i="11" s="1"/>
  <c r="G54" i="11" s="1"/>
  <c r="D54" i="11"/>
  <c r="E53" i="11"/>
  <c r="D53" i="11"/>
  <c r="F53" i="11" s="1"/>
  <c r="G53" i="11" s="1"/>
  <c r="E52" i="11"/>
  <c r="F52" i="11" s="1"/>
  <c r="G52" i="11" s="1"/>
  <c r="D52" i="11"/>
  <c r="F51" i="11"/>
  <c r="G51" i="11" s="1"/>
  <c r="E51" i="11"/>
  <c r="D51" i="11"/>
  <c r="E50" i="11"/>
  <c r="F50" i="11" s="1"/>
  <c r="G50" i="11" s="1"/>
  <c r="D50" i="11"/>
  <c r="E49" i="11"/>
  <c r="F49" i="11" s="1"/>
  <c r="G49" i="11" s="1"/>
  <c r="D49" i="11"/>
  <c r="E48" i="11"/>
  <c r="D48" i="11"/>
  <c r="F48" i="11" s="1"/>
  <c r="G48" i="11" s="1"/>
  <c r="E47" i="11"/>
  <c r="F47" i="11" s="1"/>
  <c r="G47" i="11" s="1"/>
  <c r="D47" i="11"/>
  <c r="F46" i="11"/>
  <c r="G46" i="11" s="1"/>
  <c r="E46" i="11"/>
  <c r="D46" i="11"/>
  <c r="E45" i="11"/>
  <c r="F45" i="11" s="1"/>
  <c r="G45" i="11" s="1"/>
  <c r="D45" i="11"/>
  <c r="E44" i="11"/>
  <c r="F44" i="11" s="1"/>
  <c r="G44" i="11" s="1"/>
  <c r="D44" i="11"/>
  <c r="E43" i="11"/>
  <c r="D43" i="11"/>
  <c r="F43" i="11" s="1"/>
  <c r="G43" i="11" s="1"/>
  <c r="E42" i="11"/>
  <c r="F42" i="11" s="1"/>
  <c r="G42" i="11" s="1"/>
  <c r="D42" i="11"/>
  <c r="F41" i="11"/>
  <c r="G41" i="11" s="1"/>
  <c r="E41" i="11"/>
  <c r="D41" i="11"/>
  <c r="E40" i="11"/>
  <c r="F40" i="11" s="1"/>
  <c r="G40" i="11" s="1"/>
  <c r="D40" i="11"/>
  <c r="E39" i="11"/>
  <c r="F39" i="11" s="1"/>
  <c r="G39" i="11" s="1"/>
  <c r="D39" i="11"/>
  <c r="E38" i="11"/>
  <c r="D38" i="11"/>
  <c r="F38" i="11" s="1"/>
  <c r="G38" i="11" s="1"/>
  <c r="E37" i="11"/>
  <c r="F37" i="11" s="1"/>
  <c r="G37" i="11" s="1"/>
  <c r="D37" i="11"/>
  <c r="F36" i="11"/>
  <c r="G36" i="11" s="1"/>
  <c r="E36" i="11"/>
  <c r="D36" i="11"/>
  <c r="E35" i="11"/>
  <c r="F35" i="11" s="1"/>
  <c r="G35" i="11" s="1"/>
  <c r="D35" i="11"/>
  <c r="E34" i="11"/>
  <c r="F34" i="11" s="1"/>
  <c r="G34" i="11" s="1"/>
  <c r="D34" i="11"/>
  <c r="E33" i="11"/>
  <c r="F33" i="11" s="1"/>
  <c r="G33" i="11" s="1"/>
  <c r="D33" i="11"/>
  <c r="E32" i="11"/>
  <c r="F32" i="11" s="1"/>
  <c r="G32" i="11" s="1"/>
  <c r="D32" i="11"/>
  <c r="F31" i="11"/>
  <c r="G31" i="11" s="1"/>
  <c r="E31" i="11"/>
  <c r="D31" i="11"/>
  <c r="E30" i="11"/>
  <c r="F30" i="11" s="1"/>
  <c r="G30" i="11" s="1"/>
  <c r="D30" i="11"/>
  <c r="E29" i="11"/>
  <c r="F29" i="11" s="1"/>
  <c r="G29" i="11" s="1"/>
  <c r="D29" i="11"/>
  <c r="E28" i="11"/>
  <c r="F28" i="11" s="1"/>
  <c r="G28" i="11" s="1"/>
  <c r="D28" i="11"/>
  <c r="E27" i="11"/>
  <c r="F27" i="11" s="1"/>
  <c r="G27" i="11" s="1"/>
  <c r="D27" i="11"/>
  <c r="F26" i="11"/>
  <c r="G26" i="11" s="1"/>
  <c r="E26" i="11"/>
  <c r="D26" i="11"/>
  <c r="E25" i="11"/>
  <c r="F25" i="11" s="1"/>
  <c r="G25" i="11" s="1"/>
  <c r="D25" i="11"/>
  <c r="E24" i="11"/>
  <c r="F24" i="11" s="1"/>
  <c r="G24" i="11" s="1"/>
  <c r="D24" i="11"/>
  <c r="E23" i="11"/>
  <c r="F23" i="11" s="1"/>
  <c r="G23" i="11" s="1"/>
  <c r="D23" i="11"/>
  <c r="E22" i="11"/>
  <c r="F22" i="11" s="1"/>
  <c r="G22" i="11" s="1"/>
  <c r="D22" i="11"/>
  <c r="F21" i="11"/>
  <c r="G21" i="11" s="1"/>
  <c r="E21" i="11"/>
  <c r="D21" i="11"/>
  <c r="E20" i="11"/>
  <c r="F20" i="11" s="1"/>
  <c r="G20" i="11" s="1"/>
  <c r="D20" i="11"/>
  <c r="E19" i="11"/>
  <c r="F19" i="11" s="1"/>
  <c r="G19" i="11" s="1"/>
  <c r="D19" i="11"/>
  <c r="E18" i="11"/>
  <c r="F18" i="11" s="1"/>
  <c r="G18" i="11" s="1"/>
  <c r="D18" i="11"/>
  <c r="E17" i="11"/>
  <c r="F17" i="11" s="1"/>
  <c r="G17" i="11" s="1"/>
  <c r="D17" i="11"/>
  <c r="F16" i="11"/>
  <c r="G16" i="11" s="1"/>
  <c r="E16" i="11"/>
  <c r="D16" i="11"/>
  <c r="E15" i="11"/>
  <c r="F15" i="11" s="1"/>
  <c r="G15" i="11" s="1"/>
  <c r="D15" i="11"/>
  <c r="E14" i="11"/>
  <c r="F14" i="11" s="1"/>
  <c r="G14" i="11" s="1"/>
  <c r="D14" i="11"/>
  <c r="E13" i="11"/>
  <c r="F13" i="11" s="1"/>
  <c r="G13" i="11" s="1"/>
  <c r="D13" i="11"/>
  <c r="E12" i="11"/>
  <c r="F12" i="11" s="1"/>
  <c r="G12" i="11" s="1"/>
  <c r="D12" i="11"/>
  <c r="F11" i="11"/>
  <c r="G11" i="11" s="1"/>
  <c r="E11" i="11"/>
  <c r="D11" i="11"/>
  <c r="E10" i="11"/>
  <c r="F10" i="11" s="1"/>
  <c r="G10" i="11" s="1"/>
  <c r="D10" i="11"/>
  <c r="E9" i="11"/>
  <c r="F9" i="11" s="1"/>
  <c r="G9" i="11" s="1"/>
  <c r="D9" i="11"/>
  <c r="E8" i="11"/>
  <c r="F8" i="11" s="1"/>
  <c r="G8" i="11" s="1"/>
  <c r="D8" i="11"/>
  <c r="E7" i="11"/>
  <c r="F7" i="11" s="1"/>
  <c r="G7" i="11" s="1"/>
  <c r="D7" i="11"/>
  <c r="F6" i="11"/>
  <c r="G6" i="11" s="1"/>
  <c r="E6" i="11"/>
  <c r="D6" i="11"/>
  <c r="E5" i="11"/>
  <c r="F5" i="11" s="1"/>
  <c r="G5" i="11" s="1"/>
  <c r="D5" i="11"/>
  <c r="E4" i="11"/>
  <c r="F4" i="11" s="1"/>
  <c r="G4" i="11" s="1"/>
  <c r="D4" i="11"/>
  <c r="E3" i="11"/>
  <c r="F3" i="11" s="1"/>
  <c r="G3" i="11" s="1"/>
  <c r="D3" i="11"/>
  <c r="E2" i="11"/>
  <c r="F2" i="11" s="1"/>
  <c r="G2" i="11" s="1"/>
  <c r="D2" i="11"/>
  <c r="E41" i="10"/>
  <c r="F41" i="10"/>
  <c r="C41" i="10"/>
  <c r="A41" i="10"/>
  <c r="F62" i="9"/>
  <c r="F62" i="1"/>
  <c r="D9" i="9"/>
  <c r="C25" i="9"/>
  <c r="B26" i="9"/>
  <c r="A8" i="9"/>
  <c r="AB62" i="1" l="1"/>
  <c r="C1" i="7"/>
  <c r="D14" i="6" l="1"/>
  <c r="B15" i="6"/>
  <c r="C17" i="5" l="1"/>
  <c r="E16" i="5"/>
  <c r="D48" i="5"/>
  <c r="B7" i="5"/>
  <c r="A42" i="5"/>
  <c r="G30" i="1"/>
  <c r="K61" i="1" l="1"/>
  <c r="K60" i="1"/>
  <c r="K53" i="1"/>
  <c r="K52" i="1"/>
  <c r="K51" i="1"/>
  <c r="K49" i="1"/>
  <c r="K48" i="1"/>
  <c r="K46" i="1"/>
  <c r="K45" i="1"/>
  <c r="K44" i="1"/>
  <c r="K43" i="1"/>
  <c r="K41" i="1"/>
  <c r="K40" i="1"/>
  <c r="K39" i="1"/>
  <c r="K38" i="1"/>
  <c r="K37" i="1"/>
  <c r="K36" i="1"/>
  <c r="K35" i="1"/>
  <c r="K34" i="1"/>
  <c r="K33" i="1"/>
  <c r="K31" i="1"/>
  <c r="K26" i="1"/>
  <c r="K24" i="1"/>
  <c r="K23" i="1"/>
  <c r="K22" i="1"/>
  <c r="K20" i="1"/>
  <c r="K19" i="1"/>
  <c r="K18" i="1"/>
  <c r="K17" i="1"/>
  <c r="K16" i="1"/>
  <c r="K15" i="1"/>
  <c r="K14" i="1"/>
  <c r="K13" i="1"/>
  <c r="K12" i="1"/>
  <c r="K11" i="1"/>
  <c r="K8" i="1"/>
  <c r="K7" i="1"/>
  <c r="K5" i="1"/>
  <c r="K4" i="1"/>
  <c r="K2" i="1"/>
  <c r="AC62" i="1"/>
  <c r="D62" i="1"/>
  <c r="C62" i="1"/>
  <c r="K3" i="1"/>
  <c r="K6" i="1"/>
  <c r="K9" i="1"/>
  <c r="K10" i="1"/>
  <c r="K21" i="1"/>
  <c r="K25" i="1"/>
  <c r="K27" i="1"/>
  <c r="K28" i="1"/>
  <c r="K29" i="1"/>
  <c r="K30" i="1"/>
  <c r="K32" i="1"/>
  <c r="K42" i="1"/>
  <c r="K47" i="1"/>
  <c r="K50" i="1"/>
  <c r="K54" i="1"/>
  <c r="K55" i="1"/>
  <c r="K56" i="1"/>
  <c r="K57" i="1"/>
  <c r="K58" i="1"/>
  <c r="K59" i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M46" i="1" s="1"/>
  <c r="H47" i="1"/>
  <c r="J47" i="1" s="1"/>
  <c r="H48" i="1"/>
  <c r="J48" i="1" s="1"/>
  <c r="H49" i="1"/>
  <c r="J49" i="1" s="1"/>
  <c r="H50" i="1"/>
  <c r="J50" i="1" s="1"/>
  <c r="M50" i="1" s="1"/>
  <c r="H51" i="1"/>
  <c r="J51" i="1" s="1"/>
  <c r="M51" i="1" s="1"/>
  <c r="H52" i="1"/>
  <c r="J52" i="1" s="1"/>
  <c r="M52" i="1" s="1"/>
  <c r="H53" i="1"/>
  <c r="J53" i="1" s="1"/>
  <c r="H54" i="1"/>
  <c r="J54" i="1" s="1"/>
  <c r="M54" i="1" s="1"/>
  <c r="H55" i="1"/>
  <c r="J55" i="1" s="1"/>
  <c r="H56" i="1"/>
  <c r="J56" i="1" s="1"/>
  <c r="H57" i="1"/>
  <c r="J57" i="1" s="1"/>
  <c r="H58" i="1"/>
  <c r="J58" i="1" s="1"/>
  <c r="M58" i="1" s="1"/>
  <c r="H59" i="1"/>
  <c r="J59" i="1" s="1"/>
  <c r="H60" i="1"/>
  <c r="J60" i="1" s="1"/>
  <c r="H61" i="1"/>
  <c r="J61" i="1" s="1"/>
  <c r="H2" i="1"/>
  <c r="J2" i="1" s="1"/>
  <c r="M2" i="1" s="1"/>
  <c r="I1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" i="4"/>
  <c r="G2" i="4"/>
  <c r="I2" i="4" s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" i="4"/>
  <c r="F1" i="4"/>
  <c r="F2" i="4"/>
  <c r="F3" i="4"/>
  <c r="I3" i="4" s="1"/>
  <c r="F4" i="4"/>
  <c r="I4" i="4" s="1"/>
  <c r="F5" i="4"/>
  <c r="I5" i="4" s="1"/>
  <c r="F6" i="4"/>
  <c r="I6" i="4" s="1"/>
  <c r="F7" i="4"/>
  <c r="I7" i="4" s="1"/>
  <c r="F8" i="4"/>
  <c r="F9" i="4"/>
  <c r="F10" i="4"/>
  <c r="F11" i="4"/>
  <c r="F12" i="4"/>
  <c r="F13" i="4"/>
  <c r="F14" i="4"/>
  <c r="F15" i="4"/>
  <c r="F16" i="4"/>
  <c r="F17" i="4"/>
  <c r="F18" i="4"/>
  <c r="B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I6" i="1" l="1"/>
  <c r="I49" i="1"/>
  <c r="I36" i="1"/>
  <c r="I40" i="1"/>
  <c r="I31" i="1"/>
  <c r="I11" i="1"/>
  <c r="I15" i="1"/>
  <c r="I19" i="1"/>
  <c r="I24" i="1"/>
  <c r="I43" i="1"/>
  <c r="I48" i="1"/>
  <c r="I7" i="1"/>
  <c r="I61" i="1"/>
  <c r="I45" i="1"/>
  <c r="I17" i="1"/>
  <c r="I13" i="1"/>
  <c r="I44" i="1"/>
  <c r="I12" i="1"/>
  <c r="I26" i="1"/>
  <c r="I20" i="1"/>
  <c r="I39" i="1"/>
  <c r="I60" i="1"/>
  <c r="I53" i="1"/>
  <c r="K64" i="1"/>
  <c r="I22" i="1"/>
  <c r="I59" i="1"/>
  <c r="I55" i="1"/>
  <c r="I32" i="1"/>
  <c r="I28" i="1"/>
  <c r="I4" i="1"/>
  <c r="I27" i="1"/>
  <c r="I16" i="1"/>
  <c r="I38" i="1"/>
  <c r="I34" i="1"/>
  <c r="I57" i="1"/>
  <c r="I25" i="1"/>
  <c r="I35" i="1"/>
  <c r="I5" i="1"/>
  <c r="I56" i="1"/>
  <c r="I51" i="1"/>
  <c r="I47" i="1"/>
  <c r="I29" i="1"/>
  <c r="I8" i="1"/>
  <c r="I23" i="1"/>
  <c r="I33" i="1"/>
  <c r="I37" i="1"/>
  <c r="I41" i="1"/>
  <c r="I52" i="1"/>
  <c r="I2" i="1"/>
  <c r="I14" i="1"/>
  <c r="I9" i="1"/>
  <c r="I42" i="1"/>
  <c r="I10" i="1"/>
  <c r="K62" i="1"/>
  <c r="K63" i="1" s="1"/>
  <c r="I18" i="1"/>
  <c r="I46" i="1"/>
  <c r="I58" i="1"/>
  <c r="I54" i="1"/>
  <c r="I50" i="1"/>
  <c r="I30" i="1"/>
  <c r="I21" i="1"/>
  <c r="I3" i="1"/>
  <c r="M36" i="1"/>
  <c r="L36" i="1"/>
  <c r="M20" i="1"/>
  <c r="L20" i="1"/>
  <c r="M4" i="1"/>
  <c r="L4" i="1"/>
  <c r="L54" i="1"/>
  <c r="M28" i="1"/>
  <c r="L28" i="1"/>
  <c r="M59" i="1"/>
  <c r="L59" i="1"/>
  <c r="M43" i="1"/>
  <c r="L43" i="1"/>
  <c r="M27" i="1"/>
  <c r="L27" i="1"/>
  <c r="M11" i="1"/>
  <c r="L11" i="1"/>
  <c r="M60" i="1"/>
  <c r="L60" i="1"/>
  <c r="M44" i="1"/>
  <c r="L44" i="1"/>
  <c r="M12" i="1"/>
  <c r="L12" i="1"/>
  <c r="M35" i="1"/>
  <c r="L35" i="1"/>
  <c r="M19" i="1"/>
  <c r="L19" i="1"/>
  <c r="M3" i="1"/>
  <c r="L3" i="1"/>
  <c r="L50" i="1"/>
  <c r="L58" i="1"/>
  <c r="L47" i="1"/>
  <c r="M47" i="1"/>
  <c r="L39" i="1"/>
  <c r="M39" i="1"/>
  <c r="L31" i="1"/>
  <c r="M31" i="1"/>
  <c r="L23" i="1"/>
  <c r="M23" i="1"/>
  <c r="L15" i="1"/>
  <c r="M15" i="1"/>
  <c r="L7" i="1"/>
  <c r="M7" i="1"/>
  <c r="M55" i="1"/>
  <c r="L55" i="1"/>
  <c r="L56" i="1"/>
  <c r="M56" i="1"/>
  <c r="L48" i="1"/>
  <c r="M48" i="1"/>
  <c r="L40" i="1"/>
  <c r="M40" i="1"/>
  <c r="L32" i="1"/>
  <c r="M32" i="1"/>
  <c r="L24" i="1"/>
  <c r="M24" i="1"/>
  <c r="L16" i="1"/>
  <c r="M16" i="1"/>
  <c r="L8" i="1"/>
  <c r="M8" i="1"/>
  <c r="M61" i="1"/>
  <c r="L61" i="1"/>
  <c r="M57" i="1"/>
  <c r="L57" i="1"/>
  <c r="M53" i="1"/>
  <c r="L53" i="1"/>
  <c r="M49" i="1"/>
  <c r="L49" i="1"/>
  <c r="M45" i="1"/>
  <c r="L45" i="1"/>
  <c r="M41" i="1"/>
  <c r="L41" i="1"/>
  <c r="M37" i="1"/>
  <c r="L37" i="1"/>
  <c r="M33" i="1"/>
  <c r="L33" i="1"/>
  <c r="M29" i="1"/>
  <c r="L29" i="1"/>
  <c r="M25" i="1"/>
  <c r="L25" i="1"/>
  <c r="M21" i="1"/>
  <c r="L21" i="1"/>
  <c r="M17" i="1"/>
  <c r="L17" i="1"/>
  <c r="M13" i="1"/>
  <c r="L13" i="1"/>
  <c r="M9" i="1"/>
  <c r="L9" i="1"/>
  <c r="M5" i="1"/>
  <c r="L5" i="1"/>
  <c r="L52" i="1"/>
  <c r="M42" i="1"/>
  <c r="L42" i="1"/>
  <c r="M38" i="1"/>
  <c r="L38" i="1"/>
  <c r="M34" i="1"/>
  <c r="L34" i="1"/>
  <c r="M30" i="1"/>
  <c r="L30" i="1"/>
  <c r="M26" i="1"/>
  <c r="L26" i="1"/>
  <c r="M22" i="1"/>
  <c r="L22" i="1"/>
  <c r="M18" i="1"/>
  <c r="L18" i="1"/>
  <c r="M14" i="1"/>
  <c r="L14" i="1"/>
  <c r="M10" i="1"/>
  <c r="L10" i="1"/>
  <c r="M6" i="1"/>
  <c r="L6" i="1"/>
  <c r="L2" i="1"/>
  <c r="L51" i="1"/>
  <c r="L46" i="1"/>
  <c r="A62" i="1"/>
  <c r="G58" i="1"/>
  <c r="E58" i="1"/>
  <c r="G57" i="1"/>
  <c r="E57" i="1"/>
  <c r="G59" i="1"/>
  <c r="E59" i="1"/>
  <c r="E56" i="1"/>
  <c r="G56" i="1"/>
  <c r="G55" i="1"/>
  <c r="E55" i="1"/>
  <c r="G54" i="1"/>
  <c r="E54" i="1"/>
  <c r="G32" i="1"/>
  <c r="G38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19" i="1"/>
  <c r="G21" i="1"/>
  <c r="G22" i="1"/>
  <c r="G23" i="1"/>
  <c r="G24" i="1"/>
  <c r="G25" i="1"/>
  <c r="G26" i="1"/>
  <c r="G27" i="1"/>
  <c r="G28" i="1"/>
  <c r="G29" i="1"/>
  <c r="G31" i="1"/>
  <c r="G33" i="1"/>
  <c r="G34" i="1"/>
  <c r="G35" i="1"/>
  <c r="G36" i="1"/>
  <c r="G37" i="1"/>
  <c r="G39" i="1"/>
  <c r="G40" i="1"/>
  <c r="G41" i="1"/>
  <c r="G42" i="1"/>
  <c r="G61" i="1"/>
  <c r="G60" i="1"/>
  <c r="G53" i="1"/>
  <c r="G52" i="1"/>
  <c r="G51" i="1"/>
  <c r="G50" i="1"/>
  <c r="G49" i="1"/>
  <c r="G48" i="1"/>
  <c r="G47" i="1"/>
  <c r="G46" i="1"/>
  <c r="G45" i="1"/>
  <c r="G44" i="1"/>
  <c r="G43" i="1"/>
  <c r="G6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60" i="1"/>
  <c r="E61" i="1"/>
  <c r="E62" i="1" l="1"/>
</calcChain>
</file>

<file path=xl/sharedStrings.xml><?xml version="1.0" encoding="utf-8"?>
<sst xmlns="http://schemas.openxmlformats.org/spreadsheetml/2006/main" count="1124" uniqueCount="220">
  <si>
    <t>גיל</t>
  </si>
  <si>
    <t>מין</t>
  </si>
  <si>
    <t>גובה</t>
  </si>
  <si>
    <t xml:space="preserve">משקל </t>
  </si>
  <si>
    <t>BMI</t>
  </si>
  <si>
    <t>ניתוח BAR קודם</t>
  </si>
  <si>
    <t>חי/מת</t>
  </si>
  <si>
    <t>ימי אשפוז</t>
  </si>
  <si>
    <t>אבחנה 1</t>
  </si>
  <si>
    <t>אבחנה 2</t>
  </si>
  <si>
    <t>אבחנה 3</t>
  </si>
  <si>
    <t>תאריך ניתוח</t>
  </si>
  <si>
    <t>ניתוח 1</t>
  </si>
  <si>
    <t>ניתוח 2</t>
  </si>
  <si>
    <t>ניתוח 3</t>
  </si>
  <si>
    <t>זמן תחילת הרדמה</t>
  </si>
  <si>
    <t>זמן סיום הרדמה</t>
  </si>
  <si>
    <t>משך הניתוח</t>
  </si>
  <si>
    <t>רוויזיה</t>
  </si>
  <si>
    <t>כמות מנות דם</t>
  </si>
  <si>
    <t>מעל 13 WBC</t>
  </si>
  <si>
    <t>חום מעל 38</t>
  </si>
  <si>
    <t>דופק  מעל 110</t>
  </si>
  <si>
    <t>אשפוז חוזר באסותא</t>
  </si>
  <si>
    <t>אשפוז חוזר בבית חולים אחר</t>
  </si>
  <si>
    <t>ניתוח נוסף</t>
  </si>
  <si>
    <t>מחלות רקע</t>
  </si>
  <si>
    <t>נקבה</t>
  </si>
  <si>
    <t>NO</t>
  </si>
  <si>
    <t>חי</t>
  </si>
  <si>
    <t>NULL</t>
  </si>
  <si>
    <t>זכר</t>
  </si>
  <si>
    <t xml:space="preserve"> Fatty liver, Hyperlipidemia</t>
  </si>
  <si>
    <t>278.01 : Morbid obesity</t>
  </si>
  <si>
    <t>כריתת כיס מרה</t>
  </si>
  <si>
    <t>מעקף קיבה</t>
  </si>
  <si>
    <t xml:space="preserve"> Fatty liver</t>
  </si>
  <si>
    <t>YES</t>
  </si>
  <si>
    <t xml:space="preserve">הוצאת טבעת </t>
  </si>
  <si>
    <t>277.7 : Dysmetabolic syndrome X</t>
  </si>
  <si>
    <t>תיקון בקע סרעפתי</t>
  </si>
  <si>
    <t>553.3 : Diaphragmatic hernia without mention of obstructio</t>
  </si>
  <si>
    <t>574.20 : Calculus of gallbladder without mention of cholecy</t>
  </si>
  <si>
    <t>עבר טבעת, הוצאת טבעת,  ואחכ שרוול</t>
  </si>
  <si>
    <t>מת</t>
  </si>
  <si>
    <t xml:space="preserve">BIsecurity888 </t>
  </si>
  <si>
    <t>משקל אקטואל</t>
  </si>
  <si>
    <t>ניתוח קונבר.</t>
  </si>
  <si>
    <t>NEOBLOCK</t>
  </si>
  <si>
    <t>ללא טיפול</t>
  </si>
  <si>
    <t>עכשיו</t>
  </si>
  <si>
    <t>תרופות</t>
  </si>
  <si>
    <t xml:space="preserve"> Fatty liver DIABETES </t>
  </si>
  <si>
    <t>GLUCOPHAGE</t>
  </si>
  <si>
    <t>ללא</t>
  </si>
  <si>
    <t xml:space="preserve">ללא </t>
  </si>
  <si>
    <t>NO CHANGES</t>
  </si>
  <si>
    <t>שיפור סוכר תקין</t>
  </si>
  <si>
    <t>DIABETES KNEE PAIN</t>
  </si>
  <si>
    <t>ללא שיפור</t>
  </si>
  <si>
    <t xml:space="preserve"> Hyperlipidemia DIABETES</t>
  </si>
  <si>
    <t>NO TREATMENT</t>
  </si>
  <si>
    <t>NOTHING</t>
  </si>
  <si>
    <t>POVH</t>
  </si>
  <si>
    <t>HTN</t>
  </si>
  <si>
    <t>HTN DIABETES</t>
  </si>
  <si>
    <t>ASPIRIN</t>
  </si>
  <si>
    <t>CHOLECYSTECTOMY</t>
  </si>
  <si>
    <t xml:space="preserve">VASODIP </t>
  </si>
  <si>
    <t>NO CHANGE</t>
  </si>
  <si>
    <t xml:space="preserve">שרוול 2014, ירדה 153 BMI 56 </t>
  </si>
  <si>
    <t>CHOLECSTECTOMY</t>
  </si>
  <si>
    <t>ללא בעיוטת</t>
  </si>
  <si>
    <t xml:space="preserve">טבעת  96 הוצאה טבעת </t>
  </si>
  <si>
    <t>BREAST CANCER-FIBROMIALGIA</t>
  </si>
  <si>
    <t>CONDOR AMLOW</t>
  </si>
  <si>
    <t>HTN ENALADEX DIABETES- GLUCOMIN</t>
  </si>
  <si>
    <t>METOPROLOL ELIQUIZ AF</t>
  </si>
  <si>
    <t>REFLUX</t>
  </si>
  <si>
    <t>DIABETES HTN NORMOLOL GLUCOMIN</t>
  </si>
  <si>
    <t>ASTHMA</t>
  </si>
  <si>
    <t>DISBETES DIETA</t>
  </si>
  <si>
    <t xml:space="preserve">בריא </t>
  </si>
  <si>
    <t xml:space="preserve"> Fatty liver, Hyperlipidemia DIABETES HTN</t>
  </si>
  <si>
    <t>ללא סוכרת שיפור בי"ל</t>
  </si>
  <si>
    <t>HTN CONDOR DIABETES</t>
  </si>
  <si>
    <t>CPAP</t>
  </si>
  <si>
    <t>DEPRESSION</t>
  </si>
  <si>
    <t xml:space="preserve">BAND </t>
  </si>
  <si>
    <t>OMEPRADEX</t>
  </si>
  <si>
    <t xml:space="preserve"> Fatty liver, Hyperlipidemia DIABETES </t>
  </si>
  <si>
    <t>ללא סוכרת כרגע</t>
  </si>
  <si>
    <t>GLUCOMIN PROZAC</t>
  </si>
  <si>
    <t>93 BAND 2007 SLEEVE 2009 MGBP</t>
  </si>
  <si>
    <t>DUMPING</t>
  </si>
  <si>
    <t>DIABETES תרופה 1</t>
  </si>
  <si>
    <t>DIABETES HTN</t>
  </si>
  <si>
    <t>DUPLEX CVA</t>
  </si>
  <si>
    <t>סוכרת מאוזנת ללא תרופה TRITACE</t>
  </si>
  <si>
    <t>DIABETES NO TREATMEN</t>
  </si>
  <si>
    <t>OMEPRADEX REFLUX</t>
  </si>
  <si>
    <t>HTN SAME ASTHMA BETTER-NO SLEEP APNEA FATTY LIVER</t>
  </si>
  <si>
    <t>SUPRAVENTR TACHICARDIA- FASTING GLUCOSE-KNEE PAIN HTN SLEEP APNEA ASTHMA</t>
  </si>
  <si>
    <t>DIABETES FATTY LIVE</t>
  </si>
  <si>
    <t>ALL NORMAL</t>
  </si>
  <si>
    <t>שרוול ומעקף קיבה</t>
  </si>
  <si>
    <t>IMURAN 100 PREDNISONE 2ץ5 HUMIRA 40</t>
  </si>
  <si>
    <t>UVEITIS FATTY LIVER- פוריות RA</t>
  </si>
  <si>
    <t xml:space="preserve"> Fatty liver DIABETES ASTHMA HYPERLIPIDEMIA</t>
  </si>
  <si>
    <t>HTN-CIRRHOSIS HEP AUTOIMMUNE-PSORIASIS-FATTY LIVER</t>
  </si>
  <si>
    <t xml:space="preserve">HTN BETTER </t>
  </si>
  <si>
    <t>LAP BAND X2</t>
  </si>
  <si>
    <t>DIABETES-HYPERLIPIDEMIA-FATTY LIVER-PSORIASIS</t>
  </si>
  <si>
    <t>DIAB FATTY NORMAL HYPERL BETTER</t>
  </si>
  <si>
    <t>HTN-ASTHMA-SLEEP APNEA-FATTY LIVER-SVT-FAST GLUC-KNEE PAIN</t>
  </si>
  <si>
    <t>HTN SAME- ASTHMA BETTER-SLEEP NORMAL-FATTY BETTER</t>
  </si>
  <si>
    <t xml:space="preserve"> Fatty liver DEPRESSION BACK PAIN SLEEP APNEA BIPOLAR</t>
  </si>
  <si>
    <t>שפור פרט דיכאון</t>
  </si>
  <si>
    <t>עברה שרוול קיבה 2014 ואחכ מיני מעקף  2019</t>
  </si>
  <si>
    <t>DIABETES HTN HIPOTHIR HIATAL HERNIA</t>
  </si>
  <si>
    <t>ELTRO-CARDILOC GLUCOMIN TRITACE NEXIUM</t>
  </si>
  <si>
    <t xml:space="preserve"> </t>
  </si>
  <si>
    <t>BAND 2011 REMOVAL 2013</t>
  </si>
  <si>
    <t>DIABETES HTN HYPO-HYPERLIPIDEMIA</t>
  </si>
  <si>
    <t>NO DIABETES BETTER HTN HYPERLIPIDEMIA BETTER</t>
  </si>
  <si>
    <t>losardex plus eltroxin simovil</t>
  </si>
  <si>
    <t>SAGBP</t>
  </si>
  <si>
    <t>SLEEP APNEA PSEUDO TUMOR CER</t>
  </si>
  <si>
    <t>NORMAL</t>
  </si>
  <si>
    <t xml:space="preserve"> Fatty liver HTN DRUG ALCOHOL DEPRESSION</t>
  </si>
  <si>
    <t>NO DISEASE</t>
  </si>
  <si>
    <t xml:space="preserve">DEPALEPT CHRO 500*1
MIRO 30*1 FLUTIN 40*1 
RISPERDAL 2*1 </t>
  </si>
  <si>
    <t xml:space="preserve">DIABETES </t>
  </si>
  <si>
    <t>GERD</t>
  </si>
  <si>
    <t>CPAP SLEEP APNEA</t>
  </si>
  <si>
    <t xml:space="preserve"> Fatty liver HTN</t>
  </si>
  <si>
    <t xml:space="preserve"> HTN BACK PAIN KNEE PAIN</t>
  </si>
  <si>
    <t xml:space="preserve">טבעת </t>
  </si>
  <si>
    <t>SLEEVE</t>
  </si>
  <si>
    <t>GBP</t>
  </si>
  <si>
    <t>MGBP</t>
  </si>
  <si>
    <t>ROUX GBP</t>
  </si>
  <si>
    <t>RE SLEEVE</t>
  </si>
  <si>
    <t>REMOVAL- MGBP</t>
  </si>
  <si>
    <t>טבעת ומעקף +כיס מרה</t>
  </si>
  <si>
    <t>SLEEP APNEA</t>
  </si>
  <si>
    <t>טבעת שרוול</t>
  </si>
  <si>
    <t>טבעת ROUX GBP</t>
  </si>
  <si>
    <t>שרוול מעקף</t>
  </si>
  <si>
    <t xml:space="preserve"> Fatty liver HTN DIABETES </t>
  </si>
  <si>
    <t>DIS</t>
  </si>
  <si>
    <t>FATTY</t>
  </si>
  <si>
    <t>DIABETES</t>
  </si>
  <si>
    <t>SA</t>
  </si>
  <si>
    <t>DISL</t>
  </si>
  <si>
    <t>BP</t>
  </si>
  <si>
    <t>KNEE PAIN</t>
  </si>
  <si>
    <t>SVT</t>
  </si>
  <si>
    <t>HYPOTHY</t>
  </si>
  <si>
    <t>PTC</t>
  </si>
  <si>
    <t>CIRRHOSIS</t>
  </si>
  <si>
    <t>PSORIASIS</t>
  </si>
  <si>
    <t>DRUGS</t>
  </si>
  <si>
    <t>FIBRO</t>
  </si>
  <si>
    <t>BRAST CA</t>
  </si>
  <si>
    <t>INFERTILITY</t>
  </si>
  <si>
    <t>NORMAL WEIGHT</t>
  </si>
  <si>
    <t>DIFFE</t>
  </si>
  <si>
    <t>LAP BAND X3</t>
  </si>
  <si>
    <t>DIAPHRAGMATIC HERNIABAND</t>
  </si>
  <si>
    <t>שרוול</t>
  </si>
  <si>
    <t>SLEEVE GASTRECTOMY</t>
  </si>
  <si>
    <t>LAP BAND</t>
  </si>
  <si>
    <t>LAP BAND REMOVAL</t>
  </si>
  <si>
    <t>LAP BAND SLEEVE</t>
  </si>
  <si>
    <t>LAP BAND X3 SLEEVE</t>
  </si>
  <si>
    <t>OVERWEIGHT LOST</t>
  </si>
  <si>
    <t>%</t>
  </si>
  <si>
    <t>SLEEVE REV</t>
  </si>
  <si>
    <t>SLEEVE ONLY</t>
  </si>
  <si>
    <t>ROUX</t>
  </si>
  <si>
    <t>MINI</t>
  </si>
  <si>
    <t>MINI ONLY</t>
  </si>
  <si>
    <t>MINI REV</t>
  </si>
  <si>
    <t>TYPE OF SURGERY</t>
  </si>
  <si>
    <t>type</t>
  </si>
  <si>
    <t>N</t>
  </si>
  <si>
    <t>Mean</t>
  </si>
  <si>
    <t>SD</t>
  </si>
  <si>
    <t>CI</t>
  </si>
  <si>
    <t>Roux en y</t>
  </si>
  <si>
    <t>Primary</t>
  </si>
  <si>
    <t>Revision</t>
  </si>
  <si>
    <t>LSG</t>
  </si>
  <si>
    <t>PRIMARY</t>
  </si>
  <si>
    <t>REVISIOn</t>
  </si>
  <si>
    <t>p=0.030</t>
  </si>
  <si>
    <t>1-2</t>
  </si>
  <si>
    <t>2-3</t>
  </si>
  <si>
    <t>p=0.169</t>
  </si>
  <si>
    <t>LRYGBP</t>
  </si>
  <si>
    <t>LSAGBP</t>
  </si>
  <si>
    <t>REVISIONAL</t>
  </si>
  <si>
    <t>30/9/2020</t>
  </si>
  <si>
    <t xml:space="preserve">                            </t>
  </si>
  <si>
    <t>%BWLOSS</t>
  </si>
  <si>
    <t>FOLLOW UP</t>
  </si>
  <si>
    <t>2-5 years</t>
  </si>
  <si>
    <t>5-10 years</t>
  </si>
  <si>
    <t>more than 10 y.</t>
  </si>
  <si>
    <t>less than 2 y.</t>
  </si>
  <si>
    <r>
      <t> </t>
    </r>
    <r>
      <rPr>
        <b/>
        <sz val="14"/>
        <color rgb="FF000000"/>
        <rFont val="Arial"/>
        <family val="2"/>
      </rPr>
      <t>22.077</t>
    </r>
  </si>
  <si>
    <t xml:space="preserve">DEPALEPT CHRO 500*1
MIRO 30*1 FLUTIN 40RISPERDAL 2*1 </t>
  </si>
  <si>
    <t>yes</t>
  </si>
  <si>
    <t>IBW</t>
  </si>
  <si>
    <t>POW</t>
  </si>
  <si>
    <t xml:space="preserve">ACTUAL </t>
  </si>
  <si>
    <t>dif PO</t>
  </si>
  <si>
    <t>DIF ACT</t>
  </si>
  <si>
    <t>EBW 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</si>
</sst>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09]d/m/yyyy\ h:mm\ AM/PM;@"/>
    <numFmt numFmtId="165" formatCode="[$-1010000]d/m/yy;@"/>
    <numFmt numFmtId="166" formatCode="[$-1010000]d/m/yyyy;@"/>
  </numFmts>
  <fonts count="10" x14ac:knownFonts="1"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rgb="FF9C0006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6" fillId="7" borderId="0" applyNumberFormat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0" fontId="0" fillId="0" borderId="0" xfId="0" applyNumberFormat="1"/>
    <xf numFmtId="9" fontId="0" fillId="0" borderId="0" xfId="0" applyNumberFormat="1"/>
    <xf numFmtId="0" fontId="0" fillId="3" borderId="0" xfId="0" applyFill="1" applyAlignment="1"/>
    <xf numFmtId="0" fontId="0" fillId="0" borderId="0" xfId="0" applyNumberFormat="1"/>
    <xf numFmtId="49" fontId="0" fillId="0" borderId="0" xfId="0" applyNumberFormat="1"/>
    <xf numFmtId="2" fontId="0" fillId="6" borderId="0" xfId="0" applyNumberFormat="1" applyFill="1"/>
    <xf numFmtId="0" fontId="4" fillId="5" borderId="0" xfId="1"/>
    <xf numFmtId="164" fontId="2" fillId="2" borderId="0" xfId="0" applyNumberFormat="1" applyFont="1" applyFill="1"/>
    <xf numFmtId="164" fontId="0" fillId="0" borderId="0" xfId="0" applyNumberFormat="1"/>
    <xf numFmtId="164" fontId="0" fillId="4" borderId="0" xfId="0" applyNumberFormat="1" applyFill="1"/>
    <xf numFmtId="164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6" fontId="2" fillId="2" borderId="0" xfId="0" applyNumberFormat="1" applyFont="1" applyFill="1"/>
    <xf numFmtId="166" fontId="0" fillId="4" borderId="0" xfId="0" applyNumberFormat="1" applyFill="1"/>
    <xf numFmtId="166" fontId="0" fillId="3" borderId="0" xfId="0" applyNumberFormat="1" applyFill="1"/>
    <xf numFmtId="166" fontId="1" fillId="0" borderId="0" xfId="0" applyNumberFormat="1" applyFont="1"/>
    <xf numFmtId="165" fontId="2" fillId="2" borderId="0" xfId="0" applyNumberFormat="1" applyFont="1" applyFill="1"/>
    <xf numFmtId="165" fontId="0" fillId="4" borderId="0" xfId="0" applyNumberFormat="1" applyFill="1"/>
    <xf numFmtId="165" fontId="0" fillId="3" borderId="0" xfId="0" applyNumberFormat="1" applyFill="1"/>
    <xf numFmtId="38" fontId="2" fillId="2" borderId="0" xfId="0" applyNumberFormat="1" applyFont="1" applyFill="1"/>
    <xf numFmtId="38" fontId="0" fillId="0" borderId="0" xfId="0" applyNumberFormat="1"/>
    <xf numFmtId="38" fontId="0" fillId="4" borderId="0" xfId="0" applyNumberFormat="1" applyFill="1"/>
    <xf numFmtId="38" fontId="0" fillId="3" borderId="0" xfId="0" applyNumberFormat="1" applyFill="1"/>
    <xf numFmtId="38" fontId="1" fillId="0" borderId="0" xfId="0" applyNumberFormat="1" applyFont="1"/>
    <xf numFmtId="2" fontId="0" fillId="3" borderId="0" xfId="0" applyNumberFormat="1" applyFill="1"/>
    <xf numFmtId="2" fontId="1" fillId="0" borderId="0" xfId="0" applyNumberFormat="1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0" fontId="6" fillId="7" borderId="0" xfId="2"/>
    <xf numFmtId="2" fontId="6" fillId="7" borderId="0" xfId="2" applyNumberFormat="1"/>
    <xf numFmtId="164" fontId="6" fillId="7" borderId="0" xfId="2" applyNumberFormat="1"/>
    <xf numFmtId="165" fontId="6" fillId="7" borderId="0" xfId="2" applyNumberFormat="1"/>
    <xf numFmtId="166" fontId="6" fillId="7" borderId="0" xfId="2" applyNumberFormat="1"/>
    <xf numFmtId="38" fontId="6" fillId="7" borderId="0" xfId="2" applyNumberFormat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BC04B"/>
      <color rgb="FF53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baseline="0">
                <a:solidFill>
                  <a:schemeClr val="tx1"/>
                </a:solidFill>
                <a:latin typeface="+mn-lt"/>
                <a:ea typeface="+mn-ea"/>
                <a:cs typeface="+mj-cs"/>
              </a:defRPr>
            </a:pPr>
            <a:r>
              <a:rPr lang="en-US" b="1" cap="none" baseline="0">
                <a:solidFill>
                  <a:schemeClr val="tx1"/>
                </a:solidFill>
                <a:cs typeface="+mj-cs"/>
              </a:rPr>
              <a:t>Weight loss expressed in kilograms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baseline="0">
              <a:solidFill>
                <a:schemeClr val="tx1"/>
              </a:solidFill>
              <a:latin typeface="+mn-lt"/>
              <a:ea typeface="+mn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862824870249674E-2"/>
          <c:y val="9.1156447731728513E-2"/>
          <c:w val="0.91038810676114346"/>
          <c:h val="0.82403962936175434"/>
        </c:manualLayout>
      </c:layout>
      <c:barChart>
        <c:barDir val="col"/>
        <c:grouping val="clustered"/>
        <c:varyColors val="0"/>
        <c:ser>
          <c:idx val="0"/>
          <c:order val="0"/>
          <c:tx>
            <c:v>Kilograms loss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גיליון1!$K$2:$K$61</c:f>
              <c:numCache>
                <c:formatCode>0.00</c:formatCode>
                <c:ptCount val="47"/>
                <c:pt idx="0">
                  <c:v>96</c:v>
                </c:pt>
                <c:pt idx="1">
                  <c:v>86</c:v>
                </c:pt>
                <c:pt idx="2">
                  <c:v>37</c:v>
                </c:pt>
                <c:pt idx="3">
                  <c:v>70.400000000000006</c:v>
                </c:pt>
                <c:pt idx="4">
                  <c:v>76.599999999999994</c:v>
                </c:pt>
                <c:pt idx="5">
                  <c:v>48</c:v>
                </c:pt>
                <c:pt idx="6">
                  <c:v>64.400000000000006</c:v>
                </c:pt>
                <c:pt idx="7">
                  <c:v>9</c:v>
                </c:pt>
                <c:pt idx="8">
                  <c:v>51.5</c:v>
                </c:pt>
                <c:pt idx="9">
                  <c:v>26</c:v>
                </c:pt>
                <c:pt idx="10">
                  <c:v>87.6</c:v>
                </c:pt>
                <c:pt idx="11">
                  <c:v>52.5</c:v>
                </c:pt>
                <c:pt idx="12">
                  <c:v>26</c:v>
                </c:pt>
                <c:pt idx="13">
                  <c:v>6.1999999999999886</c:v>
                </c:pt>
                <c:pt idx="14">
                  <c:v>80</c:v>
                </c:pt>
                <c:pt idx="15">
                  <c:v>113.19999999999999</c:v>
                </c:pt>
                <c:pt idx="16">
                  <c:v>52.5</c:v>
                </c:pt>
                <c:pt idx="17">
                  <c:v>21.400000000000006</c:v>
                </c:pt>
                <c:pt idx="18">
                  <c:v>71</c:v>
                </c:pt>
                <c:pt idx="19">
                  <c:v>82</c:v>
                </c:pt>
                <c:pt idx="20">
                  <c:v>82.6</c:v>
                </c:pt>
                <c:pt idx="21">
                  <c:v>53</c:v>
                </c:pt>
                <c:pt idx="22">
                  <c:v>43</c:v>
                </c:pt>
                <c:pt idx="23">
                  <c:v>85</c:v>
                </c:pt>
                <c:pt idx="24">
                  <c:v>24.400000000000006</c:v>
                </c:pt>
                <c:pt idx="25">
                  <c:v>43</c:v>
                </c:pt>
                <c:pt idx="26">
                  <c:v>68</c:v>
                </c:pt>
                <c:pt idx="27">
                  <c:v>45.199999999999989</c:v>
                </c:pt>
                <c:pt idx="28">
                  <c:v>9</c:v>
                </c:pt>
                <c:pt idx="29">
                  <c:v>27</c:v>
                </c:pt>
                <c:pt idx="30">
                  <c:v>39</c:v>
                </c:pt>
                <c:pt idx="31">
                  <c:v>61.5</c:v>
                </c:pt>
                <c:pt idx="32">
                  <c:v>38</c:v>
                </c:pt>
                <c:pt idx="33">
                  <c:v>51.5</c:v>
                </c:pt>
                <c:pt idx="34">
                  <c:v>38</c:v>
                </c:pt>
                <c:pt idx="35">
                  <c:v>57.199999999999989</c:v>
                </c:pt>
                <c:pt idx="36">
                  <c:v>19.599999999999994</c:v>
                </c:pt>
                <c:pt idx="37">
                  <c:v>34</c:v>
                </c:pt>
                <c:pt idx="38">
                  <c:v>28.800000000000011</c:v>
                </c:pt>
                <c:pt idx="39">
                  <c:v>86</c:v>
                </c:pt>
                <c:pt idx="40">
                  <c:v>60</c:v>
                </c:pt>
                <c:pt idx="41">
                  <c:v>59</c:v>
                </c:pt>
                <c:pt idx="42">
                  <c:v>81</c:v>
                </c:pt>
                <c:pt idx="43">
                  <c:v>69</c:v>
                </c:pt>
                <c:pt idx="44">
                  <c:v>45</c:v>
                </c:pt>
                <c:pt idx="45">
                  <c:v>46</c:v>
                </c:pt>
                <c:pt idx="46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E-4234-87E0-E3893B4F7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-50"/>
        <c:axId val="469777608"/>
        <c:axId val="469771376"/>
      </c:barChart>
      <c:scatterChart>
        <c:scatterStyle val="lineMarker"/>
        <c:varyColors val="0"/>
        <c:ser>
          <c:idx val="1"/>
          <c:order val="1"/>
          <c:tx>
            <c:v>25% of overweight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yVal>
            <c:numRef>
              <c:f>גיליון1!$L$2:$L$61</c:f>
              <c:numCache>
                <c:formatCode>0.00</c:formatCode>
                <c:ptCount val="47"/>
                <c:pt idx="0">
                  <c:v>34.174374999999998</c:v>
                </c:pt>
                <c:pt idx="1">
                  <c:v>24.484375000000004</c:v>
                </c:pt>
                <c:pt idx="2">
                  <c:v>22.79</c:v>
                </c:pt>
                <c:pt idx="3">
                  <c:v>30.999375000000004</c:v>
                </c:pt>
                <c:pt idx="4">
                  <c:v>27.259374999999999</c:v>
                </c:pt>
                <c:pt idx="5">
                  <c:v>38.484375</c:v>
                </c:pt>
                <c:pt idx="6">
                  <c:v>25.960000000000004</c:v>
                </c:pt>
                <c:pt idx="7">
                  <c:v>33.840000000000003</c:v>
                </c:pt>
                <c:pt idx="8">
                  <c:v>19.369375000000002</c:v>
                </c:pt>
                <c:pt idx="9">
                  <c:v>20.619375000000002</c:v>
                </c:pt>
                <c:pt idx="10">
                  <c:v>28.9</c:v>
                </c:pt>
                <c:pt idx="11">
                  <c:v>29.694374999999994</c:v>
                </c:pt>
                <c:pt idx="12">
                  <c:v>28.999999999999996</c:v>
                </c:pt>
                <c:pt idx="13">
                  <c:v>35.127499999999998</c:v>
                </c:pt>
                <c:pt idx="14">
                  <c:v>27.39</c:v>
                </c:pt>
                <c:pt idx="15">
                  <c:v>31.369375000000002</c:v>
                </c:pt>
                <c:pt idx="16">
                  <c:v>29.694374999999994</c:v>
                </c:pt>
                <c:pt idx="17">
                  <c:v>23.944375000000001</c:v>
                </c:pt>
                <c:pt idx="18">
                  <c:v>25.927499999999998</c:v>
                </c:pt>
                <c:pt idx="19">
                  <c:v>35.697499999999998</c:v>
                </c:pt>
                <c:pt idx="20">
                  <c:v>27.16</c:v>
                </c:pt>
                <c:pt idx="21">
                  <c:v>22.869375000000002</c:v>
                </c:pt>
                <c:pt idx="22">
                  <c:v>28.447500000000002</c:v>
                </c:pt>
                <c:pt idx="23">
                  <c:v>27.327500000000001</c:v>
                </c:pt>
                <c:pt idx="24">
                  <c:v>20.910000000000004</c:v>
                </c:pt>
                <c:pt idx="25">
                  <c:v>28.447500000000002</c:v>
                </c:pt>
                <c:pt idx="26">
                  <c:v>27.01</c:v>
                </c:pt>
                <c:pt idx="27">
                  <c:v>28.949375</c:v>
                </c:pt>
                <c:pt idx="28">
                  <c:v>25.644375</c:v>
                </c:pt>
                <c:pt idx="29">
                  <c:v>21.594374999999999</c:v>
                </c:pt>
                <c:pt idx="30">
                  <c:v>12.984375000000002</c:v>
                </c:pt>
                <c:pt idx="31">
                  <c:v>21.359375</c:v>
                </c:pt>
                <c:pt idx="32">
                  <c:v>34.859375</c:v>
                </c:pt>
                <c:pt idx="33">
                  <c:v>19.369375000000002</c:v>
                </c:pt>
                <c:pt idx="34">
                  <c:v>26.749999999999996</c:v>
                </c:pt>
                <c:pt idx="35">
                  <c:v>23.384374999999999</c:v>
                </c:pt>
                <c:pt idx="36">
                  <c:v>22.94</c:v>
                </c:pt>
                <c:pt idx="37">
                  <c:v>29.499999999999996</c:v>
                </c:pt>
                <c:pt idx="38">
                  <c:v>23.297499999999999</c:v>
                </c:pt>
                <c:pt idx="39">
                  <c:v>24.234375000000004</c:v>
                </c:pt>
                <c:pt idx="40">
                  <c:v>24.860000000000003</c:v>
                </c:pt>
                <c:pt idx="41">
                  <c:v>21.927499999999998</c:v>
                </c:pt>
                <c:pt idx="42">
                  <c:v>22.647499999999994</c:v>
                </c:pt>
                <c:pt idx="43">
                  <c:v>19.624375000000001</c:v>
                </c:pt>
                <c:pt idx="44">
                  <c:v>29.25</c:v>
                </c:pt>
                <c:pt idx="45">
                  <c:v>24.347499999999997</c:v>
                </c:pt>
                <c:pt idx="46">
                  <c:v>20.910000000000004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3E-4234-87E0-E3893B4F794A}"/>
            </c:ext>
          </c:extLst>
        </c:ser>
        <c:ser>
          <c:idx val="2"/>
          <c:order val="2"/>
          <c:tx>
            <c:v>49.9% of overweight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yVal>
            <c:numRef>
              <c:f>גיליון1!$M$2:$M$61</c:f>
              <c:numCache>
                <c:formatCode>0.00</c:formatCode>
                <c:ptCount val="47"/>
                <c:pt idx="0">
                  <c:v>68.212052499999984</c:v>
                </c:pt>
                <c:pt idx="1">
                  <c:v>48.8708125</c:v>
                </c:pt>
                <c:pt idx="2">
                  <c:v>45.488840000000003</c:v>
                </c:pt>
                <c:pt idx="3">
                  <c:v>61.874752500000007</c:v>
                </c:pt>
                <c:pt idx="4">
                  <c:v>54.409712499999998</c:v>
                </c:pt>
                <c:pt idx="5">
                  <c:v>76.814812500000002</c:v>
                </c:pt>
                <c:pt idx="6">
                  <c:v>51.816160000000011</c:v>
                </c:pt>
                <c:pt idx="7">
                  <c:v>67.544640000000015</c:v>
                </c:pt>
                <c:pt idx="8">
                  <c:v>38.661272500000003</c:v>
                </c:pt>
                <c:pt idx="9">
                  <c:v>41.156272499999993</c:v>
                </c:pt>
                <c:pt idx="10">
                  <c:v>57.684399999999997</c:v>
                </c:pt>
                <c:pt idx="11">
                  <c:v>59.269972499999994</c:v>
                </c:pt>
                <c:pt idx="12">
                  <c:v>57.883999999999986</c:v>
                </c:pt>
                <c:pt idx="13">
                  <c:v>70.114489999999989</c:v>
                </c:pt>
                <c:pt idx="14">
                  <c:v>54.670439999999999</c:v>
                </c:pt>
                <c:pt idx="15">
                  <c:v>62.613272499999994</c:v>
                </c:pt>
                <c:pt idx="16">
                  <c:v>59.269972499999994</c:v>
                </c:pt>
                <c:pt idx="17">
                  <c:v>47.792972499999998</c:v>
                </c:pt>
                <c:pt idx="18">
                  <c:v>51.751289999999997</c:v>
                </c:pt>
                <c:pt idx="19">
                  <c:v>71.252209999999991</c:v>
                </c:pt>
                <c:pt idx="20">
                  <c:v>54.211359999999992</c:v>
                </c:pt>
                <c:pt idx="21">
                  <c:v>45.6472725</c:v>
                </c:pt>
                <c:pt idx="22">
                  <c:v>56.781209999999994</c:v>
                </c:pt>
                <c:pt idx="23">
                  <c:v>54.545689999999993</c:v>
                </c:pt>
                <c:pt idx="24">
                  <c:v>41.736360000000005</c:v>
                </c:pt>
                <c:pt idx="25">
                  <c:v>56.781209999999994</c:v>
                </c:pt>
                <c:pt idx="26">
                  <c:v>53.911960000000001</c:v>
                </c:pt>
                <c:pt idx="27">
                  <c:v>57.7829525</c:v>
                </c:pt>
                <c:pt idx="28">
                  <c:v>51.186172500000005</c:v>
                </c:pt>
                <c:pt idx="29">
                  <c:v>43.102372500000001</c:v>
                </c:pt>
                <c:pt idx="30">
                  <c:v>25.916812500000002</c:v>
                </c:pt>
                <c:pt idx="31">
                  <c:v>42.633312500000002</c:v>
                </c:pt>
                <c:pt idx="32">
                  <c:v>69.5793125</c:v>
                </c:pt>
                <c:pt idx="33">
                  <c:v>38.661272500000003</c:v>
                </c:pt>
                <c:pt idx="34">
                  <c:v>53.392999999999994</c:v>
                </c:pt>
                <c:pt idx="35">
                  <c:v>46.675212500000001</c:v>
                </c:pt>
                <c:pt idx="36">
                  <c:v>45.788239999999995</c:v>
                </c:pt>
                <c:pt idx="37">
                  <c:v>58.881999999999991</c:v>
                </c:pt>
                <c:pt idx="38">
                  <c:v>46.501809999999999</c:v>
                </c:pt>
                <c:pt idx="39">
                  <c:v>48.371812500000004</c:v>
                </c:pt>
                <c:pt idx="40">
                  <c:v>49.620560000000005</c:v>
                </c:pt>
                <c:pt idx="41">
                  <c:v>43.767290000000003</c:v>
                </c:pt>
                <c:pt idx="42">
                  <c:v>45.204409999999989</c:v>
                </c:pt>
                <c:pt idx="43">
                  <c:v>39.170252500000004</c:v>
                </c:pt>
                <c:pt idx="44">
                  <c:v>58.383000000000003</c:v>
                </c:pt>
                <c:pt idx="45">
                  <c:v>48.597609999999996</c:v>
                </c:pt>
                <c:pt idx="46">
                  <c:v>41.736360000000005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3E-4234-87E0-E3893B4F7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77608"/>
        <c:axId val="469771376"/>
      </c:scatterChart>
      <c:catAx>
        <c:axId val="46977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Patients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j-cs"/>
              </a:defRPr>
            </a:pPr>
            <a:endParaRPr lang="en-US"/>
          </a:p>
        </c:txPr>
        <c:crossAx val="469771376"/>
        <c:crosses val="autoZero"/>
        <c:auto val="1"/>
        <c:lblAlgn val="ctr"/>
        <c:lblOffset val="100"/>
        <c:noMultiLvlLbl val="0"/>
      </c:catAx>
      <c:valAx>
        <c:axId val="46977137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Kilograms</a:t>
                </a:r>
              </a:p>
            </c:rich>
          </c:tx>
          <c:layout>
            <c:manualLayout>
              <c:xMode val="edge"/>
              <c:yMode val="edge"/>
              <c:x val="7.1761750986724078E-3"/>
              <c:y val="0.43651523628870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en-US"/>
          </a:p>
        </c:txPr>
        <c:crossAx val="469777608"/>
        <c:crosses val="autoZero"/>
        <c:crossBetween val="between"/>
        <c:majorUnit val="20"/>
      </c:valAx>
      <c:spPr>
        <a:noFill/>
        <a:ln>
          <a:solidFill>
            <a:schemeClr val="tx1"/>
          </a:solidFill>
        </a:ln>
        <a:effectLst>
          <a:outerShdw blurRad="50800" algn="ctr" rotWithShape="0">
            <a:srgbClr val="000000">
              <a:alpha val="43137"/>
            </a:srgbClr>
          </a:outerShdw>
        </a:effectLst>
      </c:spPr>
    </c:plotArea>
    <c:legend>
      <c:legendPos val="b"/>
      <c:layout>
        <c:manualLayout>
          <c:xMode val="edge"/>
          <c:yMode val="edge"/>
          <c:x val="0.80734365685451848"/>
          <c:y val="9.0620414215987308E-2"/>
          <c:w val="0.17909393726214795"/>
          <c:h val="9.21606462970291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j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MEAN of EBW loss per type of bariatric surgery</a:t>
            </a:r>
          </a:p>
        </c:rich>
      </c:tx>
      <c:layout>
        <c:manualLayout>
          <c:xMode val="edge"/>
          <c:yMode val="edge"/>
          <c:x val="0.15608444292592957"/>
          <c:y val="3.0099792692288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bg1"/>
              </a:solidFill>
            </a:ln>
            <a:effectLst/>
            <a:sp3d>
              <a:contourClr>
                <a:schemeClr val="bg1"/>
              </a:contourClr>
            </a:sp3d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גיליון1!$S$85:$S$89</c:f>
              <c:strCache>
                <c:ptCount val="5"/>
                <c:pt idx="0">
                  <c:v>LSG</c:v>
                </c:pt>
                <c:pt idx="1">
                  <c:v>LRYGBP</c:v>
                </c:pt>
                <c:pt idx="2">
                  <c:v>LSAGBP</c:v>
                </c:pt>
                <c:pt idx="3">
                  <c:v>PRIMARY</c:v>
                </c:pt>
                <c:pt idx="4">
                  <c:v>REVISIONAL</c:v>
                </c:pt>
              </c:strCache>
            </c:strRef>
          </c:cat>
          <c:val>
            <c:numRef>
              <c:f>גיליון1!$T$85:$T$89</c:f>
              <c:numCache>
                <c:formatCode>General</c:formatCode>
                <c:ptCount val="5"/>
                <c:pt idx="0">
                  <c:v>45.27</c:v>
                </c:pt>
                <c:pt idx="1">
                  <c:v>38.39</c:v>
                </c:pt>
                <c:pt idx="2">
                  <c:v>61.11</c:v>
                </c:pt>
                <c:pt idx="3">
                  <c:v>48.54</c:v>
                </c:pt>
                <c:pt idx="4">
                  <c:v>36.380000000000003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5-4297-849E-6033C0138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2"/>
        <c:gapDepth val="78"/>
        <c:shape val="box"/>
        <c:axId val="476803312"/>
        <c:axId val="476810528"/>
        <c:axId val="0"/>
      </c:bar3DChart>
      <c:catAx>
        <c:axId val="47680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10528"/>
        <c:crosses val="autoZero"/>
        <c:auto val="1"/>
        <c:lblAlgn val="ctr"/>
        <c:lblOffset val="100"/>
        <c:noMultiLvlLbl val="0"/>
      </c:catAx>
      <c:valAx>
        <c:axId val="4768105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Mean EBW loss</a:t>
                </a:r>
              </a:p>
            </c:rich>
          </c:tx>
          <c:layout>
            <c:manualLayout>
              <c:xMode val="edge"/>
              <c:yMode val="edge"/>
              <c:x val="1.6291076836534153E-2"/>
              <c:y val="0.33963438458108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0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solidFill>
                  <a:schemeClr val="tx1"/>
                </a:solidFill>
              </a:rPr>
              <a:t>Percent of Excess</a:t>
            </a:r>
            <a:r>
              <a:rPr lang="en-US" baseline="0">
                <a:solidFill>
                  <a:schemeClr val="tx1"/>
                </a:solidFill>
              </a:rPr>
              <a:t> body weight loss over the time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600681355534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D2-4FAA-99E9-071256C728CD}"/>
                </c:ext>
              </c:extLst>
            </c:dLbl>
            <c:dLbl>
              <c:idx val="1"/>
              <c:layout>
                <c:manualLayout>
                  <c:x val="0"/>
                  <c:y val="0.126011085435730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D2-4FAA-99E9-071256C728CD}"/>
                </c:ext>
              </c:extLst>
            </c:dLbl>
            <c:dLbl>
              <c:idx val="2"/>
              <c:layout>
                <c:manualLayout>
                  <c:x val="-7.4524884339629224E-17"/>
                  <c:y val="0.13282249545928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D2-4FAA-99E9-071256C728CD}"/>
                </c:ext>
              </c:extLst>
            </c:dLbl>
            <c:dLbl>
              <c:idx val="3"/>
              <c:layout>
                <c:manualLayout>
                  <c:x val="2.0325203252032522E-3"/>
                  <c:y val="0.13622820047105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D2-4FAA-99E9-071256C7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Sheet8!$K$1:$N$1</c:f>
              <c:strCache>
                <c:ptCount val="4"/>
                <c:pt idx="0">
                  <c:v>less than 2 y.</c:v>
                </c:pt>
                <c:pt idx="1">
                  <c:v>2-5 years</c:v>
                </c:pt>
                <c:pt idx="2">
                  <c:v>5-10 years</c:v>
                </c:pt>
                <c:pt idx="3">
                  <c:v>more than 10 y.</c:v>
                </c:pt>
              </c:strCache>
            </c:strRef>
          </c:cat>
          <c:val>
            <c:numRef>
              <c:f>Sheet8!$K$2:$N$2</c:f>
              <c:numCache>
                <c:formatCode>0.00</c:formatCode>
                <c:ptCount val="4"/>
                <c:pt idx="0">
                  <c:v>62.270734063752485</c:v>
                </c:pt>
                <c:pt idx="1">
                  <c:v>61.484035861311334</c:v>
                </c:pt>
                <c:pt idx="2">
                  <c:v>36.821600703503236</c:v>
                </c:pt>
                <c:pt idx="3">
                  <c:v>31.890986529383788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2-4FAA-99E9-071256C7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overlap val="-100"/>
        <c:axId val="144603039"/>
        <c:axId val="144617183"/>
      </c:barChart>
      <c:catAx>
        <c:axId val="14460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17183"/>
        <c:crosses val="autoZero"/>
        <c:auto val="1"/>
        <c:lblAlgn val="ctr"/>
        <c:lblOffset val="100"/>
        <c:noMultiLvlLbl val="0"/>
      </c:catAx>
      <c:valAx>
        <c:axId val="144617183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>
                    <a:solidFill>
                      <a:schemeClr val="tx1"/>
                    </a:solidFill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03039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81</xdr:row>
      <xdr:rowOff>171450</xdr:rowOff>
    </xdr:from>
    <xdr:to>
      <xdr:col>13</xdr:col>
      <xdr:colOff>0</xdr:colOff>
      <xdr:row>110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102</xdr:row>
      <xdr:rowOff>47625</xdr:rowOff>
    </xdr:from>
    <xdr:to>
      <xdr:col>24</xdr:col>
      <xdr:colOff>781050</xdr:colOff>
      <xdr:row>130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152400</xdr:rowOff>
    </xdr:from>
    <xdr:to>
      <xdr:col>16</xdr:col>
      <xdr:colOff>152400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558C07-522E-41A9-BC8D-8BC58BEE4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Q184"/>
  <sheetViews>
    <sheetView rightToLeft="1" tabSelected="1" topLeftCell="A16" workbookViewId="0">
      <selection activeCell="C1" sqref="A1:C1048576"/>
    </sheetView>
  </sheetViews>
  <sheetFormatPr defaultRowHeight="15" x14ac:dyDescent="0.25"/>
  <cols>
    <col min="1" max="1" width="4.85546875" customWidth="1"/>
    <col min="2" max="2" width="4.5703125" bestFit="1" customWidth="1"/>
    <col min="3" max="3" width="10.5703125" customWidth="1"/>
    <col min="4" max="4" width="10.85546875" customWidth="1"/>
    <col min="5" max="14" width="14.42578125" style="3" customWidth="1"/>
    <col min="15" max="15" width="13.7109375" bestFit="1" customWidth="1"/>
    <col min="16" max="16" width="5.42578125" bestFit="1" customWidth="1"/>
    <col min="17" max="17" width="8.42578125" bestFit="1" customWidth="1"/>
    <col min="18" max="18" width="10.5703125" customWidth="1"/>
    <col min="19" max="19" width="20.28515625" customWidth="1"/>
    <col min="20" max="20" width="18.7109375" customWidth="1"/>
    <col min="21" max="21" width="19.42578125" style="24" bestFit="1" customWidth="1"/>
    <col min="22" max="22" width="18.140625" customWidth="1"/>
    <col min="25" max="25" width="17.5703125" style="27" customWidth="1"/>
    <col min="26" max="26" width="19.28515625" style="28" customWidth="1"/>
    <col min="27" max="27" width="19.28515625" style="3" customWidth="1"/>
    <col min="28" max="28" width="19.28515625" style="38" customWidth="1"/>
    <col min="29" max="29" width="10.28515625" bestFit="1" customWidth="1"/>
    <col min="31" max="31" width="11.42578125" bestFit="1" customWidth="1"/>
    <col min="32" max="32" width="11.28515625" bestFit="1" customWidth="1"/>
    <col min="33" max="33" width="9.5703125" bestFit="1" customWidth="1"/>
    <col min="34" max="34" width="12.140625" bestFit="1" customWidth="1"/>
    <col min="35" max="35" width="16.5703125" bestFit="1" customWidth="1"/>
    <col min="36" max="36" width="16.5703125" customWidth="1"/>
    <col min="37" max="37" width="23" bestFit="1" customWidth="1"/>
    <col min="38" max="38" width="29.5703125" bestFit="1" customWidth="1"/>
    <col min="39" max="39" width="34.42578125" bestFit="1" customWidth="1"/>
    <col min="40" max="40" width="22.28515625" customWidth="1"/>
  </cols>
  <sheetData>
    <row r="1" spans="1:4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46</v>
      </c>
      <c r="G1" s="2" t="s">
        <v>4</v>
      </c>
      <c r="H1" s="2" t="s">
        <v>166</v>
      </c>
      <c r="I1" s="2" t="s">
        <v>176</v>
      </c>
      <c r="J1" s="2" t="s">
        <v>167</v>
      </c>
      <c r="K1" s="2" t="s">
        <v>177</v>
      </c>
      <c r="L1" s="2">
        <v>25</v>
      </c>
      <c r="M1" s="2">
        <v>50</v>
      </c>
      <c r="N1" s="2" t="s">
        <v>47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23" t="s">
        <v>11</v>
      </c>
      <c r="V1" s="1" t="s">
        <v>12</v>
      </c>
      <c r="W1" s="1" t="s">
        <v>13</v>
      </c>
      <c r="X1" s="1" t="s">
        <v>14</v>
      </c>
      <c r="Y1" s="34" t="s">
        <v>15</v>
      </c>
      <c r="Z1" s="30" t="s">
        <v>16</v>
      </c>
      <c r="AA1" s="2"/>
      <c r="AB1" s="37"/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202</v>
      </c>
      <c r="AK1" s="1" t="s">
        <v>24</v>
      </c>
      <c r="AL1" s="1" t="s">
        <v>25</v>
      </c>
      <c r="AM1" s="1" t="s">
        <v>26</v>
      </c>
      <c r="AN1" s="1" t="s">
        <v>51</v>
      </c>
      <c r="AO1" s="1" t="s">
        <v>50</v>
      </c>
    </row>
    <row r="2" spans="1:42" x14ac:dyDescent="0.25">
      <c r="A2">
        <v>31</v>
      </c>
      <c r="B2" t="s">
        <v>31</v>
      </c>
      <c r="C2">
        <v>189</v>
      </c>
      <c r="D2">
        <v>226</v>
      </c>
      <c r="E2" s="3">
        <f t="shared" ref="E2:E7" si="0">D2/(C2/100)^2</f>
        <v>63.268105596147926</v>
      </c>
      <c r="F2" s="3">
        <v>130</v>
      </c>
      <c r="G2" s="3">
        <f t="shared" ref="G2:G9" si="1">F2/(C2/100)^2</f>
        <v>36.393158086279783</v>
      </c>
      <c r="H2" s="3">
        <f t="shared" ref="H2:H33" si="2">(C2/100)^2*25</f>
        <v>89.302499999999995</v>
      </c>
      <c r="I2" s="3">
        <f>K2*100/J2</f>
        <v>70.228058303919241</v>
      </c>
      <c r="J2" s="3">
        <f t="shared" ref="J2:J33" si="3">D2-H2</f>
        <v>136.69749999999999</v>
      </c>
      <c r="K2" s="3">
        <f t="shared" ref="K2:K61" si="4">D2-F2</f>
        <v>96</v>
      </c>
      <c r="L2" s="3">
        <f>J2*25/100</f>
        <v>34.174374999999998</v>
      </c>
      <c r="M2" s="3">
        <f>J2*49.9/100</f>
        <v>68.212052499999984</v>
      </c>
      <c r="O2" t="s">
        <v>28</v>
      </c>
      <c r="P2" t="s">
        <v>29</v>
      </c>
      <c r="Q2">
        <v>3</v>
      </c>
      <c r="R2" t="s">
        <v>33</v>
      </c>
      <c r="S2" t="s">
        <v>30</v>
      </c>
      <c r="T2" t="s">
        <v>30</v>
      </c>
      <c r="U2" s="24">
        <v>43079.591261574074</v>
      </c>
      <c r="V2" t="s">
        <v>126</v>
      </c>
      <c r="W2" t="s">
        <v>30</v>
      </c>
      <c r="X2" t="s">
        <v>30</v>
      </c>
      <c r="Y2" s="27">
        <v>43079.390972222223</v>
      </c>
      <c r="Z2" s="28">
        <v>43079.49722222222</v>
      </c>
      <c r="AA2" s="3">
        <v>70.228058303919227</v>
      </c>
      <c r="AB2" s="38">
        <v>36</v>
      </c>
      <c r="AC2">
        <v>153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 t="s">
        <v>30</v>
      </c>
      <c r="AM2" t="s">
        <v>36</v>
      </c>
      <c r="AO2" t="s">
        <v>62</v>
      </c>
    </row>
    <row r="3" spans="1:42" x14ac:dyDescent="0.25">
      <c r="A3">
        <v>25</v>
      </c>
      <c r="B3" t="s">
        <v>27</v>
      </c>
      <c r="C3">
        <v>165</v>
      </c>
      <c r="D3">
        <v>166</v>
      </c>
      <c r="E3" s="3">
        <f t="shared" si="0"/>
        <v>60.973370064279159</v>
      </c>
      <c r="F3" s="3">
        <v>80</v>
      </c>
      <c r="G3" s="3">
        <f t="shared" si="1"/>
        <v>29.384756657483933</v>
      </c>
      <c r="H3" s="3">
        <f t="shared" si="2"/>
        <v>68.062499999999986</v>
      </c>
      <c r="I3" s="3">
        <f t="shared" ref="I3:I61" si="5">K3*100/J3</f>
        <v>87.811104020421169</v>
      </c>
      <c r="J3" s="3">
        <f t="shared" si="3"/>
        <v>97.937500000000014</v>
      </c>
      <c r="K3" s="3">
        <f t="shared" si="4"/>
        <v>86</v>
      </c>
      <c r="L3" s="3">
        <f t="shared" ref="L3:L61" si="6">J3*25/100</f>
        <v>24.484375000000004</v>
      </c>
      <c r="M3" s="3">
        <f t="shared" ref="M3:M61" si="7">J3*49.9/100</f>
        <v>48.8708125</v>
      </c>
      <c r="O3" t="s">
        <v>28</v>
      </c>
      <c r="P3" t="s">
        <v>29</v>
      </c>
      <c r="Q3">
        <v>2</v>
      </c>
      <c r="R3" t="s">
        <v>33</v>
      </c>
      <c r="S3" t="s">
        <v>30</v>
      </c>
      <c r="T3" t="s">
        <v>30</v>
      </c>
      <c r="U3" s="24">
        <v>42428.68377314815</v>
      </c>
      <c r="V3" t="s">
        <v>193</v>
      </c>
      <c r="W3" t="s">
        <v>30</v>
      </c>
      <c r="X3" t="s">
        <v>30</v>
      </c>
      <c r="Y3" s="27">
        <v>42428.466666666667</v>
      </c>
      <c r="Z3" s="28">
        <v>42428.535416666666</v>
      </c>
      <c r="AA3" s="3">
        <v>87.811104020421169</v>
      </c>
      <c r="AB3" s="38">
        <v>59</v>
      </c>
      <c r="AC3">
        <v>99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 t="s">
        <v>30</v>
      </c>
      <c r="AM3" t="s">
        <v>90</v>
      </c>
      <c r="AN3" t="s">
        <v>92</v>
      </c>
      <c r="AO3" t="s">
        <v>91</v>
      </c>
    </row>
    <row r="4" spans="1:42" x14ac:dyDescent="0.25">
      <c r="A4">
        <v>43</v>
      </c>
      <c r="B4" t="s">
        <v>27</v>
      </c>
      <c r="C4">
        <v>156</v>
      </c>
      <c r="D4">
        <v>152</v>
      </c>
      <c r="E4" s="3">
        <f t="shared" si="0"/>
        <v>62.458908612754762</v>
      </c>
      <c r="F4" s="3">
        <v>115</v>
      </c>
      <c r="G4" s="3">
        <f t="shared" si="1"/>
        <v>47.255095332018406</v>
      </c>
      <c r="H4" s="3">
        <f t="shared" si="2"/>
        <v>60.84</v>
      </c>
      <c r="I4" s="3">
        <f t="shared" si="5"/>
        <v>40.587977182974988</v>
      </c>
      <c r="J4" s="3">
        <f t="shared" si="3"/>
        <v>91.16</v>
      </c>
      <c r="K4" s="21">
        <f t="shared" si="4"/>
        <v>37</v>
      </c>
      <c r="L4" s="3">
        <f t="shared" si="6"/>
        <v>22.79</v>
      </c>
      <c r="M4" s="3">
        <f t="shared" si="7"/>
        <v>45.488840000000003</v>
      </c>
      <c r="O4" t="s">
        <v>28</v>
      </c>
      <c r="P4" t="s">
        <v>29</v>
      </c>
      <c r="Q4">
        <v>2</v>
      </c>
      <c r="R4" t="s">
        <v>30</v>
      </c>
      <c r="S4" t="s">
        <v>30</v>
      </c>
      <c r="T4" t="s">
        <v>30</v>
      </c>
      <c r="U4" s="24">
        <v>40504.469282407408</v>
      </c>
      <c r="V4" t="s">
        <v>193</v>
      </c>
      <c r="W4" t="s">
        <v>30</v>
      </c>
      <c r="X4" t="s">
        <v>30</v>
      </c>
      <c r="Y4" s="27">
        <v>40504.427083333336</v>
      </c>
      <c r="Z4" s="28">
        <v>40506.628472222219</v>
      </c>
      <c r="AA4" s="3">
        <v>40.587977182974988</v>
      </c>
      <c r="AB4" s="38">
        <v>21</v>
      </c>
      <c r="AC4">
        <v>317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 t="s">
        <v>63</v>
      </c>
      <c r="AM4" t="s">
        <v>145</v>
      </c>
      <c r="AN4" t="s">
        <v>28</v>
      </c>
      <c r="AO4" t="s">
        <v>62</v>
      </c>
      <c r="AP4" t="s">
        <v>63</v>
      </c>
    </row>
    <row r="5" spans="1:42" x14ac:dyDescent="0.25">
      <c r="A5">
        <v>58</v>
      </c>
      <c r="B5" t="s">
        <v>31</v>
      </c>
      <c r="C5">
        <v>169</v>
      </c>
      <c r="D5">
        <v>195.4</v>
      </c>
      <c r="E5" s="3">
        <f t="shared" si="0"/>
        <v>68.414971464584582</v>
      </c>
      <c r="F5" s="3">
        <v>125</v>
      </c>
      <c r="G5" s="3">
        <f t="shared" si="1"/>
        <v>43.765974580721966</v>
      </c>
      <c r="H5" s="3">
        <f t="shared" si="2"/>
        <v>71.402499999999989</v>
      </c>
      <c r="I5" s="3">
        <f t="shared" si="5"/>
        <v>56.775338212463964</v>
      </c>
      <c r="J5" s="3">
        <f t="shared" si="3"/>
        <v>123.99750000000002</v>
      </c>
      <c r="K5" s="3">
        <f t="shared" si="4"/>
        <v>70.400000000000006</v>
      </c>
      <c r="L5" s="3">
        <f t="shared" si="6"/>
        <v>30.999375000000004</v>
      </c>
      <c r="M5" s="3">
        <f t="shared" si="7"/>
        <v>61.874752500000007</v>
      </c>
      <c r="O5" t="s">
        <v>28</v>
      </c>
      <c r="P5" t="s">
        <v>29</v>
      </c>
      <c r="Q5">
        <v>3</v>
      </c>
      <c r="R5" t="s">
        <v>30</v>
      </c>
      <c r="S5" t="s">
        <v>30</v>
      </c>
      <c r="T5" t="s">
        <v>30</v>
      </c>
      <c r="U5" s="24">
        <v>41043.605891203704</v>
      </c>
      <c r="V5" t="s">
        <v>193</v>
      </c>
      <c r="W5" t="s">
        <v>30</v>
      </c>
      <c r="X5" t="s">
        <v>30</v>
      </c>
      <c r="Y5" s="27">
        <v>41043.3125</v>
      </c>
      <c r="Z5" s="28">
        <v>41043.365972222222</v>
      </c>
      <c r="AA5" s="3">
        <v>56.775338212463957</v>
      </c>
      <c r="AB5" s="38">
        <v>103</v>
      </c>
      <c r="AC5">
        <v>77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 t="s">
        <v>30</v>
      </c>
      <c r="AM5" t="s">
        <v>96</v>
      </c>
      <c r="AN5" t="s">
        <v>98</v>
      </c>
    </row>
    <row r="6" spans="1:42" hidden="1" x14ac:dyDescent="0.25">
      <c r="A6">
        <v>49</v>
      </c>
      <c r="B6" t="s">
        <v>27</v>
      </c>
      <c r="C6">
        <v>170</v>
      </c>
      <c r="D6">
        <v>174</v>
      </c>
      <c r="E6" s="3">
        <f t="shared" si="0"/>
        <v>60.207612456747412</v>
      </c>
      <c r="F6" s="3">
        <v>122</v>
      </c>
      <c r="G6" s="3">
        <f t="shared" si="1"/>
        <v>42.214532871972324</v>
      </c>
      <c r="H6" s="3">
        <f t="shared" si="2"/>
        <v>72.249999999999986</v>
      </c>
      <c r="I6" s="3">
        <f>K6*100/J6</f>
        <v>51.105651105651098</v>
      </c>
      <c r="J6" s="3">
        <f t="shared" si="3"/>
        <v>101.75000000000001</v>
      </c>
      <c r="K6" s="3">
        <f t="shared" si="4"/>
        <v>52</v>
      </c>
      <c r="L6" s="3">
        <f t="shared" si="6"/>
        <v>25.437500000000004</v>
      </c>
      <c r="M6" s="3">
        <f t="shared" si="7"/>
        <v>50.773250000000004</v>
      </c>
      <c r="N6" s="3" t="s">
        <v>111</v>
      </c>
      <c r="O6" t="s">
        <v>37</v>
      </c>
      <c r="P6" t="s">
        <v>29</v>
      </c>
      <c r="Q6">
        <v>2</v>
      </c>
      <c r="R6" t="s">
        <v>30</v>
      </c>
      <c r="S6" t="s">
        <v>30</v>
      </c>
      <c r="T6" t="s">
        <v>168</v>
      </c>
      <c r="U6" s="24">
        <v>42164.639988425923</v>
      </c>
      <c r="V6" t="s">
        <v>126</v>
      </c>
      <c r="W6" t="s">
        <v>30</v>
      </c>
      <c r="X6" t="s">
        <v>30</v>
      </c>
      <c r="Y6" s="27">
        <v>42164.681250000001</v>
      </c>
      <c r="Z6" s="28">
        <v>42164.75277777778</v>
      </c>
      <c r="AA6" s="3">
        <v>51.105651105651091</v>
      </c>
      <c r="AB6" s="38">
        <v>64</v>
      </c>
      <c r="AC6">
        <v>103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K6">
        <v>0</v>
      </c>
      <c r="AL6" t="s">
        <v>168</v>
      </c>
      <c r="AM6" t="s">
        <v>112</v>
      </c>
      <c r="AN6" t="s">
        <v>71</v>
      </c>
      <c r="AO6" t="s">
        <v>113</v>
      </c>
    </row>
    <row r="7" spans="1:42" hidden="1" x14ac:dyDescent="0.25">
      <c r="A7">
        <v>45</v>
      </c>
      <c r="B7" t="s">
        <v>27</v>
      </c>
      <c r="C7">
        <v>165</v>
      </c>
      <c r="D7">
        <v>198</v>
      </c>
      <c r="E7" s="3">
        <f t="shared" si="0"/>
        <v>72.727272727272734</v>
      </c>
      <c r="F7" s="3">
        <v>131</v>
      </c>
      <c r="G7" s="3">
        <f t="shared" si="1"/>
        <v>48.117539026629942</v>
      </c>
      <c r="H7" s="3">
        <f t="shared" si="2"/>
        <v>68.062499999999986</v>
      </c>
      <c r="I7" s="3">
        <f t="shared" si="5"/>
        <v>51.563251563251562</v>
      </c>
      <c r="J7" s="3">
        <f t="shared" si="3"/>
        <v>129.9375</v>
      </c>
      <c r="K7" s="3">
        <f t="shared" si="4"/>
        <v>67</v>
      </c>
      <c r="L7" s="3">
        <f t="shared" si="6"/>
        <v>32.484375</v>
      </c>
      <c r="M7" s="3">
        <f t="shared" si="7"/>
        <v>64.838812499999989</v>
      </c>
      <c r="N7" s="3" t="s">
        <v>170</v>
      </c>
      <c r="O7" t="s">
        <v>37</v>
      </c>
      <c r="P7" t="s">
        <v>29</v>
      </c>
      <c r="Q7">
        <v>3</v>
      </c>
      <c r="R7" t="s">
        <v>30</v>
      </c>
      <c r="S7" t="s">
        <v>30</v>
      </c>
      <c r="T7" t="s">
        <v>171</v>
      </c>
      <c r="U7" s="24">
        <v>41768.558055555557</v>
      </c>
      <c r="V7" t="s">
        <v>193</v>
      </c>
      <c r="W7" t="s">
        <v>40</v>
      </c>
      <c r="X7" t="s">
        <v>30</v>
      </c>
      <c r="Y7" s="27">
        <v>41768.3125</v>
      </c>
      <c r="Z7" s="28">
        <v>41768.400000000001</v>
      </c>
      <c r="AA7" s="3">
        <v>51.563251563251548</v>
      </c>
      <c r="AB7" s="38">
        <v>79</v>
      </c>
      <c r="AC7">
        <v>126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K7">
        <v>0</v>
      </c>
      <c r="AL7" t="s">
        <v>118</v>
      </c>
      <c r="AM7" t="s">
        <v>116</v>
      </c>
      <c r="AN7" t="s">
        <v>117</v>
      </c>
    </row>
    <row r="8" spans="1:42" x14ac:dyDescent="0.25">
      <c r="A8">
        <v>47</v>
      </c>
      <c r="B8" t="s">
        <v>27</v>
      </c>
      <c r="C8">
        <v>175</v>
      </c>
      <c r="D8">
        <v>185.6</v>
      </c>
      <c r="E8" s="3">
        <f t="shared" ref="E8:E11" si="8">D8/(C8/100)^2</f>
        <v>60.604081632653056</v>
      </c>
      <c r="F8" s="3">
        <v>109</v>
      </c>
      <c r="G8" s="3">
        <f t="shared" si="1"/>
        <v>35.591836734693878</v>
      </c>
      <c r="H8" s="3">
        <f t="shared" si="2"/>
        <v>76.5625</v>
      </c>
      <c r="I8" s="3">
        <f t="shared" si="5"/>
        <v>70.251060414994839</v>
      </c>
      <c r="J8" s="3">
        <f t="shared" si="3"/>
        <v>109.03749999999999</v>
      </c>
      <c r="K8" s="3">
        <f t="shared" si="4"/>
        <v>76.599999999999994</v>
      </c>
      <c r="L8" s="3">
        <f t="shared" si="6"/>
        <v>27.259374999999999</v>
      </c>
      <c r="M8" s="3">
        <f t="shared" si="7"/>
        <v>54.409712499999998</v>
      </c>
      <c r="O8" t="s">
        <v>28</v>
      </c>
      <c r="P8" t="s">
        <v>29</v>
      </c>
      <c r="Q8">
        <v>2</v>
      </c>
      <c r="R8" t="s">
        <v>39</v>
      </c>
      <c r="S8" t="s">
        <v>30</v>
      </c>
      <c r="T8" t="s">
        <v>30</v>
      </c>
      <c r="U8" s="24">
        <v>42750.670752314814</v>
      </c>
      <c r="V8" t="s">
        <v>193</v>
      </c>
      <c r="W8" t="s">
        <v>30</v>
      </c>
      <c r="X8" t="s">
        <v>30</v>
      </c>
      <c r="Y8" s="27">
        <v>42750.754166666666</v>
      </c>
      <c r="Z8" s="28">
        <v>42750.793055555558</v>
      </c>
      <c r="AA8" s="3">
        <v>70.251060414994839</v>
      </c>
      <c r="AB8" s="38">
        <v>47</v>
      </c>
      <c r="AC8">
        <v>78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 t="s">
        <v>30</v>
      </c>
      <c r="AM8" t="s">
        <v>36</v>
      </c>
      <c r="AN8" t="s">
        <v>75</v>
      </c>
    </row>
    <row r="9" spans="1:42" x14ac:dyDescent="0.25">
      <c r="A9">
        <v>43</v>
      </c>
      <c r="B9" t="s">
        <v>27</v>
      </c>
      <c r="C9">
        <v>155</v>
      </c>
      <c r="D9">
        <v>214</v>
      </c>
      <c r="E9" s="3">
        <f t="shared" si="8"/>
        <v>89.073881373569193</v>
      </c>
      <c r="F9" s="3">
        <v>166</v>
      </c>
      <c r="G9" s="3">
        <f t="shared" si="1"/>
        <v>69.094693028095719</v>
      </c>
      <c r="H9" s="3">
        <f t="shared" si="2"/>
        <v>60.062500000000007</v>
      </c>
      <c r="I9" s="3">
        <f t="shared" si="5"/>
        <v>31.18148599269184</v>
      </c>
      <c r="J9" s="3">
        <f t="shared" si="3"/>
        <v>153.9375</v>
      </c>
      <c r="K9" s="21">
        <f t="shared" si="4"/>
        <v>48</v>
      </c>
      <c r="L9" s="3">
        <f t="shared" si="6"/>
        <v>38.484375</v>
      </c>
      <c r="M9" s="3">
        <f t="shared" si="7"/>
        <v>76.814812500000002</v>
      </c>
      <c r="O9" t="s">
        <v>28</v>
      </c>
      <c r="P9" t="s">
        <v>29</v>
      </c>
      <c r="Q9">
        <v>3</v>
      </c>
      <c r="R9" t="s">
        <v>30</v>
      </c>
      <c r="S9" t="s">
        <v>30</v>
      </c>
      <c r="T9" t="s">
        <v>30</v>
      </c>
      <c r="U9" s="24">
        <v>42290.628148148149</v>
      </c>
      <c r="V9" t="s">
        <v>126</v>
      </c>
      <c r="W9" t="s">
        <v>30</v>
      </c>
      <c r="X9" t="s">
        <v>30</v>
      </c>
      <c r="Y9" s="27">
        <v>42290.797222222223</v>
      </c>
      <c r="Z9" s="28">
        <v>42290.876388888886</v>
      </c>
      <c r="AA9" s="3">
        <v>31.181485992691833</v>
      </c>
      <c r="AB9" s="38">
        <v>62</v>
      </c>
      <c r="AC9">
        <v>114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 t="s">
        <v>30</v>
      </c>
      <c r="AM9" t="s">
        <v>114</v>
      </c>
      <c r="AO9" t="s">
        <v>115</v>
      </c>
    </row>
    <row r="10" spans="1:42" x14ac:dyDescent="0.25">
      <c r="A10">
        <v>68</v>
      </c>
      <c r="B10" t="s">
        <v>27</v>
      </c>
      <c r="C10">
        <v>168</v>
      </c>
      <c r="D10">
        <v>174.4</v>
      </c>
      <c r="E10" s="3">
        <f t="shared" si="8"/>
        <v>61.79138321995466</v>
      </c>
      <c r="F10" s="3">
        <v>110</v>
      </c>
      <c r="G10" s="3">
        <f t="shared" ref="G10" si="9">F10/(C10/100)^2</f>
        <v>38.973922902494337</v>
      </c>
      <c r="H10" s="3">
        <f t="shared" si="2"/>
        <v>70.559999999999988</v>
      </c>
      <c r="I10" s="3">
        <f t="shared" si="5"/>
        <v>62.018489984591675</v>
      </c>
      <c r="J10" s="3">
        <f t="shared" si="3"/>
        <v>103.84000000000002</v>
      </c>
      <c r="K10" s="3">
        <f t="shared" si="4"/>
        <v>64.400000000000006</v>
      </c>
      <c r="L10" s="3">
        <f t="shared" si="6"/>
        <v>25.960000000000004</v>
      </c>
      <c r="M10" s="3">
        <f t="shared" si="7"/>
        <v>51.816160000000011</v>
      </c>
      <c r="O10" t="s">
        <v>28</v>
      </c>
      <c r="P10" t="s">
        <v>29</v>
      </c>
      <c r="Q10">
        <v>2</v>
      </c>
      <c r="R10" t="s">
        <v>30</v>
      </c>
      <c r="S10" t="s">
        <v>30</v>
      </c>
      <c r="T10" t="s">
        <v>30</v>
      </c>
      <c r="U10" s="24">
        <v>42248.639085648145</v>
      </c>
      <c r="V10" t="s">
        <v>126</v>
      </c>
      <c r="W10" t="s">
        <v>30</v>
      </c>
      <c r="X10" t="s">
        <v>30</v>
      </c>
      <c r="Y10" s="27">
        <v>42248.705555555556</v>
      </c>
      <c r="Z10" s="28">
        <v>42248.762499999997</v>
      </c>
      <c r="AA10" s="3">
        <v>62.018489984591675</v>
      </c>
      <c r="AB10" s="38">
        <v>63</v>
      </c>
      <c r="AC10">
        <v>82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t="s">
        <v>30</v>
      </c>
      <c r="AM10" t="s">
        <v>64</v>
      </c>
      <c r="AN10" t="s">
        <v>68</v>
      </c>
      <c r="AO10" t="s">
        <v>69</v>
      </c>
      <c r="AP10" t="s">
        <v>67</v>
      </c>
    </row>
    <row r="11" spans="1:42" hidden="1" x14ac:dyDescent="0.25">
      <c r="A11">
        <v>45</v>
      </c>
      <c r="B11" t="s">
        <v>27</v>
      </c>
      <c r="C11">
        <v>157</v>
      </c>
      <c r="D11">
        <v>163</v>
      </c>
      <c r="E11" s="3">
        <f t="shared" si="8"/>
        <v>66.128443344557581</v>
      </c>
      <c r="F11" s="3">
        <v>143</v>
      </c>
      <c r="G11" s="3">
        <f t="shared" ref="G11:G18" si="10">F11/(C11/100)^2</f>
        <v>58.014523915777517</v>
      </c>
      <c r="H11" s="3">
        <f t="shared" si="2"/>
        <v>61.622500000000002</v>
      </c>
      <c r="I11" s="3">
        <f t="shared" si="5"/>
        <v>19.728243446524132</v>
      </c>
      <c r="J11" s="3">
        <f t="shared" si="3"/>
        <v>101.3775</v>
      </c>
      <c r="K11" s="21">
        <f t="shared" si="4"/>
        <v>20</v>
      </c>
      <c r="L11" s="3">
        <f t="shared" si="6"/>
        <v>25.344374999999999</v>
      </c>
      <c r="M11" s="3">
        <f t="shared" si="7"/>
        <v>50.587372500000001</v>
      </c>
      <c r="N11" s="3">
        <v>0</v>
      </c>
      <c r="O11" t="s">
        <v>37</v>
      </c>
      <c r="P11" t="s">
        <v>29</v>
      </c>
      <c r="Q11">
        <v>2</v>
      </c>
      <c r="R11" t="s">
        <v>30</v>
      </c>
      <c r="S11" t="s">
        <v>30</v>
      </c>
      <c r="T11" t="s">
        <v>172</v>
      </c>
      <c r="U11" s="24">
        <v>41330.551724537036</v>
      </c>
      <c r="V11" t="s">
        <v>193</v>
      </c>
      <c r="W11" t="s">
        <v>38</v>
      </c>
      <c r="X11" t="s">
        <v>30</v>
      </c>
      <c r="Y11" s="27">
        <v>41330.321527777778</v>
      </c>
      <c r="Z11" s="28">
        <v>41330.411111111112</v>
      </c>
      <c r="AA11" s="3">
        <v>19.728243446524132</v>
      </c>
      <c r="AB11" s="38">
        <v>94</v>
      </c>
      <c r="AC11">
        <v>129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0</v>
      </c>
      <c r="AL11" t="s">
        <v>146</v>
      </c>
      <c r="AM11" t="s">
        <v>58</v>
      </c>
      <c r="AN11" t="s">
        <v>59</v>
      </c>
    </row>
    <row r="12" spans="1:42" x14ac:dyDescent="0.25">
      <c r="A12">
        <v>29</v>
      </c>
      <c r="B12" t="s">
        <v>31</v>
      </c>
      <c r="C12">
        <v>184</v>
      </c>
      <c r="D12">
        <v>220</v>
      </c>
      <c r="E12" s="3">
        <f t="shared" ref="E12:E16" si="11">D12/(C12/100)^2</f>
        <v>64.981096408317583</v>
      </c>
      <c r="F12" s="3">
        <v>211</v>
      </c>
      <c r="G12" s="3">
        <f t="shared" si="10"/>
        <v>62.322778827977309</v>
      </c>
      <c r="H12" s="3">
        <f t="shared" si="2"/>
        <v>84.64</v>
      </c>
      <c r="I12" s="3">
        <f t="shared" si="5"/>
        <v>6.6489361702127656</v>
      </c>
      <c r="J12" s="3">
        <f t="shared" si="3"/>
        <v>135.36000000000001</v>
      </c>
      <c r="K12" s="21">
        <f t="shared" si="4"/>
        <v>9</v>
      </c>
      <c r="L12" s="3">
        <f t="shared" si="6"/>
        <v>33.840000000000003</v>
      </c>
      <c r="M12" s="3">
        <f t="shared" si="7"/>
        <v>67.544640000000015</v>
      </c>
      <c r="O12" t="s">
        <v>28</v>
      </c>
      <c r="P12" t="s">
        <v>29</v>
      </c>
      <c r="Q12">
        <v>2</v>
      </c>
      <c r="R12" t="s">
        <v>30</v>
      </c>
      <c r="S12" t="s">
        <v>30</v>
      </c>
      <c r="T12" t="s">
        <v>30</v>
      </c>
      <c r="U12" s="24">
        <v>41716.514918981484</v>
      </c>
      <c r="V12" t="s">
        <v>193</v>
      </c>
      <c r="W12" t="s">
        <v>30</v>
      </c>
      <c r="X12" t="s">
        <v>30</v>
      </c>
      <c r="Y12" s="27">
        <v>41716.771527777775</v>
      </c>
      <c r="Z12" s="28">
        <v>41716.816666666666</v>
      </c>
      <c r="AA12" s="3">
        <v>6.6489361702127781</v>
      </c>
      <c r="AB12" s="38">
        <v>81</v>
      </c>
      <c r="AC12">
        <v>65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 t="s">
        <v>30</v>
      </c>
      <c r="AM12" t="s">
        <v>30</v>
      </c>
      <c r="AN12" t="s">
        <v>82</v>
      </c>
    </row>
    <row r="13" spans="1:42" x14ac:dyDescent="0.25">
      <c r="A13">
        <v>28</v>
      </c>
      <c r="B13" t="s">
        <v>27</v>
      </c>
      <c r="C13">
        <v>147</v>
      </c>
      <c r="D13">
        <v>131.5</v>
      </c>
      <c r="E13" s="3">
        <f t="shared" si="11"/>
        <v>60.854273682262026</v>
      </c>
      <c r="F13" s="3">
        <v>80</v>
      </c>
      <c r="G13" s="3">
        <f t="shared" si="10"/>
        <v>37.021611365634691</v>
      </c>
      <c r="H13" s="3">
        <f t="shared" si="2"/>
        <v>54.022499999999994</v>
      </c>
      <c r="I13" s="3">
        <f t="shared" si="5"/>
        <v>66.470910909618922</v>
      </c>
      <c r="J13" s="3">
        <f t="shared" si="3"/>
        <v>77.477500000000006</v>
      </c>
      <c r="K13" s="3">
        <f t="shared" si="4"/>
        <v>51.5</v>
      </c>
      <c r="L13" s="3">
        <f t="shared" si="6"/>
        <v>19.369375000000002</v>
      </c>
      <c r="M13" s="3">
        <f t="shared" si="7"/>
        <v>38.661272500000003</v>
      </c>
      <c r="O13" t="s">
        <v>28</v>
      </c>
      <c r="P13" t="s">
        <v>29</v>
      </c>
      <c r="Q13">
        <v>5</v>
      </c>
      <c r="R13" t="s">
        <v>30</v>
      </c>
      <c r="S13" t="s">
        <v>30</v>
      </c>
      <c r="T13" t="s">
        <v>30</v>
      </c>
      <c r="U13" s="24">
        <v>42582.593356481484</v>
      </c>
      <c r="V13" t="s">
        <v>193</v>
      </c>
      <c r="W13" t="s">
        <v>30</v>
      </c>
      <c r="X13" t="s">
        <v>30</v>
      </c>
      <c r="Y13" s="27" t="s">
        <v>30</v>
      </c>
      <c r="Z13" s="28" t="s">
        <v>30</v>
      </c>
      <c r="AA13" s="3">
        <v>66.470910909618908</v>
      </c>
      <c r="AB13" s="38">
        <v>53</v>
      </c>
      <c r="AC13">
        <v>65</v>
      </c>
      <c r="AD13" t="s">
        <v>30</v>
      </c>
      <c r="AE13" t="s">
        <v>30</v>
      </c>
      <c r="AF13" t="s">
        <v>30</v>
      </c>
      <c r="AG13" t="s">
        <v>30</v>
      </c>
      <c r="AH13" t="s">
        <v>30</v>
      </c>
      <c r="AI13" t="s">
        <v>30</v>
      </c>
      <c r="AJ13">
        <v>0</v>
      </c>
      <c r="AK13" t="s">
        <v>30</v>
      </c>
      <c r="AL13" t="s">
        <v>30</v>
      </c>
      <c r="AM13" t="s">
        <v>80</v>
      </c>
    </row>
    <row r="14" spans="1:42" x14ac:dyDescent="0.25">
      <c r="A14">
        <v>49</v>
      </c>
      <c r="B14" t="s">
        <v>27</v>
      </c>
      <c r="C14">
        <v>153</v>
      </c>
      <c r="D14">
        <v>141</v>
      </c>
      <c r="E14" s="3">
        <f t="shared" si="11"/>
        <v>60.233243624247088</v>
      </c>
      <c r="F14" s="3">
        <v>115</v>
      </c>
      <c r="G14" s="3">
        <f t="shared" si="10"/>
        <v>49.12640437438592</v>
      </c>
      <c r="H14" s="3">
        <f t="shared" si="2"/>
        <v>58.522500000000001</v>
      </c>
      <c r="I14" s="3">
        <f t="shared" si="5"/>
        <v>31.523748901215487</v>
      </c>
      <c r="J14" s="3">
        <f t="shared" si="3"/>
        <v>82.477499999999992</v>
      </c>
      <c r="K14" s="21">
        <f t="shared" si="4"/>
        <v>26</v>
      </c>
      <c r="L14" s="3">
        <f t="shared" si="6"/>
        <v>20.619375000000002</v>
      </c>
      <c r="M14" s="3">
        <f t="shared" si="7"/>
        <v>41.156272499999993</v>
      </c>
      <c r="O14" t="s">
        <v>28</v>
      </c>
      <c r="P14" t="s">
        <v>29</v>
      </c>
      <c r="Q14">
        <v>3</v>
      </c>
      <c r="R14" t="s">
        <v>30</v>
      </c>
      <c r="S14" t="s">
        <v>30</v>
      </c>
      <c r="T14" t="s">
        <v>30</v>
      </c>
      <c r="U14" s="24">
        <v>40720.613900462966</v>
      </c>
      <c r="V14" t="s">
        <v>193</v>
      </c>
      <c r="W14" t="s">
        <v>30</v>
      </c>
      <c r="X14" t="s">
        <v>30</v>
      </c>
      <c r="Y14" s="27">
        <v>40720.777777777781</v>
      </c>
      <c r="Z14" s="28">
        <v>40720.879166666666</v>
      </c>
      <c r="AA14" s="3">
        <v>31.52374890121547</v>
      </c>
      <c r="AB14" s="38">
        <v>114</v>
      </c>
      <c r="AC14">
        <v>146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 t="s">
        <v>30</v>
      </c>
      <c r="AM14" t="s">
        <v>136</v>
      </c>
    </row>
    <row r="15" spans="1:42" x14ac:dyDescent="0.25">
      <c r="A15">
        <v>31</v>
      </c>
      <c r="B15" t="s">
        <v>31</v>
      </c>
      <c r="C15">
        <v>180</v>
      </c>
      <c r="D15">
        <v>196.6</v>
      </c>
      <c r="E15" s="3">
        <f t="shared" si="11"/>
        <v>60.679012345679006</v>
      </c>
      <c r="F15" s="3">
        <v>109</v>
      </c>
      <c r="G15" s="3">
        <f t="shared" si="10"/>
        <v>33.641975308641975</v>
      </c>
      <c r="H15" s="3">
        <f t="shared" si="2"/>
        <v>81</v>
      </c>
      <c r="I15" s="3">
        <f t="shared" si="5"/>
        <v>75.778546712802779</v>
      </c>
      <c r="J15" s="3">
        <f t="shared" si="3"/>
        <v>115.6</v>
      </c>
      <c r="K15" s="3">
        <f t="shared" si="4"/>
        <v>87.6</v>
      </c>
      <c r="L15" s="3">
        <f t="shared" si="6"/>
        <v>28.9</v>
      </c>
      <c r="M15" s="3">
        <f t="shared" si="7"/>
        <v>57.684399999999997</v>
      </c>
      <c r="N15" s="3">
        <v>0</v>
      </c>
      <c r="O15" t="s">
        <v>28</v>
      </c>
      <c r="P15" t="s">
        <v>29</v>
      </c>
      <c r="Q15">
        <v>3</v>
      </c>
      <c r="R15" t="s">
        <v>33</v>
      </c>
      <c r="S15" t="s">
        <v>30</v>
      </c>
      <c r="T15" t="s">
        <v>30</v>
      </c>
      <c r="U15" s="24">
        <v>42981.79078703704</v>
      </c>
      <c r="V15" t="s">
        <v>193</v>
      </c>
      <c r="W15" t="s">
        <v>30</v>
      </c>
      <c r="X15" t="s">
        <v>30</v>
      </c>
      <c r="Y15" s="27">
        <v>42981.686111111114</v>
      </c>
      <c r="Z15" s="28">
        <v>42981.747916666667</v>
      </c>
      <c r="AA15" s="3">
        <v>75.778546712802765</v>
      </c>
      <c r="AB15" s="38">
        <v>39</v>
      </c>
      <c r="AC15">
        <v>89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 t="s">
        <v>30</v>
      </c>
      <c r="AM15" t="s">
        <v>52</v>
      </c>
      <c r="AN15" t="s">
        <v>53</v>
      </c>
      <c r="AO15" t="s">
        <v>49</v>
      </c>
    </row>
    <row r="16" spans="1:42" x14ac:dyDescent="0.25">
      <c r="A16">
        <v>33</v>
      </c>
      <c r="B16" t="s">
        <v>31</v>
      </c>
      <c r="C16">
        <v>183</v>
      </c>
      <c r="D16">
        <v>202.5</v>
      </c>
      <c r="E16" s="3">
        <f t="shared" si="11"/>
        <v>60.467616232195638</v>
      </c>
      <c r="F16" s="3">
        <v>150</v>
      </c>
      <c r="G16" s="3">
        <f t="shared" si="10"/>
        <v>44.790826838663435</v>
      </c>
      <c r="H16" s="3">
        <f t="shared" si="2"/>
        <v>83.722500000000011</v>
      </c>
      <c r="I16" s="3">
        <f t="shared" si="5"/>
        <v>44.200290459051594</v>
      </c>
      <c r="J16" s="3">
        <f t="shared" si="3"/>
        <v>118.77749999999999</v>
      </c>
      <c r="K16" s="21">
        <f t="shared" si="4"/>
        <v>52.5</v>
      </c>
      <c r="L16" s="3">
        <f t="shared" si="6"/>
        <v>29.694374999999994</v>
      </c>
      <c r="M16" s="3">
        <f t="shared" si="7"/>
        <v>59.269972499999994</v>
      </c>
      <c r="O16" t="s">
        <v>28</v>
      </c>
      <c r="P16" t="s">
        <v>29</v>
      </c>
      <c r="Q16">
        <v>2</v>
      </c>
      <c r="R16" t="s">
        <v>30</v>
      </c>
      <c r="S16" t="s">
        <v>30</v>
      </c>
      <c r="T16" t="s">
        <v>30</v>
      </c>
      <c r="U16" s="24">
        <v>40791.497650462959</v>
      </c>
      <c r="V16" t="s">
        <v>193</v>
      </c>
      <c r="W16" t="s">
        <v>30</v>
      </c>
      <c r="X16" t="s">
        <v>30</v>
      </c>
      <c r="Y16" s="27" t="s">
        <v>30</v>
      </c>
      <c r="Z16" s="28" t="s">
        <v>30</v>
      </c>
      <c r="AA16" s="3">
        <v>44.200290459051594</v>
      </c>
      <c r="AB16" s="38">
        <v>111</v>
      </c>
      <c r="AC16">
        <v>115</v>
      </c>
      <c r="AD16" t="s">
        <v>30</v>
      </c>
      <c r="AE16" t="s">
        <v>30</v>
      </c>
      <c r="AF16" t="s">
        <v>30</v>
      </c>
      <c r="AG16" t="s">
        <v>30</v>
      </c>
      <c r="AH16" t="s">
        <v>30</v>
      </c>
      <c r="AI16" t="s">
        <v>30</v>
      </c>
      <c r="AJ16">
        <v>0</v>
      </c>
      <c r="AK16" t="s">
        <v>30</v>
      </c>
      <c r="AL16" t="s">
        <v>30</v>
      </c>
      <c r="AM16" t="s">
        <v>30</v>
      </c>
      <c r="AO16" t="s">
        <v>62</v>
      </c>
    </row>
    <row r="17" spans="1:42" x14ac:dyDescent="0.25">
      <c r="A17">
        <v>51</v>
      </c>
      <c r="B17" t="s">
        <v>27</v>
      </c>
      <c r="C17">
        <v>160</v>
      </c>
      <c r="D17">
        <v>180</v>
      </c>
      <c r="E17" s="3">
        <f t="shared" ref="E17:E25" si="12">D17/(C17/100)^2</f>
        <v>70.312499999999986</v>
      </c>
      <c r="F17" s="3">
        <v>154</v>
      </c>
      <c r="G17" s="3">
        <f t="shared" si="10"/>
        <v>60.156249999999986</v>
      </c>
      <c r="H17" s="3">
        <f t="shared" si="2"/>
        <v>64.000000000000014</v>
      </c>
      <c r="I17" s="3">
        <f t="shared" si="5"/>
        <v>22.413793103448278</v>
      </c>
      <c r="J17" s="3">
        <f t="shared" si="3"/>
        <v>115.99999999999999</v>
      </c>
      <c r="K17" s="21">
        <f t="shared" si="4"/>
        <v>26</v>
      </c>
      <c r="L17" s="3">
        <f t="shared" si="6"/>
        <v>28.999999999999996</v>
      </c>
      <c r="M17" s="3">
        <f t="shared" si="7"/>
        <v>57.883999999999986</v>
      </c>
      <c r="O17" t="s">
        <v>28</v>
      </c>
      <c r="P17" t="s">
        <v>29</v>
      </c>
      <c r="Q17">
        <v>5</v>
      </c>
      <c r="R17" t="s">
        <v>30</v>
      </c>
      <c r="S17" t="s">
        <v>30</v>
      </c>
      <c r="T17" t="s">
        <v>30</v>
      </c>
      <c r="U17" s="24">
        <v>40583.375219907408</v>
      </c>
      <c r="V17" t="s">
        <v>193</v>
      </c>
      <c r="W17" t="s">
        <v>30</v>
      </c>
      <c r="X17" t="s">
        <v>30</v>
      </c>
      <c r="Y17" s="27">
        <v>40583.356249999997</v>
      </c>
      <c r="Z17" s="28">
        <v>40583.572916666664</v>
      </c>
      <c r="AA17" s="3">
        <v>22.413793103448285</v>
      </c>
      <c r="AB17" s="38">
        <v>118</v>
      </c>
      <c r="AC17">
        <v>312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 t="s">
        <v>30</v>
      </c>
      <c r="AM17" t="s">
        <v>109</v>
      </c>
      <c r="AO17" t="s">
        <v>110</v>
      </c>
      <c r="AP17" t="s">
        <v>89</v>
      </c>
    </row>
    <row r="18" spans="1:42" x14ac:dyDescent="0.25">
      <c r="A18">
        <v>44</v>
      </c>
      <c r="B18" t="s">
        <v>31</v>
      </c>
      <c r="C18">
        <v>174</v>
      </c>
      <c r="D18">
        <v>216.2</v>
      </c>
      <c r="E18" s="3">
        <f t="shared" si="12"/>
        <v>71.409697450125506</v>
      </c>
      <c r="F18" s="3">
        <v>210</v>
      </c>
      <c r="G18" s="3">
        <f t="shared" si="10"/>
        <v>69.361870788743559</v>
      </c>
      <c r="H18" s="3">
        <f t="shared" si="2"/>
        <v>75.69</v>
      </c>
      <c r="I18" s="3">
        <f t="shared" si="5"/>
        <v>4.4124973311508002</v>
      </c>
      <c r="J18" s="3">
        <f t="shared" si="3"/>
        <v>140.51</v>
      </c>
      <c r="K18" s="21">
        <f t="shared" si="4"/>
        <v>6.1999999999999886</v>
      </c>
      <c r="L18" s="3">
        <f t="shared" si="6"/>
        <v>35.127499999999998</v>
      </c>
      <c r="M18" s="3">
        <f t="shared" si="7"/>
        <v>70.114489999999989</v>
      </c>
      <c r="O18" t="s">
        <v>28</v>
      </c>
      <c r="P18" t="s">
        <v>29</v>
      </c>
      <c r="Q18">
        <v>3</v>
      </c>
      <c r="R18" t="s">
        <v>30</v>
      </c>
      <c r="S18" t="s">
        <v>30</v>
      </c>
      <c r="T18" t="s">
        <v>30</v>
      </c>
      <c r="U18" s="24">
        <v>40616.548067129632</v>
      </c>
      <c r="V18" t="s">
        <v>193</v>
      </c>
      <c r="W18" t="s">
        <v>30</v>
      </c>
      <c r="X18" t="s">
        <v>30</v>
      </c>
      <c r="Y18" s="27">
        <v>40616.307638888888</v>
      </c>
      <c r="Z18" s="28">
        <v>40616.928472222222</v>
      </c>
      <c r="AA18" s="3">
        <v>4.4124973311508029</v>
      </c>
      <c r="AB18" s="38">
        <v>117</v>
      </c>
      <c r="AC18">
        <v>194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 t="s">
        <v>30</v>
      </c>
      <c r="AM18" t="s">
        <v>30</v>
      </c>
      <c r="AN18" t="s">
        <v>72</v>
      </c>
    </row>
    <row r="19" spans="1:42" hidden="1" x14ac:dyDescent="0.25">
      <c r="A19">
        <v>22</v>
      </c>
      <c r="B19" t="s">
        <v>31</v>
      </c>
      <c r="C19">
        <v>169</v>
      </c>
      <c r="D19">
        <v>191.7</v>
      </c>
      <c r="E19" s="3">
        <f t="shared" si="12"/>
        <v>67.119498616995202</v>
      </c>
      <c r="F19" s="3">
        <v>105</v>
      </c>
      <c r="G19" s="3">
        <f t="shared" ref="G19:G20" si="13">F19/(C19/100)^2</f>
        <v>36.763418647806454</v>
      </c>
      <c r="H19" s="3">
        <f t="shared" si="2"/>
        <v>71.402499999999989</v>
      </c>
      <c r="I19" s="3">
        <f t="shared" si="5"/>
        <v>72.071323177954639</v>
      </c>
      <c r="J19" s="3">
        <f t="shared" si="3"/>
        <v>120.2975</v>
      </c>
      <c r="K19" s="3">
        <f t="shared" si="4"/>
        <v>86.699999999999989</v>
      </c>
      <c r="L19" s="3">
        <f t="shared" si="6"/>
        <v>30.074375</v>
      </c>
      <c r="M19" s="3">
        <f t="shared" si="7"/>
        <v>60.028452499999993</v>
      </c>
      <c r="O19" t="s">
        <v>37</v>
      </c>
      <c r="P19" t="s">
        <v>29</v>
      </c>
      <c r="Q19">
        <v>3</v>
      </c>
      <c r="R19" t="s">
        <v>30</v>
      </c>
      <c r="S19" t="s">
        <v>30</v>
      </c>
      <c r="T19" t="s">
        <v>173</v>
      </c>
      <c r="U19" s="24">
        <v>41071.707407407404</v>
      </c>
      <c r="V19" t="s">
        <v>193</v>
      </c>
      <c r="W19" t="s">
        <v>30</v>
      </c>
      <c r="X19" t="s">
        <v>30</v>
      </c>
      <c r="Y19" s="27" t="s">
        <v>30</v>
      </c>
      <c r="Z19" s="28" t="s">
        <v>30</v>
      </c>
      <c r="AA19" s="3">
        <v>72.071323177954639</v>
      </c>
      <c r="AB19" s="38">
        <v>105</v>
      </c>
      <c r="AC19">
        <v>125</v>
      </c>
      <c r="AD19" t="s">
        <v>30</v>
      </c>
      <c r="AE19" t="s">
        <v>30</v>
      </c>
      <c r="AF19" t="s">
        <v>30</v>
      </c>
      <c r="AG19" t="s">
        <v>30</v>
      </c>
      <c r="AH19" t="s">
        <v>30</v>
      </c>
      <c r="AI19" t="s">
        <v>30</v>
      </c>
      <c r="AJ19">
        <v>1</v>
      </c>
      <c r="AK19" t="s">
        <v>30</v>
      </c>
      <c r="AL19" t="s">
        <v>43</v>
      </c>
      <c r="AM19" t="s">
        <v>133</v>
      </c>
      <c r="AN19" t="s">
        <v>78</v>
      </c>
    </row>
    <row r="20" spans="1:42" hidden="1" x14ac:dyDescent="0.25">
      <c r="A20">
        <v>26</v>
      </c>
      <c r="B20" t="s">
        <v>31</v>
      </c>
      <c r="C20">
        <v>163</v>
      </c>
      <c r="D20">
        <v>177</v>
      </c>
      <c r="E20" s="3">
        <f t="shared" si="12"/>
        <v>66.618992058413951</v>
      </c>
      <c r="F20" s="3">
        <v>85</v>
      </c>
      <c r="G20" s="3">
        <f t="shared" si="13"/>
        <v>31.992171327486922</v>
      </c>
      <c r="H20" s="3">
        <f t="shared" si="2"/>
        <v>66.422499999999999</v>
      </c>
      <c r="I20" s="3">
        <f t="shared" si="5"/>
        <v>83.19956591530827</v>
      </c>
      <c r="J20" s="3">
        <f t="shared" si="3"/>
        <v>110.5775</v>
      </c>
      <c r="K20" s="3">
        <f t="shared" si="4"/>
        <v>92</v>
      </c>
      <c r="L20" s="3">
        <f t="shared" si="6"/>
        <v>27.644375</v>
      </c>
      <c r="M20" s="3">
        <f t="shared" si="7"/>
        <v>55.178172500000002</v>
      </c>
      <c r="O20" t="s">
        <v>213</v>
      </c>
      <c r="P20" t="s">
        <v>29</v>
      </c>
      <c r="Q20">
        <v>2</v>
      </c>
      <c r="R20" t="s">
        <v>33</v>
      </c>
      <c r="S20" t="s">
        <v>30</v>
      </c>
      <c r="T20" t="s">
        <v>171</v>
      </c>
      <c r="U20" s="24">
        <v>42680.650266203702</v>
      </c>
      <c r="V20" t="s">
        <v>193</v>
      </c>
      <c r="W20" t="s">
        <v>30</v>
      </c>
      <c r="X20" t="s">
        <v>30</v>
      </c>
      <c r="Y20" s="27">
        <v>42680.734722222223</v>
      </c>
      <c r="Z20" s="28">
        <v>42680.779861111114</v>
      </c>
      <c r="AA20" s="3">
        <v>83.19956591530827</v>
      </c>
      <c r="AB20" s="38">
        <v>49</v>
      </c>
      <c r="AC20">
        <v>65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</v>
      </c>
      <c r="AK20">
        <v>0</v>
      </c>
      <c r="AL20" t="s">
        <v>148</v>
      </c>
      <c r="AM20" t="s">
        <v>103</v>
      </c>
      <c r="AO20" t="s">
        <v>104</v>
      </c>
      <c r="AP20" t="s">
        <v>105</v>
      </c>
    </row>
    <row r="21" spans="1:42" ht="45" x14ac:dyDescent="0.25">
      <c r="A21">
        <v>37</v>
      </c>
      <c r="B21" t="s">
        <v>31</v>
      </c>
      <c r="C21">
        <v>176</v>
      </c>
      <c r="D21">
        <v>187</v>
      </c>
      <c r="E21" s="3">
        <f t="shared" si="12"/>
        <v>60.369318181818187</v>
      </c>
      <c r="F21" s="3">
        <v>107</v>
      </c>
      <c r="G21" s="3">
        <f t="shared" ref="G21:G30" si="14">F21/(C21/100)^2</f>
        <v>34.542871900826448</v>
      </c>
      <c r="H21" s="3">
        <f t="shared" si="2"/>
        <v>77.44</v>
      </c>
      <c r="I21" s="3">
        <f t="shared" si="5"/>
        <v>73.019350127783866</v>
      </c>
      <c r="J21" s="3">
        <f t="shared" si="3"/>
        <v>109.56</v>
      </c>
      <c r="K21" s="3">
        <f t="shared" si="4"/>
        <v>80</v>
      </c>
      <c r="L21" s="3">
        <f t="shared" si="6"/>
        <v>27.39</v>
      </c>
      <c r="M21" s="3">
        <f t="shared" si="7"/>
        <v>54.670439999999999</v>
      </c>
      <c r="O21" t="s">
        <v>28</v>
      </c>
      <c r="P21" t="s">
        <v>29</v>
      </c>
      <c r="Q21">
        <v>5</v>
      </c>
      <c r="R21" t="s">
        <v>33</v>
      </c>
      <c r="S21" t="s">
        <v>30</v>
      </c>
      <c r="T21" t="s">
        <v>30</v>
      </c>
      <c r="U21" s="24">
        <v>43073.418009259258</v>
      </c>
      <c r="V21" t="s">
        <v>126</v>
      </c>
      <c r="W21" t="s">
        <v>30</v>
      </c>
      <c r="X21" t="s">
        <v>30</v>
      </c>
      <c r="Y21" s="27">
        <v>43073.301388888889</v>
      </c>
      <c r="Z21" s="28">
        <v>43073.436805555553</v>
      </c>
      <c r="AA21" s="3">
        <v>73.019350127783866</v>
      </c>
      <c r="AB21" s="38">
        <v>36</v>
      </c>
      <c r="AC21">
        <v>195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 t="s">
        <v>30</v>
      </c>
      <c r="AM21" t="s">
        <v>129</v>
      </c>
      <c r="AN21" s="4" t="s">
        <v>212</v>
      </c>
      <c r="AO21" t="s">
        <v>48</v>
      </c>
    </row>
    <row r="22" spans="1:42" x14ac:dyDescent="0.25">
      <c r="A22">
        <v>47</v>
      </c>
      <c r="B22" t="s">
        <v>27</v>
      </c>
      <c r="C22">
        <v>167</v>
      </c>
      <c r="D22">
        <v>195.2</v>
      </c>
      <c r="E22" s="3">
        <f t="shared" si="12"/>
        <v>69.991753020904298</v>
      </c>
      <c r="F22" s="3">
        <v>82</v>
      </c>
      <c r="G22" s="3">
        <f t="shared" si="14"/>
        <v>29.402273297715947</v>
      </c>
      <c r="H22" s="3">
        <f t="shared" si="2"/>
        <v>69.722499999999997</v>
      </c>
      <c r="I22" s="3">
        <f t="shared" si="5"/>
        <v>90.215377258871101</v>
      </c>
      <c r="J22" s="3">
        <f t="shared" si="3"/>
        <v>125.47749999999999</v>
      </c>
      <c r="K22" s="3">
        <f t="shared" si="4"/>
        <v>113.19999999999999</v>
      </c>
      <c r="L22" s="3">
        <f t="shared" si="6"/>
        <v>31.369375000000002</v>
      </c>
      <c r="M22" s="3">
        <f t="shared" si="7"/>
        <v>62.613272499999994</v>
      </c>
      <c r="N22" s="3">
        <v>0</v>
      </c>
      <c r="O22" t="s">
        <v>28</v>
      </c>
      <c r="P22" t="s">
        <v>29</v>
      </c>
      <c r="Q22">
        <v>3</v>
      </c>
      <c r="R22" t="s">
        <v>30</v>
      </c>
      <c r="S22" t="s">
        <v>30</v>
      </c>
      <c r="T22" t="s">
        <v>30</v>
      </c>
      <c r="U22" s="24">
        <v>41704.667662037034</v>
      </c>
      <c r="V22" t="s">
        <v>193</v>
      </c>
      <c r="W22" t="s">
        <v>30</v>
      </c>
      <c r="X22" t="s">
        <v>30</v>
      </c>
      <c r="Y22" s="27">
        <v>41704.695138888892</v>
      </c>
      <c r="Z22" s="28">
        <v>41704.752083333333</v>
      </c>
      <c r="AA22" s="3">
        <v>90.215377258871115</v>
      </c>
      <c r="AB22" s="38">
        <v>81</v>
      </c>
      <c r="AC22">
        <v>82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 t="s">
        <v>30</v>
      </c>
      <c r="AM22" t="s">
        <v>30</v>
      </c>
      <c r="AN22" t="s">
        <v>54</v>
      </c>
      <c r="AO22" t="s">
        <v>49</v>
      </c>
    </row>
    <row r="23" spans="1:42" x14ac:dyDescent="0.25">
      <c r="A23">
        <v>33</v>
      </c>
      <c r="B23" t="s">
        <v>31</v>
      </c>
      <c r="C23">
        <v>183</v>
      </c>
      <c r="D23">
        <v>202.5</v>
      </c>
      <c r="E23" s="3">
        <f t="shared" si="12"/>
        <v>60.467616232195638</v>
      </c>
      <c r="F23" s="3">
        <v>150</v>
      </c>
      <c r="G23" s="3">
        <f t="shared" si="14"/>
        <v>44.790826838663435</v>
      </c>
      <c r="H23" s="3">
        <f t="shared" si="2"/>
        <v>83.722500000000011</v>
      </c>
      <c r="I23" s="3">
        <f t="shared" si="5"/>
        <v>44.200290459051594</v>
      </c>
      <c r="J23" s="3">
        <f t="shared" si="3"/>
        <v>118.77749999999999</v>
      </c>
      <c r="K23" s="21">
        <f t="shared" si="4"/>
        <v>52.5</v>
      </c>
      <c r="L23" s="3">
        <f t="shared" si="6"/>
        <v>29.694374999999994</v>
      </c>
      <c r="M23" s="3">
        <f t="shared" si="7"/>
        <v>59.269972499999994</v>
      </c>
      <c r="O23" t="s">
        <v>28</v>
      </c>
      <c r="P23" t="s">
        <v>29</v>
      </c>
      <c r="Q23">
        <v>2</v>
      </c>
      <c r="R23" t="s">
        <v>30</v>
      </c>
      <c r="S23" t="s">
        <v>30</v>
      </c>
      <c r="T23" t="s">
        <v>30</v>
      </c>
      <c r="U23" s="24">
        <v>39544</v>
      </c>
      <c r="V23" t="s">
        <v>193</v>
      </c>
      <c r="W23" t="s">
        <v>30</v>
      </c>
      <c r="X23" t="s">
        <v>30</v>
      </c>
      <c r="Y23" s="27" t="s">
        <v>30</v>
      </c>
      <c r="Z23" s="28" t="s">
        <v>30</v>
      </c>
      <c r="AA23" s="3">
        <v>44.200290459051594</v>
      </c>
      <c r="AB23" s="38">
        <v>152</v>
      </c>
      <c r="AC23">
        <v>78</v>
      </c>
      <c r="AD23" t="s">
        <v>30</v>
      </c>
      <c r="AE23" t="s">
        <v>30</v>
      </c>
      <c r="AF23" t="s">
        <v>30</v>
      </c>
      <c r="AG23" t="s">
        <v>30</v>
      </c>
      <c r="AH23" t="s">
        <v>30</v>
      </c>
      <c r="AI23" t="s">
        <v>30</v>
      </c>
      <c r="AJ23">
        <v>0</v>
      </c>
      <c r="AK23" t="s">
        <v>30</v>
      </c>
      <c r="AL23" t="s">
        <v>30</v>
      </c>
      <c r="AM23" t="s">
        <v>30</v>
      </c>
      <c r="AO23" t="s">
        <v>62</v>
      </c>
    </row>
    <row r="24" spans="1:42" x14ac:dyDescent="0.25">
      <c r="A24">
        <v>59</v>
      </c>
      <c r="B24" t="s">
        <v>27</v>
      </c>
      <c r="C24">
        <v>157</v>
      </c>
      <c r="D24">
        <v>157.4</v>
      </c>
      <c r="E24" s="3">
        <f t="shared" si="12"/>
        <v>63.856545904499171</v>
      </c>
      <c r="F24" s="3">
        <v>136</v>
      </c>
      <c r="G24" s="3">
        <f t="shared" si="14"/>
        <v>55.17465211570449</v>
      </c>
      <c r="H24" s="3">
        <f t="shared" si="2"/>
        <v>61.622500000000002</v>
      </c>
      <c r="I24" s="3">
        <f t="shared" si="5"/>
        <v>22.343452272193367</v>
      </c>
      <c r="J24" s="3">
        <f t="shared" si="3"/>
        <v>95.777500000000003</v>
      </c>
      <c r="K24" s="21">
        <f t="shared" si="4"/>
        <v>21.400000000000006</v>
      </c>
      <c r="L24" s="3">
        <f t="shared" si="6"/>
        <v>23.944375000000001</v>
      </c>
      <c r="M24" s="3">
        <f t="shared" si="7"/>
        <v>47.792972499999998</v>
      </c>
      <c r="O24" t="s">
        <v>28</v>
      </c>
      <c r="P24" t="s">
        <v>29</v>
      </c>
      <c r="Q24">
        <v>2</v>
      </c>
      <c r="R24" t="s">
        <v>30</v>
      </c>
      <c r="S24" t="s">
        <v>30</v>
      </c>
      <c r="T24" t="s">
        <v>30</v>
      </c>
      <c r="U24" s="24">
        <v>42395.974351851852</v>
      </c>
      <c r="V24" t="s">
        <v>193</v>
      </c>
      <c r="W24" t="s">
        <v>30</v>
      </c>
      <c r="X24" t="s">
        <v>30</v>
      </c>
      <c r="Y24" s="27">
        <v>42395.809027777781</v>
      </c>
      <c r="Z24" s="28">
        <v>42395.845833333333</v>
      </c>
      <c r="AA24" s="3">
        <v>22.343452272193375</v>
      </c>
      <c r="AB24" s="38">
        <v>59</v>
      </c>
      <c r="AC24">
        <v>62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 t="s">
        <v>30</v>
      </c>
      <c r="AM24" t="s">
        <v>65</v>
      </c>
      <c r="AN24" t="s">
        <v>76</v>
      </c>
      <c r="AO24" t="s">
        <v>77</v>
      </c>
    </row>
    <row r="25" spans="1:42" hidden="1" x14ac:dyDescent="0.25">
      <c r="A25">
        <v>27</v>
      </c>
      <c r="B25" t="s">
        <v>31</v>
      </c>
      <c r="C25">
        <v>169</v>
      </c>
      <c r="D25">
        <v>179.4</v>
      </c>
      <c r="E25" s="3">
        <f t="shared" si="12"/>
        <v>62.812926718252172</v>
      </c>
      <c r="F25" s="3">
        <v>169</v>
      </c>
      <c r="G25" s="3">
        <f t="shared" si="14"/>
        <v>59.171597633136102</v>
      </c>
      <c r="H25" s="3">
        <f t="shared" si="2"/>
        <v>71.402499999999989</v>
      </c>
      <c r="I25" s="3">
        <f t="shared" si="5"/>
        <v>9.62985254288294</v>
      </c>
      <c r="J25" s="3">
        <f t="shared" si="3"/>
        <v>107.99750000000002</v>
      </c>
      <c r="K25" s="21">
        <f t="shared" si="4"/>
        <v>10.400000000000006</v>
      </c>
      <c r="L25" s="3">
        <f t="shared" si="6"/>
        <v>26.999375000000004</v>
      </c>
      <c r="M25" s="3">
        <f t="shared" si="7"/>
        <v>53.890752500000005</v>
      </c>
      <c r="N25" s="3">
        <v>0</v>
      </c>
      <c r="O25" t="s">
        <v>37</v>
      </c>
      <c r="P25" t="s">
        <v>29</v>
      </c>
      <c r="Q25">
        <v>2</v>
      </c>
      <c r="R25" t="s">
        <v>30</v>
      </c>
      <c r="S25" t="s">
        <v>30</v>
      </c>
      <c r="T25" t="s">
        <v>172</v>
      </c>
      <c r="U25" s="24">
        <v>41301.723298611112</v>
      </c>
      <c r="V25" t="s">
        <v>200</v>
      </c>
      <c r="W25" t="s">
        <v>38</v>
      </c>
      <c r="X25" t="s">
        <v>30</v>
      </c>
      <c r="Y25" s="27">
        <v>41301.777777777781</v>
      </c>
      <c r="Z25" s="28">
        <v>41301.862500000003</v>
      </c>
      <c r="AA25" s="3">
        <v>9.6298525428829294</v>
      </c>
      <c r="AB25" s="38">
        <v>95</v>
      </c>
      <c r="AC25">
        <v>122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</v>
      </c>
      <c r="AK25">
        <v>0</v>
      </c>
      <c r="AL25" t="s">
        <v>147</v>
      </c>
      <c r="AM25" t="s">
        <v>30</v>
      </c>
      <c r="AN25" t="s">
        <v>55</v>
      </c>
      <c r="AO25" t="s">
        <v>49</v>
      </c>
    </row>
    <row r="26" spans="1:42" x14ac:dyDescent="0.25">
      <c r="A26">
        <v>37</v>
      </c>
      <c r="B26" t="s">
        <v>27</v>
      </c>
      <c r="C26">
        <v>154</v>
      </c>
      <c r="D26">
        <v>163</v>
      </c>
      <c r="E26" s="3">
        <f t="shared" ref="E26:E30" si="15">D26/(C26/100)^2</f>
        <v>68.729971327373931</v>
      </c>
      <c r="F26" s="3">
        <v>92</v>
      </c>
      <c r="G26" s="3">
        <f t="shared" si="14"/>
        <v>38.792376454714116</v>
      </c>
      <c r="H26" s="3">
        <f t="shared" si="2"/>
        <v>59.29</v>
      </c>
      <c r="I26" s="3">
        <f t="shared" si="5"/>
        <v>68.460129206441039</v>
      </c>
      <c r="J26" s="3">
        <f t="shared" si="3"/>
        <v>103.71000000000001</v>
      </c>
      <c r="K26" s="3">
        <f t="shared" si="4"/>
        <v>71</v>
      </c>
      <c r="L26" s="3">
        <f t="shared" si="6"/>
        <v>25.927499999999998</v>
      </c>
      <c r="M26" s="3">
        <f t="shared" si="7"/>
        <v>51.751289999999997</v>
      </c>
      <c r="O26" t="s">
        <v>28</v>
      </c>
      <c r="P26" t="s">
        <v>29</v>
      </c>
      <c r="Q26">
        <v>3</v>
      </c>
      <c r="R26" t="s">
        <v>33</v>
      </c>
      <c r="S26" t="s">
        <v>30</v>
      </c>
      <c r="T26" t="s">
        <v>30</v>
      </c>
      <c r="U26" s="24">
        <v>42729.595763888887</v>
      </c>
      <c r="V26" t="s">
        <v>193</v>
      </c>
      <c r="W26" t="s">
        <v>30</v>
      </c>
      <c r="X26" t="s">
        <v>30</v>
      </c>
      <c r="Y26" s="27">
        <v>42729.542361111111</v>
      </c>
      <c r="Z26" s="28">
        <v>42729.606249999997</v>
      </c>
      <c r="AA26" s="3">
        <v>68.460129206441039</v>
      </c>
      <c r="AB26" s="38">
        <v>48</v>
      </c>
      <c r="AC26">
        <v>92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 t="s">
        <v>30</v>
      </c>
      <c r="AM26" t="s">
        <v>36</v>
      </c>
      <c r="AN26" t="s">
        <v>99</v>
      </c>
      <c r="AO26" t="s">
        <v>100</v>
      </c>
    </row>
    <row r="27" spans="1:42" x14ac:dyDescent="0.25">
      <c r="A27">
        <v>55</v>
      </c>
      <c r="B27" t="s">
        <v>31</v>
      </c>
      <c r="C27">
        <v>178</v>
      </c>
      <c r="D27">
        <v>222</v>
      </c>
      <c r="E27" s="3">
        <f t="shared" si="15"/>
        <v>70.066910743592985</v>
      </c>
      <c r="F27" s="3">
        <v>140</v>
      </c>
      <c r="G27" s="3">
        <f t="shared" si="14"/>
        <v>44.186340108572146</v>
      </c>
      <c r="H27" s="3">
        <f t="shared" si="2"/>
        <v>79.210000000000008</v>
      </c>
      <c r="I27" s="3">
        <f t="shared" si="5"/>
        <v>57.426990685622243</v>
      </c>
      <c r="J27" s="3">
        <f t="shared" si="3"/>
        <v>142.79</v>
      </c>
      <c r="K27" s="3">
        <f t="shared" si="4"/>
        <v>82</v>
      </c>
      <c r="L27" s="3">
        <f t="shared" si="6"/>
        <v>35.697499999999998</v>
      </c>
      <c r="M27" s="3">
        <f t="shared" si="7"/>
        <v>71.252209999999991</v>
      </c>
      <c r="O27" t="s">
        <v>28</v>
      </c>
      <c r="P27" t="s">
        <v>29</v>
      </c>
      <c r="Q27">
        <v>3</v>
      </c>
      <c r="R27" t="s">
        <v>33</v>
      </c>
      <c r="S27" t="s">
        <v>30</v>
      </c>
      <c r="T27" t="s">
        <v>30</v>
      </c>
      <c r="U27" s="24">
        <v>43394.572164351855</v>
      </c>
      <c r="V27" t="s">
        <v>126</v>
      </c>
      <c r="W27" t="s">
        <v>30</v>
      </c>
      <c r="X27" t="s">
        <v>30</v>
      </c>
      <c r="Y27" s="27">
        <v>43394.298611111109</v>
      </c>
      <c r="Z27" s="28">
        <v>43394.407638888886</v>
      </c>
      <c r="AA27" s="3">
        <v>57.426990685622243</v>
      </c>
      <c r="AB27" s="38">
        <v>26</v>
      </c>
      <c r="AC27">
        <v>157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 t="s">
        <v>30</v>
      </c>
      <c r="AM27" t="s">
        <v>83</v>
      </c>
      <c r="AN27" t="s">
        <v>84</v>
      </c>
    </row>
    <row r="28" spans="1:42" x14ac:dyDescent="0.25">
      <c r="A28">
        <v>22</v>
      </c>
      <c r="B28" t="s">
        <v>27</v>
      </c>
      <c r="C28">
        <v>172</v>
      </c>
      <c r="D28">
        <v>182.6</v>
      </c>
      <c r="E28" s="3">
        <f t="shared" si="15"/>
        <v>61.722552731206065</v>
      </c>
      <c r="F28" s="3">
        <v>100</v>
      </c>
      <c r="G28" s="3">
        <f t="shared" si="14"/>
        <v>33.802055164954034</v>
      </c>
      <c r="H28" s="3">
        <f t="shared" si="2"/>
        <v>73.959999999999994</v>
      </c>
      <c r="I28" s="3">
        <f t="shared" si="5"/>
        <v>76.030927835051543</v>
      </c>
      <c r="J28" s="3">
        <f t="shared" si="3"/>
        <v>108.64</v>
      </c>
      <c r="K28" s="3">
        <f t="shared" si="4"/>
        <v>82.6</v>
      </c>
      <c r="L28" s="3">
        <f t="shared" si="6"/>
        <v>27.16</v>
      </c>
      <c r="M28" s="3">
        <f t="shared" si="7"/>
        <v>54.211359999999992</v>
      </c>
      <c r="O28" t="s">
        <v>28</v>
      </c>
      <c r="P28" t="s">
        <v>29</v>
      </c>
      <c r="Q28">
        <v>2</v>
      </c>
      <c r="R28" t="s">
        <v>33</v>
      </c>
      <c r="S28" t="s">
        <v>30</v>
      </c>
      <c r="T28" t="s">
        <v>30</v>
      </c>
      <c r="U28" s="24">
        <v>43081.74900462963</v>
      </c>
      <c r="V28" t="s">
        <v>126</v>
      </c>
      <c r="W28" t="s">
        <v>30</v>
      </c>
      <c r="X28" t="s">
        <v>30</v>
      </c>
      <c r="Y28" s="27">
        <v>43081.675694444442</v>
      </c>
      <c r="Z28" s="28">
        <v>43081.731249999997</v>
      </c>
      <c r="AA28" s="3">
        <v>76.030927835051543</v>
      </c>
      <c r="AB28" s="38">
        <v>36</v>
      </c>
      <c r="AC28">
        <v>80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 t="s">
        <v>30</v>
      </c>
      <c r="AM28" t="s">
        <v>36</v>
      </c>
      <c r="AO28" t="s">
        <v>62</v>
      </c>
    </row>
    <row r="29" spans="1:42" x14ac:dyDescent="0.25">
      <c r="A29">
        <v>60</v>
      </c>
      <c r="B29" t="s">
        <v>27</v>
      </c>
      <c r="C29">
        <v>153</v>
      </c>
      <c r="D29">
        <v>150</v>
      </c>
      <c r="E29" s="3">
        <f t="shared" si="15"/>
        <v>64.077918749199029</v>
      </c>
      <c r="F29" s="3">
        <v>97</v>
      </c>
      <c r="G29" s="3">
        <f t="shared" si="14"/>
        <v>41.437054124482039</v>
      </c>
      <c r="H29" s="3">
        <f t="shared" si="2"/>
        <v>58.522500000000001</v>
      </c>
      <c r="I29" s="3">
        <f t="shared" si="5"/>
        <v>57.937744254051545</v>
      </c>
      <c r="J29" s="3">
        <f t="shared" si="3"/>
        <v>91.477499999999992</v>
      </c>
      <c r="K29" s="3">
        <f t="shared" si="4"/>
        <v>53</v>
      </c>
      <c r="L29" s="3">
        <f t="shared" si="6"/>
        <v>22.869375000000002</v>
      </c>
      <c r="M29" s="3">
        <f t="shared" si="7"/>
        <v>45.6472725</v>
      </c>
      <c r="N29" s="3">
        <v>0</v>
      </c>
      <c r="O29" t="s">
        <v>28</v>
      </c>
      <c r="P29" t="s">
        <v>29</v>
      </c>
      <c r="Q29">
        <v>3</v>
      </c>
      <c r="R29" t="s">
        <v>42</v>
      </c>
      <c r="S29" t="s">
        <v>39</v>
      </c>
      <c r="T29" t="s">
        <v>173</v>
      </c>
      <c r="U29" s="24">
        <v>42908.591261574074</v>
      </c>
      <c r="V29" t="s">
        <v>200</v>
      </c>
      <c r="W29" t="s">
        <v>30</v>
      </c>
      <c r="X29" t="s">
        <v>30</v>
      </c>
      <c r="Y29" s="27">
        <v>42908.75</v>
      </c>
      <c r="Z29" s="28">
        <v>42908.856249999997</v>
      </c>
      <c r="AA29" s="3">
        <v>57.937744254051537</v>
      </c>
      <c r="AB29" s="38">
        <v>42</v>
      </c>
      <c r="AC29">
        <v>153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 t="s">
        <v>35</v>
      </c>
      <c r="AM29" t="s">
        <v>149</v>
      </c>
      <c r="AN29" t="s">
        <v>56</v>
      </c>
      <c r="AO29" t="s">
        <v>57</v>
      </c>
    </row>
    <row r="30" spans="1:42" s="6" customFormat="1" hidden="1" x14ac:dyDescent="0.25">
      <c r="A30" s="6">
        <v>39</v>
      </c>
      <c r="B30" s="6" t="s">
        <v>27</v>
      </c>
      <c r="C30" s="6">
        <v>156</v>
      </c>
      <c r="D30" s="6">
        <v>150</v>
      </c>
      <c r="E30" s="7">
        <f t="shared" si="15"/>
        <v>61.637080867850095</v>
      </c>
      <c r="F30" s="7">
        <v>128</v>
      </c>
      <c r="G30" s="7">
        <f t="shared" si="14"/>
        <v>52.596975673898747</v>
      </c>
      <c r="H30" s="7">
        <f t="shared" si="2"/>
        <v>60.84</v>
      </c>
      <c r="I30" s="7">
        <f t="shared" si="5"/>
        <v>24.674742036787798</v>
      </c>
      <c r="J30" s="7">
        <f t="shared" si="3"/>
        <v>89.16</v>
      </c>
      <c r="K30" s="21">
        <f t="shared" si="4"/>
        <v>22</v>
      </c>
      <c r="L30" s="7">
        <f t="shared" si="6"/>
        <v>22.29</v>
      </c>
      <c r="M30" s="7">
        <f t="shared" si="7"/>
        <v>44.490839999999999</v>
      </c>
      <c r="N30" s="7"/>
      <c r="O30" s="6" t="s">
        <v>37</v>
      </c>
      <c r="P30" s="6" t="s">
        <v>29</v>
      </c>
      <c r="Q30" s="6" t="s">
        <v>30</v>
      </c>
      <c r="R30" s="6" t="s">
        <v>30</v>
      </c>
      <c r="S30" s="6" t="s">
        <v>30</v>
      </c>
      <c r="T30" s="6" t="s">
        <v>172</v>
      </c>
      <c r="U30" s="25">
        <v>42673.564652777779</v>
      </c>
      <c r="V30" t="s">
        <v>200</v>
      </c>
      <c r="W30" s="6" t="s">
        <v>38</v>
      </c>
      <c r="X30" s="6" t="s">
        <v>30</v>
      </c>
      <c r="Y30" s="35" t="s">
        <v>30</v>
      </c>
      <c r="Z30" s="31" t="s">
        <v>30</v>
      </c>
      <c r="AA30" s="7">
        <v>24.674742036787791</v>
      </c>
      <c r="AB30" s="39">
        <v>50</v>
      </c>
      <c r="AC30" s="6">
        <v>112</v>
      </c>
      <c r="AD30" s="6" t="s">
        <v>30</v>
      </c>
      <c r="AE30" s="6" t="s">
        <v>30</v>
      </c>
      <c r="AF30" s="6" t="s">
        <v>30</v>
      </c>
      <c r="AG30" s="6" t="s">
        <v>30</v>
      </c>
      <c r="AH30" s="6" t="s">
        <v>30</v>
      </c>
      <c r="AI30" s="6" t="s">
        <v>30</v>
      </c>
      <c r="AJ30" s="6">
        <v>1</v>
      </c>
      <c r="AK30" s="6" t="s">
        <v>30</v>
      </c>
      <c r="AL30" s="6" t="s">
        <v>30</v>
      </c>
      <c r="AM30" s="6" t="s">
        <v>30</v>
      </c>
    </row>
    <row r="31" spans="1:42" x14ac:dyDescent="0.25">
      <c r="A31">
        <v>49</v>
      </c>
      <c r="B31" t="s">
        <v>31</v>
      </c>
      <c r="C31">
        <v>178</v>
      </c>
      <c r="D31">
        <v>193</v>
      </c>
      <c r="E31" s="3">
        <f t="shared" ref="E31:E36" si="16">D31/(C31/100)^2</f>
        <v>60.914026006817316</v>
      </c>
      <c r="F31" s="3">
        <v>150</v>
      </c>
      <c r="G31" s="3">
        <f t="shared" ref="G31:G32" si="17">F31/(C31/100)^2</f>
        <v>47.342507259184444</v>
      </c>
      <c r="H31" s="3">
        <f t="shared" si="2"/>
        <v>79.210000000000008</v>
      </c>
      <c r="I31" s="3">
        <f t="shared" si="5"/>
        <v>37.788909394498639</v>
      </c>
      <c r="J31" s="3">
        <f t="shared" si="3"/>
        <v>113.78999999999999</v>
      </c>
      <c r="K31" s="21">
        <f t="shared" si="4"/>
        <v>43</v>
      </c>
      <c r="L31" s="3">
        <f t="shared" si="6"/>
        <v>28.447500000000002</v>
      </c>
      <c r="M31" s="3">
        <f t="shared" si="7"/>
        <v>56.781209999999994</v>
      </c>
      <c r="O31" t="s">
        <v>28</v>
      </c>
      <c r="P31" t="s">
        <v>29</v>
      </c>
      <c r="Q31" t="s">
        <v>30</v>
      </c>
      <c r="R31" t="s">
        <v>30</v>
      </c>
      <c r="S31" t="s">
        <v>30</v>
      </c>
      <c r="T31" t="s">
        <v>30</v>
      </c>
      <c r="U31" s="24">
        <v>40763.417731481481</v>
      </c>
      <c r="V31" t="s">
        <v>193</v>
      </c>
      <c r="W31" t="s">
        <v>30</v>
      </c>
      <c r="X31" t="s">
        <v>30</v>
      </c>
      <c r="Y31" s="27" t="s">
        <v>30</v>
      </c>
      <c r="Z31" s="28" t="s">
        <v>30</v>
      </c>
      <c r="AA31" s="3">
        <v>37.788909394498639</v>
      </c>
      <c r="AB31" s="38">
        <v>112</v>
      </c>
      <c r="AC31">
        <v>95</v>
      </c>
      <c r="AD31" t="s">
        <v>30</v>
      </c>
      <c r="AE31" t="s">
        <v>30</v>
      </c>
      <c r="AF31" t="s">
        <v>30</v>
      </c>
      <c r="AG31" t="s">
        <v>30</v>
      </c>
      <c r="AH31" t="s">
        <v>30</v>
      </c>
      <c r="AI31" t="s">
        <v>30</v>
      </c>
      <c r="AJ31">
        <v>0</v>
      </c>
      <c r="AK31" t="s">
        <v>30</v>
      </c>
      <c r="AL31" t="s">
        <v>30</v>
      </c>
      <c r="AM31" t="s">
        <v>30</v>
      </c>
      <c r="AN31" t="s">
        <v>66</v>
      </c>
    </row>
    <row r="32" spans="1:42" s="47" customFormat="1" hidden="1" x14ac:dyDescent="0.25">
      <c r="A32" s="47">
        <v>53</v>
      </c>
      <c r="B32" s="47" t="s">
        <v>27</v>
      </c>
      <c r="C32" s="47">
        <v>155</v>
      </c>
      <c r="D32" s="47">
        <v>145</v>
      </c>
      <c r="E32" s="48">
        <f t="shared" si="16"/>
        <v>60.353798126951084</v>
      </c>
      <c r="F32" s="48">
        <v>143</v>
      </c>
      <c r="G32" s="48">
        <f t="shared" si="17"/>
        <v>59.521331945889692</v>
      </c>
      <c r="H32" s="48">
        <f t="shared" si="2"/>
        <v>60.062500000000007</v>
      </c>
      <c r="I32" s="48">
        <f t="shared" si="5"/>
        <v>2.3546725533480499</v>
      </c>
      <c r="J32" s="48">
        <f t="shared" si="3"/>
        <v>84.9375</v>
      </c>
      <c r="K32" s="48">
        <f t="shared" si="4"/>
        <v>2</v>
      </c>
      <c r="L32" s="48">
        <f t="shared" si="6"/>
        <v>21.234375</v>
      </c>
      <c r="M32" s="48">
        <f t="shared" si="7"/>
        <v>42.383812499999998</v>
      </c>
      <c r="N32" s="48"/>
      <c r="O32" s="47" t="s">
        <v>37</v>
      </c>
      <c r="P32" s="47" t="s">
        <v>44</v>
      </c>
      <c r="Q32" s="47">
        <v>3</v>
      </c>
      <c r="R32" s="47" t="s">
        <v>30</v>
      </c>
      <c r="S32" s="47" t="s">
        <v>30</v>
      </c>
      <c r="T32" s="47" t="s">
        <v>174</v>
      </c>
      <c r="U32" s="49">
        <v>42319.575439814813</v>
      </c>
      <c r="V32" t="s">
        <v>126</v>
      </c>
      <c r="W32" s="47" t="s">
        <v>40</v>
      </c>
      <c r="Y32" s="50">
        <v>42319.340277777781</v>
      </c>
      <c r="Z32" s="51">
        <v>42319.444444444445</v>
      </c>
      <c r="AA32" s="48">
        <v>2.3546725533480526</v>
      </c>
      <c r="AB32" s="52">
        <v>73</v>
      </c>
      <c r="AC32" s="47">
        <v>150</v>
      </c>
      <c r="AD32" s="47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0</v>
      </c>
      <c r="AJ32" s="47">
        <v>1</v>
      </c>
      <c r="AK32" s="47">
        <v>0</v>
      </c>
      <c r="AL32" s="47" t="s">
        <v>169</v>
      </c>
      <c r="AM32" s="47" t="s">
        <v>119</v>
      </c>
      <c r="AN32" s="47" t="s">
        <v>120</v>
      </c>
      <c r="AP32" s="47" t="s">
        <v>122</v>
      </c>
    </row>
    <row r="33" spans="1:43" x14ac:dyDescent="0.25">
      <c r="A33">
        <v>35</v>
      </c>
      <c r="B33" t="s">
        <v>31</v>
      </c>
      <c r="C33">
        <v>174</v>
      </c>
      <c r="D33">
        <v>185</v>
      </c>
      <c r="E33" s="3">
        <f t="shared" si="16"/>
        <v>61.104505218655042</v>
      </c>
      <c r="F33" s="3">
        <v>100</v>
      </c>
      <c r="G33" s="3">
        <f t="shared" ref="G33:G43" si="18">F33/(C33/100)^2</f>
        <v>33.029462280354075</v>
      </c>
      <c r="H33" s="3">
        <f t="shared" si="2"/>
        <v>75.69</v>
      </c>
      <c r="I33" s="3">
        <f t="shared" si="5"/>
        <v>77.760497667185064</v>
      </c>
      <c r="J33" s="3">
        <f t="shared" si="3"/>
        <v>109.31</v>
      </c>
      <c r="K33" s="3">
        <f t="shared" si="4"/>
        <v>85</v>
      </c>
      <c r="L33" s="3">
        <f t="shared" si="6"/>
        <v>27.327500000000001</v>
      </c>
      <c r="M33" s="3">
        <f t="shared" si="7"/>
        <v>54.545689999999993</v>
      </c>
      <c r="O33" t="s">
        <v>28</v>
      </c>
      <c r="P33" t="s">
        <v>29</v>
      </c>
      <c r="Q33">
        <v>2</v>
      </c>
      <c r="R33" t="s">
        <v>30</v>
      </c>
      <c r="S33" t="s">
        <v>30</v>
      </c>
      <c r="T33" t="s">
        <v>30</v>
      </c>
      <c r="U33" s="24">
        <v>42379.665752314817</v>
      </c>
      <c r="V33" t="s">
        <v>193</v>
      </c>
      <c r="W33" t="s">
        <v>30</v>
      </c>
      <c r="X33" t="s">
        <v>30</v>
      </c>
      <c r="Y33" s="27">
        <v>42379.426388888889</v>
      </c>
      <c r="Z33" s="28">
        <v>42379.48333333333</v>
      </c>
      <c r="AA33" s="3">
        <v>77.760497667185064</v>
      </c>
      <c r="AB33" s="38">
        <v>59</v>
      </c>
      <c r="AC33">
        <v>82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 t="s">
        <v>30</v>
      </c>
      <c r="AM33" t="s">
        <v>32</v>
      </c>
      <c r="AN33" t="s">
        <v>67</v>
      </c>
      <c r="AO33" t="s">
        <v>49</v>
      </c>
      <c r="AP33" t="s">
        <v>121</v>
      </c>
    </row>
    <row r="34" spans="1:43" x14ac:dyDescent="0.25">
      <c r="A34">
        <v>51</v>
      </c>
      <c r="B34" t="s">
        <v>27</v>
      </c>
      <c r="C34">
        <v>152</v>
      </c>
      <c r="D34">
        <v>141.4</v>
      </c>
      <c r="E34" s="3">
        <f t="shared" si="16"/>
        <v>61.201523545706372</v>
      </c>
      <c r="F34" s="3">
        <v>117</v>
      </c>
      <c r="G34" s="3">
        <f t="shared" si="18"/>
        <v>50.640581717451525</v>
      </c>
      <c r="H34" s="3">
        <f t="shared" ref="H34:H61" si="19">(C34/100)^2*25</f>
        <v>57.76</v>
      </c>
      <c r="I34" s="3">
        <f t="shared" si="5"/>
        <v>29.172644667623146</v>
      </c>
      <c r="J34" s="3">
        <f t="shared" ref="J34:J61" si="20">D34-H34</f>
        <v>83.640000000000015</v>
      </c>
      <c r="K34" s="21">
        <f t="shared" si="4"/>
        <v>24.400000000000006</v>
      </c>
      <c r="L34" s="3">
        <f t="shared" si="6"/>
        <v>20.910000000000004</v>
      </c>
      <c r="M34" s="3">
        <f t="shared" si="7"/>
        <v>41.736360000000005</v>
      </c>
      <c r="O34" t="s">
        <v>28</v>
      </c>
      <c r="P34" t="s">
        <v>29</v>
      </c>
      <c r="Q34">
        <v>2</v>
      </c>
      <c r="R34" t="s">
        <v>30</v>
      </c>
      <c r="S34" t="s">
        <v>30</v>
      </c>
      <c r="T34" t="s">
        <v>30</v>
      </c>
      <c r="U34" s="24">
        <v>41140.734340277777</v>
      </c>
      <c r="V34" t="s">
        <v>193</v>
      </c>
      <c r="W34" t="s">
        <v>30</v>
      </c>
      <c r="X34" t="s">
        <v>30</v>
      </c>
      <c r="Y34" s="27">
        <v>41140.864583333336</v>
      </c>
      <c r="Z34" s="28">
        <v>41140.920138888891</v>
      </c>
      <c r="AA34" s="3">
        <v>29.17264466762316</v>
      </c>
      <c r="AB34" s="38">
        <v>100</v>
      </c>
      <c r="AC34">
        <v>80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t="s">
        <v>30</v>
      </c>
      <c r="AM34" t="s">
        <v>65</v>
      </c>
      <c r="AO34" t="s">
        <v>64</v>
      </c>
      <c r="AP34" t="s">
        <v>56</v>
      </c>
    </row>
    <row r="35" spans="1:43" x14ac:dyDescent="0.25">
      <c r="A35">
        <v>49</v>
      </c>
      <c r="B35" t="s">
        <v>31</v>
      </c>
      <c r="C35">
        <v>178</v>
      </c>
      <c r="D35">
        <v>193</v>
      </c>
      <c r="E35" s="3">
        <f t="shared" si="16"/>
        <v>60.914026006817316</v>
      </c>
      <c r="F35" s="3">
        <v>150</v>
      </c>
      <c r="G35" s="3">
        <f t="shared" si="18"/>
        <v>47.342507259184444</v>
      </c>
      <c r="H35" s="3">
        <f t="shared" si="19"/>
        <v>79.210000000000008</v>
      </c>
      <c r="I35" s="3">
        <f t="shared" si="5"/>
        <v>37.788909394498639</v>
      </c>
      <c r="J35" s="3">
        <f t="shared" si="20"/>
        <v>113.78999999999999</v>
      </c>
      <c r="K35" s="21">
        <f t="shared" si="4"/>
        <v>43</v>
      </c>
      <c r="L35" s="3">
        <f t="shared" si="6"/>
        <v>28.447500000000002</v>
      </c>
      <c r="M35" s="3">
        <f t="shared" si="7"/>
        <v>56.781209999999994</v>
      </c>
      <c r="O35" t="s">
        <v>28</v>
      </c>
      <c r="P35" t="s">
        <v>29</v>
      </c>
      <c r="Q35" t="s">
        <v>30</v>
      </c>
      <c r="R35" t="s">
        <v>30</v>
      </c>
      <c r="S35" t="s">
        <v>30</v>
      </c>
      <c r="T35" t="s">
        <v>30</v>
      </c>
      <c r="U35" s="24">
        <v>39583</v>
      </c>
      <c r="V35" t="s">
        <v>193</v>
      </c>
      <c r="W35" t="s">
        <v>30</v>
      </c>
      <c r="X35" t="s">
        <v>30</v>
      </c>
      <c r="Y35" s="27" t="s">
        <v>30</v>
      </c>
      <c r="Z35" s="28" t="s">
        <v>30</v>
      </c>
      <c r="AA35" s="3">
        <v>37.788909394498639</v>
      </c>
      <c r="AB35" s="38">
        <v>151</v>
      </c>
      <c r="AC35">
        <v>79</v>
      </c>
      <c r="AD35" t="s">
        <v>30</v>
      </c>
      <c r="AE35" t="s">
        <v>30</v>
      </c>
      <c r="AF35" t="s">
        <v>30</v>
      </c>
      <c r="AG35" t="s">
        <v>30</v>
      </c>
      <c r="AH35" t="s">
        <v>30</v>
      </c>
      <c r="AI35" t="s">
        <v>30</v>
      </c>
      <c r="AJ35">
        <v>0</v>
      </c>
      <c r="AK35" t="s">
        <v>30</v>
      </c>
      <c r="AL35" t="s">
        <v>30</v>
      </c>
      <c r="AM35" t="s">
        <v>30</v>
      </c>
      <c r="AN35" t="s">
        <v>66</v>
      </c>
    </row>
    <row r="36" spans="1:43" hidden="1" x14ac:dyDescent="0.25">
      <c r="A36">
        <v>45</v>
      </c>
      <c r="B36" t="s">
        <v>31</v>
      </c>
      <c r="C36">
        <v>177</v>
      </c>
      <c r="D36">
        <v>197.6</v>
      </c>
      <c r="E36" s="3">
        <f t="shared" si="16"/>
        <v>63.072552587059903</v>
      </c>
      <c r="F36" s="3">
        <v>184</v>
      </c>
      <c r="G36" s="3">
        <f t="shared" si="18"/>
        <v>58.731526700501128</v>
      </c>
      <c r="H36" s="3">
        <f t="shared" si="19"/>
        <v>78.322500000000005</v>
      </c>
      <c r="I36" s="3">
        <f t="shared" si="5"/>
        <v>11.401982771268678</v>
      </c>
      <c r="J36" s="3">
        <f t="shared" si="20"/>
        <v>119.27749999999999</v>
      </c>
      <c r="K36" s="21">
        <f t="shared" si="4"/>
        <v>13.599999999999994</v>
      </c>
      <c r="L36" s="3">
        <f t="shared" si="6"/>
        <v>29.819374999999994</v>
      </c>
      <c r="M36" s="3">
        <f t="shared" si="7"/>
        <v>59.519472499999992</v>
      </c>
      <c r="O36" t="s">
        <v>37</v>
      </c>
      <c r="P36" t="s">
        <v>29</v>
      </c>
      <c r="Q36">
        <v>6</v>
      </c>
      <c r="R36" t="s">
        <v>30</v>
      </c>
      <c r="S36" t="s">
        <v>30</v>
      </c>
      <c r="T36" t="s">
        <v>172</v>
      </c>
      <c r="U36" s="24">
        <v>39986</v>
      </c>
      <c r="V36" t="s">
        <v>193</v>
      </c>
      <c r="W36" t="s">
        <v>38</v>
      </c>
      <c r="X36" t="s">
        <v>34</v>
      </c>
      <c r="Y36" s="27">
        <v>39986.340277777781</v>
      </c>
      <c r="Z36" s="28">
        <v>39986.482638888891</v>
      </c>
      <c r="AA36" s="3">
        <v>11.401982771268678</v>
      </c>
      <c r="AB36" s="38">
        <v>138</v>
      </c>
      <c r="AC36">
        <v>205</v>
      </c>
      <c r="AD36">
        <v>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1</v>
      </c>
      <c r="AK36">
        <v>0</v>
      </c>
      <c r="AL36" t="s">
        <v>146</v>
      </c>
      <c r="AM36" t="s">
        <v>65</v>
      </c>
      <c r="AN36" t="s">
        <v>79</v>
      </c>
    </row>
    <row r="37" spans="1:43" x14ac:dyDescent="0.25">
      <c r="A37">
        <v>41</v>
      </c>
      <c r="B37" t="s">
        <v>31</v>
      </c>
      <c r="C37">
        <v>172</v>
      </c>
      <c r="D37">
        <v>182</v>
      </c>
      <c r="E37" s="3">
        <f t="shared" ref="E37:E40" si="21">D37/(C37/100)^2</f>
        <v>61.519740400216342</v>
      </c>
      <c r="F37" s="3">
        <v>114</v>
      </c>
      <c r="G37" s="3">
        <f t="shared" si="18"/>
        <v>38.534342888047597</v>
      </c>
      <c r="H37" s="3">
        <f t="shared" si="19"/>
        <v>73.959999999999994</v>
      </c>
      <c r="I37" s="3">
        <f t="shared" si="5"/>
        <v>62.939651980747868</v>
      </c>
      <c r="J37" s="3">
        <f t="shared" si="20"/>
        <v>108.04</v>
      </c>
      <c r="K37" s="3">
        <f t="shared" si="4"/>
        <v>68</v>
      </c>
      <c r="L37" s="3">
        <f t="shared" si="6"/>
        <v>27.01</v>
      </c>
      <c r="M37" s="3">
        <f t="shared" si="7"/>
        <v>53.911960000000001</v>
      </c>
      <c r="O37" t="s">
        <v>28</v>
      </c>
      <c r="P37" t="s">
        <v>29</v>
      </c>
      <c r="Q37">
        <v>4</v>
      </c>
      <c r="R37" t="s">
        <v>33</v>
      </c>
      <c r="S37" t="s">
        <v>30</v>
      </c>
      <c r="T37" t="s">
        <v>30</v>
      </c>
      <c r="U37" s="24">
        <v>42529.506851851853</v>
      </c>
      <c r="V37" t="s">
        <v>193</v>
      </c>
      <c r="W37" t="s">
        <v>30</v>
      </c>
      <c r="X37" t="s">
        <v>30</v>
      </c>
      <c r="Y37" s="27">
        <v>42529.506249999999</v>
      </c>
      <c r="Z37" s="28">
        <v>42529.591666666667</v>
      </c>
      <c r="AA37" s="3">
        <v>62.939651980747868</v>
      </c>
      <c r="AB37" s="38">
        <v>54</v>
      </c>
      <c r="AC37">
        <v>123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 t="s">
        <v>30</v>
      </c>
      <c r="AM37" t="s">
        <v>32</v>
      </c>
      <c r="AN37" t="s">
        <v>100</v>
      </c>
    </row>
    <row r="38" spans="1:43" s="47" customFormat="1" x14ac:dyDescent="0.25">
      <c r="A38" s="47">
        <v>52</v>
      </c>
      <c r="B38" s="47" t="s">
        <v>27</v>
      </c>
      <c r="C38" s="47">
        <v>169</v>
      </c>
      <c r="D38" s="47">
        <v>187.2</v>
      </c>
      <c r="E38" s="48">
        <f t="shared" si="21"/>
        <v>65.543923532089224</v>
      </c>
      <c r="F38" s="48">
        <v>142</v>
      </c>
      <c r="G38" s="48">
        <f t="shared" si="18"/>
        <v>49.718147123700156</v>
      </c>
      <c r="H38" s="48">
        <f t="shared" si="19"/>
        <v>71.402499999999989</v>
      </c>
      <c r="I38" s="48">
        <f t="shared" si="5"/>
        <v>39.033657894168691</v>
      </c>
      <c r="J38" s="48">
        <f t="shared" si="20"/>
        <v>115.7975</v>
      </c>
      <c r="K38" s="48">
        <f t="shared" si="4"/>
        <v>45.199999999999989</v>
      </c>
      <c r="L38" s="48">
        <f t="shared" si="6"/>
        <v>28.949375</v>
      </c>
      <c r="M38" s="48">
        <f t="shared" si="7"/>
        <v>57.7829525</v>
      </c>
      <c r="N38" s="48"/>
      <c r="O38" s="47" t="s">
        <v>28</v>
      </c>
      <c r="P38" s="47" t="s">
        <v>44</v>
      </c>
      <c r="Q38" s="47">
        <v>3</v>
      </c>
      <c r="R38" s="47" t="s">
        <v>30</v>
      </c>
      <c r="S38" s="47" t="s">
        <v>30</v>
      </c>
      <c r="T38" s="47" t="s">
        <v>30</v>
      </c>
      <c r="U38" s="49">
        <v>41288.371736111112</v>
      </c>
      <c r="V38" t="s">
        <v>193</v>
      </c>
      <c r="W38" s="47" t="s">
        <v>30</v>
      </c>
      <c r="X38" s="47" t="s">
        <v>30</v>
      </c>
      <c r="Y38" s="50">
        <v>41288.321527777778</v>
      </c>
      <c r="Z38" s="51">
        <v>41288.381249999999</v>
      </c>
      <c r="AA38" s="48">
        <v>39.033657894168691</v>
      </c>
      <c r="AB38" s="52">
        <v>95</v>
      </c>
      <c r="AC38" s="47">
        <v>86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>
        <v>0</v>
      </c>
      <c r="AK38" s="47">
        <v>0</v>
      </c>
      <c r="AL38" s="47" t="s">
        <v>30</v>
      </c>
      <c r="AM38" s="47" t="s">
        <v>36</v>
      </c>
    </row>
    <row r="39" spans="1:43" x14ac:dyDescent="0.25">
      <c r="A39">
        <v>45</v>
      </c>
      <c r="B39" t="s">
        <v>27</v>
      </c>
      <c r="C39">
        <v>163</v>
      </c>
      <c r="D39">
        <v>169</v>
      </c>
      <c r="E39" s="3">
        <f t="shared" si="21"/>
        <v>63.60796416876812</v>
      </c>
      <c r="F39" s="3">
        <v>160</v>
      </c>
      <c r="G39" s="3">
        <f t="shared" si="18"/>
        <v>60.220557792916559</v>
      </c>
      <c r="H39" s="3">
        <f t="shared" si="19"/>
        <v>66.422499999999999</v>
      </c>
      <c r="I39" s="3">
        <f t="shared" si="5"/>
        <v>8.7738539153323103</v>
      </c>
      <c r="J39" s="3">
        <f t="shared" si="20"/>
        <v>102.5775</v>
      </c>
      <c r="K39" s="21">
        <f t="shared" si="4"/>
        <v>9</v>
      </c>
      <c r="L39" s="3">
        <f t="shared" si="6"/>
        <v>25.644375</v>
      </c>
      <c r="M39" s="3">
        <f t="shared" si="7"/>
        <v>51.186172500000005</v>
      </c>
      <c r="O39" t="s">
        <v>28</v>
      </c>
      <c r="P39" t="s">
        <v>29</v>
      </c>
      <c r="Q39">
        <v>3</v>
      </c>
      <c r="R39" t="s">
        <v>30</v>
      </c>
      <c r="S39" t="s">
        <v>30</v>
      </c>
      <c r="T39" t="s">
        <v>30</v>
      </c>
      <c r="U39" s="24">
        <v>40496.410428240742</v>
      </c>
      <c r="V39" t="s">
        <v>193</v>
      </c>
      <c r="W39" t="s">
        <v>34</v>
      </c>
      <c r="X39" t="s">
        <v>30</v>
      </c>
      <c r="Y39" s="27">
        <v>40496.330555555556</v>
      </c>
      <c r="Z39" s="28">
        <v>40496.331944444442</v>
      </c>
      <c r="AA39" s="3">
        <v>8.7738539153323103</v>
      </c>
      <c r="AB39" s="38">
        <v>121</v>
      </c>
      <c r="AC39">
        <v>288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 t="s">
        <v>30</v>
      </c>
      <c r="AM39" t="s">
        <v>132</v>
      </c>
      <c r="AN39" t="s">
        <v>81</v>
      </c>
    </row>
    <row r="40" spans="1:43" hidden="1" x14ac:dyDescent="0.25">
      <c r="A40">
        <v>31</v>
      </c>
      <c r="B40" t="s">
        <v>27</v>
      </c>
      <c r="C40">
        <v>153</v>
      </c>
      <c r="D40">
        <v>150</v>
      </c>
      <c r="E40" s="3">
        <f t="shared" si="21"/>
        <v>64.077918749199029</v>
      </c>
      <c r="F40" s="3">
        <v>97</v>
      </c>
      <c r="G40" s="3">
        <f t="shared" si="18"/>
        <v>41.437054124482039</v>
      </c>
      <c r="H40" s="3">
        <f t="shared" si="19"/>
        <v>58.522500000000001</v>
      </c>
      <c r="I40" s="3">
        <f t="shared" si="5"/>
        <v>57.937744254051545</v>
      </c>
      <c r="J40" s="3">
        <f t="shared" si="20"/>
        <v>91.477499999999992</v>
      </c>
      <c r="K40" s="3">
        <f t="shared" si="4"/>
        <v>53</v>
      </c>
      <c r="L40" s="3">
        <f t="shared" si="6"/>
        <v>22.869375000000002</v>
      </c>
      <c r="M40" s="3">
        <f t="shared" si="7"/>
        <v>45.6472725</v>
      </c>
      <c r="O40" t="s">
        <v>37</v>
      </c>
      <c r="P40" t="s">
        <v>29</v>
      </c>
      <c r="Q40" t="s">
        <v>30</v>
      </c>
      <c r="R40" t="s">
        <v>30</v>
      </c>
      <c r="S40" t="s">
        <v>30</v>
      </c>
      <c r="T40" t="s">
        <v>172</v>
      </c>
      <c r="U40" s="24">
        <v>42509.656053240738</v>
      </c>
      <c r="V40" t="s">
        <v>193</v>
      </c>
      <c r="W40" t="s">
        <v>38</v>
      </c>
      <c r="X40" t="s">
        <v>30</v>
      </c>
      <c r="Y40" s="27" t="s">
        <v>30</v>
      </c>
      <c r="Z40" s="28" t="s">
        <v>30</v>
      </c>
      <c r="AA40" s="3">
        <v>57.937744254051537</v>
      </c>
      <c r="AB40" s="38">
        <v>55</v>
      </c>
      <c r="AC40">
        <v>92</v>
      </c>
      <c r="AD40" t="s">
        <v>30</v>
      </c>
      <c r="AE40" t="s">
        <v>30</v>
      </c>
      <c r="AF40" t="s">
        <v>30</v>
      </c>
      <c r="AG40" t="s">
        <v>30</v>
      </c>
      <c r="AH40" t="s">
        <v>30</v>
      </c>
      <c r="AI40" t="s">
        <v>30</v>
      </c>
      <c r="AJ40">
        <v>1</v>
      </c>
      <c r="AK40" t="s">
        <v>30</v>
      </c>
      <c r="AL40" t="s">
        <v>30</v>
      </c>
      <c r="AM40" t="s">
        <v>133</v>
      </c>
      <c r="AN40" t="s">
        <v>88</v>
      </c>
      <c r="AO40" t="s">
        <v>89</v>
      </c>
    </row>
    <row r="41" spans="1:43" x14ac:dyDescent="0.25">
      <c r="A41">
        <v>31</v>
      </c>
      <c r="B41" t="s">
        <v>27</v>
      </c>
      <c r="C41">
        <v>157</v>
      </c>
      <c r="D41">
        <v>148</v>
      </c>
      <c r="E41" s="3">
        <f t="shared" ref="E41:E47" si="22">D41/(C41/100)^2</f>
        <v>60.043003772972533</v>
      </c>
      <c r="F41" s="3">
        <v>121</v>
      </c>
      <c r="G41" s="3">
        <f t="shared" si="18"/>
        <v>49.089212544119434</v>
      </c>
      <c r="H41" s="3">
        <f t="shared" si="19"/>
        <v>61.622500000000002</v>
      </c>
      <c r="I41" s="3">
        <f t="shared" si="5"/>
        <v>31.258140140661631</v>
      </c>
      <c r="J41" s="3">
        <f t="shared" si="20"/>
        <v>86.377499999999998</v>
      </c>
      <c r="K41" s="21">
        <f t="shared" si="4"/>
        <v>27</v>
      </c>
      <c r="L41" s="3">
        <f t="shared" si="6"/>
        <v>21.594374999999999</v>
      </c>
      <c r="M41" s="3">
        <f t="shared" si="7"/>
        <v>43.102372500000001</v>
      </c>
      <c r="O41" t="s">
        <v>28</v>
      </c>
      <c r="P41" t="s">
        <v>29</v>
      </c>
      <c r="Q41">
        <v>2</v>
      </c>
      <c r="R41" t="s">
        <v>30</v>
      </c>
      <c r="S41" t="s">
        <v>30</v>
      </c>
      <c r="T41" t="s">
        <v>30</v>
      </c>
      <c r="U41" s="24">
        <v>41374.465694444443</v>
      </c>
      <c r="V41" t="s">
        <v>193</v>
      </c>
      <c r="W41" t="s">
        <v>30</v>
      </c>
      <c r="X41" t="s">
        <v>30</v>
      </c>
      <c r="Y41" s="27">
        <v>41374.445138888892</v>
      </c>
      <c r="Z41" s="28">
        <v>41374.523611111108</v>
      </c>
      <c r="AA41" s="3">
        <v>31.258140140661624</v>
      </c>
      <c r="AB41" s="38">
        <v>92</v>
      </c>
      <c r="AC41">
        <v>113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 t="s">
        <v>30</v>
      </c>
      <c r="AM41" t="s">
        <v>102</v>
      </c>
      <c r="AO41" t="s">
        <v>101</v>
      </c>
    </row>
    <row r="42" spans="1:43" hidden="1" x14ac:dyDescent="0.25">
      <c r="A42">
        <v>48</v>
      </c>
      <c r="B42" t="s">
        <v>27</v>
      </c>
      <c r="C42">
        <v>167</v>
      </c>
      <c r="D42">
        <v>170</v>
      </c>
      <c r="E42" s="3">
        <f t="shared" si="22"/>
        <v>60.955932446484276</v>
      </c>
      <c r="F42" s="3">
        <v>129</v>
      </c>
      <c r="G42" s="3">
        <f t="shared" si="18"/>
        <v>46.254795797626308</v>
      </c>
      <c r="H42" s="3">
        <f t="shared" si="19"/>
        <v>69.722499999999997</v>
      </c>
      <c r="I42" s="3">
        <f t="shared" si="5"/>
        <v>40.886539851910946</v>
      </c>
      <c r="J42" s="3">
        <f t="shared" si="20"/>
        <v>100.2775</v>
      </c>
      <c r="K42" s="21">
        <f t="shared" si="4"/>
        <v>41</v>
      </c>
      <c r="L42" s="3">
        <f t="shared" si="6"/>
        <v>25.069375000000001</v>
      </c>
      <c r="M42" s="3">
        <f t="shared" si="7"/>
        <v>50.038472499999997</v>
      </c>
      <c r="O42" t="s">
        <v>37</v>
      </c>
      <c r="P42" t="s">
        <v>29</v>
      </c>
      <c r="Q42">
        <v>0</v>
      </c>
      <c r="R42" t="s">
        <v>30</v>
      </c>
      <c r="S42" t="s">
        <v>30</v>
      </c>
      <c r="T42" t="s">
        <v>172</v>
      </c>
      <c r="U42" s="24">
        <v>40097.428356481483</v>
      </c>
      <c r="V42" t="s">
        <v>200</v>
      </c>
      <c r="W42" t="s">
        <v>34</v>
      </c>
      <c r="X42" t="s">
        <v>30</v>
      </c>
      <c r="Y42" s="27">
        <v>40097.386805555558</v>
      </c>
      <c r="Z42" s="28">
        <v>40097.580555555556</v>
      </c>
      <c r="AA42" s="3">
        <v>40.886539851910946</v>
      </c>
      <c r="AB42" s="38">
        <v>134</v>
      </c>
      <c r="AC42">
        <v>279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1</v>
      </c>
      <c r="AK42">
        <v>0</v>
      </c>
      <c r="AL42" t="s">
        <v>144</v>
      </c>
      <c r="AM42" t="s">
        <v>74</v>
      </c>
      <c r="AN42" t="s">
        <v>73</v>
      </c>
    </row>
    <row r="43" spans="1:43" x14ac:dyDescent="0.25">
      <c r="A43">
        <v>46</v>
      </c>
      <c r="B43" t="s">
        <v>27</v>
      </c>
      <c r="C43">
        <v>115</v>
      </c>
      <c r="D43">
        <v>85</v>
      </c>
      <c r="E43" s="3">
        <f t="shared" si="22"/>
        <v>64.272211720226849</v>
      </c>
      <c r="F43" s="3">
        <v>46</v>
      </c>
      <c r="G43" s="3">
        <f t="shared" si="18"/>
        <v>34.782608695652179</v>
      </c>
      <c r="H43" s="3">
        <f t="shared" si="19"/>
        <v>33.062499999999993</v>
      </c>
      <c r="I43" s="3">
        <f t="shared" si="5"/>
        <v>75.090252707581215</v>
      </c>
      <c r="J43" s="3">
        <f t="shared" si="20"/>
        <v>51.937500000000007</v>
      </c>
      <c r="K43" s="3">
        <f t="shared" si="4"/>
        <v>39</v>
      </c>
      <c r="L43" s="3">
        <f t="shared" si="6"/>
        <v>12.984375000000002</v>
      </c>
      <c r="M43" s="3">
        <f t="shared" si="7"/>
        <v>25.916812500000002</v>
      </c>
      <c r="O43" t="s">
        <v>28</v>
      </c>
      <c r="P43" t="s">
        <v>29</v>
      </c>
      <c r="Q43">
        <v>3</v>
      </c>
      <c r="R43" t="s">
        <v>33</v>
      </c>
      <c r="S43" t="s">
        <v>30</v>
      </c>
      <c r="T43" t="s">
        <v>30</v>
      </c>
      <c r="U43" s="24">
        <v>42960.604224537034</v>
      </c>
      <c r="V43" t="s">
        <v>193</v>
      </c>
      <c r="W43" t="s">
        <v>30</v>
      </c>
      <c r="X43" t="s">
        <v>30</v>
      </c>
      <c r="Y43" s="27">
        <v>42960.745833333334</v>
      </c>
      <c r="Z43" s="28">
        <v>42960.801388888889</v>
      </c>
      <c r="AA43" s="3">
        <v>75.090252707581215</v>
      </c>
      <c r="AB43" s="38">
        <v>41</v>
      </c>
      <c r="AC43">
        <v>80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 t="s">
        <v>30</v>
      </c>
      <c r="AM43" t="s">
        <v>60</v>
      </c>
      <c r="AN43" t="s">
        <v>61</v>
      </c>
    </row>
    <row r="44" spans="1:43" s="6" customFormat="1" x14ac:dyDescent="0.25">
      <c r="A44" s="6">
        <v>38</v>
      </c>
      <c r="B44" s="6" t="s">
        <v>27</v>
      </c>
      <c r="C44" s="6">
        <v>155</v>
      </c>
      <c r="D44" s="6">
        <v>145.5</v>
      </c>
      <c r="E44" s="7">
        <f t="shared" si="22"/>
        <v>60.561914672216432</v>
      </c>
      <c r="F44" s="7">
        <v>84</v>
      </c>
      <c r="G44" s="7">
        <f t="shared" ref="G44:G45" si="23">F44/(C44/100)^2</f>
        <v>34.963579604578563</v>
      </c>
      <c r="H44" s="3">
        <f t="shared" si="19"/>
        <v>60.062500000000007</v>
      </c>
      <c r="I44" s="3">
        <f t="shared" si="5"/>
        <v>71.982443306510604</v>
      </c>
      <c r="J44" s="3">
        <f t="shared" si="20"/>
        <v>85.4375</v>
      </c>
      <c r="K44" s="3">
        <f t="shared" si="4"/>
        <v>61.5</v>
      </c>
      <c r="L44" s="3">
        <f t="shared" si="6"/>
        <v>21.359375</v>
      </c>
      <c r="M44" s="3">
        <f t="shared" si="7"/>
        <v>42.633312500000002</v>
      </c>
      <c r="N44" s="7"/>
      <c r="O44" s="6" t="s">
        <v>28</v>
      </c>
      <c r="P44" s="6" t="s">
        <v>29</v>
      </c>
      <c r="Q44" s="6">
        <v>3</v>
      </c>
      <c r="R44" s="6" t="s">
        <v>30</v>
      </c>
      <c r="S44" s="6" t="s">
        <v>30</v>
      </c>
      <c r="T44" s="6" t="s">
        <v>30</v>
      </c>
      <c r="U44" s="25">
        <v>42724.420659722222</v>
      </c>
      <c r="V44" t="s">
        <v>193</v>
      </c>
      <c r="W44" s="6" t="s">
        <v>30</v>
      </c>
      <c r="X44" s="6" t="s">
        <v>30</v>
      </c>
      <c r="Y44" s="35" t="s">
        <v>30</v>
      </c>
      <c r="Z44" s="31" t="s">
        <v>30</v>
      </c>
      <c r="AA44" s="7">
        <v>71.982443306510618</v>
      </c>
      <c r="AB44" s="39">
        <v>48</v>
      </c>
      <c r="AC44" s="6">
        <v>160</v>
      </c>
      <c r="AD44" s="6" t="s">
        <v>30</v>
      </c>
      <c r="AE44" s="6" t="s">
        <v>30</v>
      </c>
      <c r="AF44" s="6" t="s">
        <v>30</v>
      </c>
      <c r="AG44" s="6" t="s">
        <v>30</v>
      </c>
      <c r="AH44" s="6" t="s">
        <v>30</v>
      </c>
      <c r="AI44" s="6" t="s">
        <v>30</v>
      </c>
      <c r="AJ44" s="6">
        <v>0</v>
      </c>
      <c r="AK44" s="6" t="s">
        <v>30</v>
      </c>
      <c r="AL44" s="6" t="s">
        <v>30</v>
      </c>
      <c r="AM44" s="6" t="s">
        <v>30</v>
      </c>
      <c r="AN44" s="6" t="s">
        <v>130</v>
      </c>
    </row>
    <row r="45" spans="1:43" x14ac:dyDescent="0.25">
      <c r="A45">
        <v>26</v>
      </c>
      <c r="B45" t="s">
        <v>31</v>
      </c>
      <c r="C45">
        <v>175</v>
      </c>
      <c r="D45">
        <v>216</v>
      </c>
      <c r="E45" s="3">
        <f t="shared" si="22"/>
        <v>70.530612244897952</v>
      </c>
      <c r="F45" s="3">
        <v>178</v>
      </c>
      <c r="G45" s="3">
        <f t="shared" si="23"/>
        <v>58.122448979591837</v>
      </c>
      <c r="H45" s="3">
        <f t="shared" si="19"/>
        <v>76.5625</v>
      </c>
      <c r="I45" s="3">
        <f t="shared" si="5"/>
        <v>27.25235320484088</v>
      </c>
      <c r="J45" s="3">
        <f t="shared" si="20"/>
        <v>139.4375</v>
      </c>
      <c r="K45" s="21">
        <f t="shared" si="4"/>
        <v>38</v>
      </c>
      <c r="L45" s="3">
        <f t="shared" si="6"/>
        <v>34.859375</v>
      </c>
      <c r="M45" s="3">
        <f t="shared" si="7"/>
        <v>69.5793125</v>
      </c>
      <c r="O45" t="s">
        <v>28</v>
      </c>
      <c r="P45" t="s">
        <v>29</v>
      </c>
      <c r="Q45">
        <v>5</v>
      </c>
      <c r="R45" t="s">
        <v>30</v>
      </c>
      <c r="S45" t="s">
        <v>30</v>
      </c>
      <c r="T45" t="s">
        <v>30</v>
      </c>
      <c r="U45" s="24">
        <v>40629.385752314818</v>
      </c>
      <c r="V45" t="s">
        <v>193</v>
      </c>
      <c r="W45" t="s">
        <v>30</v>
      </c>
      <c r="X45" t="s">
        <v>30</v>
      </c>
      <c r="Y45" s="27">
        <v>40629.311111111114</v>
      </c>
      <c r="Z45" s="28">
        <v>40629.381249999999</v>
      </c>
      <c r="AA45" s="3">
        <v>27.252353204840873</v>
      </c>
      <c r="AB45" s="38">
        <v>117</v>
      </c>
      <c r="AC45">
        <v>101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 t="s">
        <v>30</v>
      </c>
      <c r="AM45" t="s">
        <v>134</v>
      </c>
      <c r="AN45" t="s">
        <v>86</v>
      </c>
      <c r="AO45" t="s">
        <v>87</v>
      </c>
    </row>
    <row r="46" spans="1:43" hidden="1" x14ac:dyDescent="0.25">
      <c r="A46">
        <v>33</v>
      </c>
      <c r="B46" t="s">
        <v>27</v>
      </c>
      <c r="C46">
        <v>159</v>
      </c>
      <c r="D46">
        <v>153</v>
      </c>
      <c r="E46" s="3">
        <f t="shared" si="22"/>
        <v>60.51975792096831</v>
      </c>
      <c r="F46" s="3">
        <v>131</v>
      </c>
      <c r="G46" s="3">
        <f t="shared" ref="G46:G61" si="24">F46/(C46/100)^2</f>
        <v>51.817570507495745</v>
      </c>
      <c r="H46" s="3">
        <f t="shared" si="19"/>
        <v>63.202500000000008</v>
      </c>
      <c r="I46" s="3">
        <f t="shared" si="5"/>
        <v>24.499568473509846</v>
      </c>
      <c r="J46" s="3">
        <f t="shared" si="20"/>
        <v>89.797499999999985</v>
      </c>
      <c r="K46" s="21">
        <f t="shared" si="4"/>
        <v>22</v>
      </c>
      <c r="L46" s="3">
        <f t="shared" si="6"/>
        <v>22.449374999999996</v>
      </c>
      <c r="M46" s="3">
        <f t="shared" si="7"/>
        <v>44.808952499999997</v>
      </c>
      <c r="O46" t="s">
        <v>213</v>
      </c>
      <c r="P46" t="s">
        <v>29</v>
      </c>
      <c r="Q46">
        <v>5</v>
      </c>
      <c r="R46" t="s">
        <v>30</v>
      </c>
      <c r="S46" t="s">
        <v>30</v>
      </c>
      <c r="T46" t="s">
        <v>171</v>
      </c>
      <c r="U46" s="24">
        <v>42946.563518518517</v>
      </c>
      <c r="V46" t="s">
        <v>193</v>
      </c>
      <c r="W46" t="s">
        <v>30</v>
      </c>
      <c r="X46" t="s">
        <v>30</v>
      </c>
      <c r="Y46" s="27" t="s">
        <v>30</v>
      </c>
      <c r="Z46" s="28" t="s">
        <v>30</v>
      </c>
      <c r="AA46" s="3">
        <v>24.499568473509854</v>
      </c>
      <c r="AB46" s="38">
        <v>41</v>
      </c>
      <c r="AC46">
        <v>80</v>
      </c>
      <c r="AD46" t="s">
        <v>30</v>
      </c>
      <c r="AE46" t="s">
        <v>30</v>
      </c>
      <c r="AF46" t="s">
        <v>30</v>
      </c>
      <c r="AG46" t="s">
        <v>30</v>
      </c>
      <c r="AH46" t="s">
        <v>30</v>
      </c>
      <c r="AI46" t="s">
        <v>30</v>
      </c>
      <c r="AJ46">
        <v>1</v>
      </c>
      <c r="AK46" t="s">
        <v>30</v>
      </c>
      <c r="AL46" t="s">
        <v>148</v>
      </c>
      <c r="AM46" t="s">
        <v>107</v>
      </c>
      <c r="AN46" t="s">
        <v>70</v>
      </c>
      <c r="AQ46" t="s">
        <v>106</v>
      </c>
    </row>
    <row r="47" spans="1:43" hidden="1" x14ac:dyDescent="0.25">
      <c r="A47">
        <v>56</v>
      </c>
      <c r="B47" t="s">
        <v>27</v>
      </c>
      <c r="C47">
        <v>151</v>
      </c>
      <c r="D47">
        <v>142</v>
      </c>
      <c r="E47" s="3">
        <f t="shared" si="22"/>
        <v>62.277970264462084</v>
      </c>
      <c r="F47" s="3">
        <v>92</v>
      </c>
      <c r="G47" s="3">
        <f t="shared" si="24"/>
        <v>40.349107495285295</v>
      </c>
      <c r="H47" s="3">
        <f t="shared" si="19"/>
        <v>57.002499999999998</v>
      </c>
      <c r="I47" s="3">
        <f t="shared" si="5"/>
        <v>58.825259566457838</v>
      </c>
      <c r="J47" s="3">
        <f t="shared" si="20"/>
        <v>84.997500000000002</v>
      </c>
      <c r="K47" s="3">
        <f t="shared" si="4"/>
        <v>50</v>
      </c>
      <c r="L47" s="3">
        <f t="shared" si="6"/>
        <v>21.249375000000001</v>
      </c>
      <c r="M47" s="3">
        <f t="shared" si="7"/>
        <v>42.413752500000001</v>
      </c>
      <c r="O47" t="s">
        <v>37</v>
      </c>
      <c r="P47" t="s">
        <v>29</v>
      </c>
      <c r="Q47">
        <v>0</v>
      </c>
      <c r="R47" t="s">
        <v>30</v>
      </c>
      <c r="S47" t="s">
        <v>30</v>
      </c>
      <c r="T47" t="s">
        <v>175</v>
      </c>
      <c r="U47" s="24">
        <v>39820.428506944445</v>
      </c>
      <c r="V47" t="s">
        <v>200</v>
      </c>
      <c r="X47" t="s">
        <v>30</v>
      </c>
      <c r="Y47" s="27">
        <v>39820.338888888888</v>
      </c>
      <c r="Z47" s="28">
        <v>39820.551388888889</v>
      </c>
      <c r="AA47" s="3">
        <v>58.825259566457838</v>
      </c>
      <c r="AB47" s="38">
        <v>143</v>
      </c>
      <c r="AC47">
        <v>306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1</v>
      </c>
      <c r="AK47">
        <v>0</v>
      </c>
      <c r="AL47" t="s">
        <v>168</v>
      </c>
      <c r="AM47" t="s">
        <v>96</v>
      </c>
      <c r="AN47" t="s">
        <v>93</v>
      </c>
      <c r="AO47" t="s">
        <v>94</v>
      </c>
      <c r="AP47" t="s">
        <v>95</v>
      </c>
      <c r="AQ47" t="s">
        <v>97</v>
      </c>
    </row>
    <row r="48" spans="1:43" x14ac:dyDescent="0.25">
      <c r="A48">
        <v>28</v>
      </c>
      <c r="B48" t="s">
        <v>27</v>
      </c>
      <c r="C48">
        <v>147</v>
      </c>
      <c r="D48">
        <v>131.5</v>
      </c>
      <c r="E48" s="3">
        <f t="shared" ref="E48:E52" si="25">D48/(C48/100)^2</f>
        <v>60.854273682262026</v>
      </c>
      <c r="F48" s="3">
        <v>80</v>
      </c>
      <c r="G48" s="3">
        <f t="shared" si="24"/>
        <v>37.021611365634691</v>
      </c>
      <c r="H48" s="3">
        <f t="shared" si="19"/>
        <v>54.022499999999994</v>
      </c>
      <c r="I48" s="3">
        <f t="shared" si="5"/>
        <v>66.470910909618922</v>
      </c>
      <c r="J48" s="3">
        <f t="shared" si="20"/>
        <v>77.477500000000006</v>
      </c>
      <c r="K48" s="3">
        <f t="shared" si="4"/>
        <v>51.5</v>
      </c>
      <c r="L48" s="3">
        <f t="shared" si="6"/>
        <v>19.369375000000002</v>
      </c>
      <c r="M48" s="3">
        <f t="shared" si="7"/>
        <v>38.661272500000003</v>
      </c>
      <c r="O48" t="s">
        <v>28</v>
      </c>
      <c r="P48" t="s">
        <v>29</v>
      </c>
      <c r="Q48">
        <v>9</v>
      </c>
      <c r="R48" t="s">
        <v>30</v>
      </c>
      <c r="S48" t="s">
        <v>30</v>
      </c>
      <c r="T48" t="s">
        <v>30</v>
      </c>
      <c r="U48" s="24">
        <v>40632.452025462961</v>
      </c>
      <c r="V48" t="s">
        <v>193</v>
      </c>
      <c r="W48" t="s">
        <v>30</v>
      </c>
      <c r="X48" t="s">
        <v>30</v>
      </c>
      <c r="Y48" s="27">
        <v>40632.351388888892</v>
      </c>
      <c r="Z48" s="28">
        <v>40632.426388888889</v>
      </c>
      <c r="AA48" s="3">
        <v>66.470910909618908</v>
      </c>
      <c r="AB48" s="38">
        <v>117</v>
      </c>
      <c r="AC48">
        <v>108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 t="s">
        <v>30</v>
      </c>
      <c r="AM48" t="s">
        <v>80</v>
      </c>
    </row>
    <row r="49" spans="1:42" x14ac:dyDescent="0.25">
      <c r="A49">
        <v>51</v>
      </c>
      <c r="B49" t="s">
        <v>27</v>
      </c>
      <c r="C49">
        <v>160</v>
      </c>
      <c r="D49">
        <v>171</v>
      </c>
      <c r="E49" s="3">
        <f t="shared" si="25"/>
        <v>66.796874999999986</v>
      </c>
      <c r="F49" s="3">
        <v>133</v>
      </c>
      <c r="G49" s="3">
        <f t="shared" si="24"/>
        <v>51.953124999999993</v>
      </c>
      <c r="H49" s="3">
        <f t="shared" si="19"/>
        <v>64.000000000000014</v>
      </c>
      <c r="I49" s="3">
        <f t="shared" si="5"/>
        <v>35.514018691588788</v>
      </c>
      <c r="J49" s="3">
        <f t="shared" si="20"/>
        <v>106.99999999999999</v>
      </c>
      <c r="K49" s="21">
        <f t="shared" si="4"/>
        <v>38</v>
      </c>
      <c r="L49" s="3">
        <f t="shared" si="6"/>
        <v>26.749999999999996</v>
      </c>
      <c r="M49" s="3">
        <f t="shared" si="7"/>
        <v>53.392999999999994</v>
      </c>
      <c r="O49" t="s">
        <v>28</v>
      </c>
      <c r="P49" t="s">
        <v>29</v>
      </c>
      <c r="Q49">
        <v>4</v>
      </c>
      <c r="R49" t="s">
        <v>33</v>
      </c>
      <c r="S49" t="s">
        <v>30</v>
      </c>
      <c r="T49" t="s">
        <v>30</v>
      </c>
      <c r="U49" s="24">
        <v>42681.649201388886</v>
      </c>
      <c r="V49" t="s">
        <v>193</v>
      </c>
      <c r="W49" t="s">
        <v>30</v>
      </c>
      <c r="X49" t="s">
        <v>30</v>
      </c>
      <c r="Y49" s="27">
        <v>42681.433333333334</v>
      </c>
      <c r="Z49" s="28">
        <v>42681.560416666667</v>
      </c>
      <c r="AA49" s="3">
        <v>35.514018691588788</v>
      </c>
      <c r="AB49" s="38">
        <v>37</v>
      </c>
      <c r="AC49">
        <v>183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 t="s">
        <v>30</v>
      </c>
      <c r="AM49" t="s">
        <v>135</v>
      </c>
      <c r="AN49" t="s">
        <v>85</v>
      </c>
    </row>
    <row r="50" spans="1:42" x14ac:dyDescent="0.25">
      <c r="A50">
        <v>48</v>
      </c>
      <c r="B50" t="s">
        <v>27</v>
      </c>
      <c r="C50">
        <v>155</v>
      </c>
      <c r="D50">
        <v>153.6</v>
      </c>
      <c r="E50" s="3">
        <f t="shared" si="25"/>
        <v>63.933402705515078</v>
      </c>
      <c r="F50" s="3">
        <v>96.4</v>
      </c>
      <c r="G50" s="3">
        <f t="shared" si="24"/>
        <v>40.124869927159203</v>
      </c>
      <c r="H50" s="3">
        <f t="shared" si="19"/>
        <v>60.062500000000007</v>
      </c>
      <c r="I50" s="3">
        <f t="shared" si="5"/>
        <v>61.151944407323263</v>
      </c>
      <c r="J50" s="3">
        <f t="shared" si="20"/>
        <v>93.537499999999994</v>
      </c>
      <c r="K50" s="3">
        <f t="shared" si="4"/>
        <v>57.199999999999989</v>
      </c>
      <c r="L50" s="3">
        <f t="shared" si="6"/>
        <v>23.384374999999999</v>
      </c>
      <c r="M50" s="3">
        <f t="shared" si="7"/>
        <v>46.675212500000001</v>
      </c>
      <c r="O50" t="s">
        <v>28</v>
      </c>
      <c r="P50" t="s">
        <v>29</v>
      </c>
      <c r="Q50">
        <v>2</v>
      </c>
      <c r="R50" t="s">
        <v>33</v>
      </c>
      <c r="S50" t="s">
        <v>30</v>
      </c>
      <c r="T50" t="s">
        <v>30</v>
      </c>
      <c r="U50" s="24">
        <v>43067.42597222222</v>
      </c>
      <c r="V50" t="s">
        <v>126</v>
      </c>
      <c r="W50" t="s">
        <v>30</v>
      </c>
      <c r="X50" t="s">
        <v>30</v>
      </c>
      <c r="Y50" s="27">
        <v>43067.644444444442</v>
      </c>
      <c r="Z50" s="28">
        <v>43067.696527777778</v>
      </c>
      <c r="AA50" s="3">
        <v>61.151944407323263</v>
      </c>
      <c r="AB50" s="38">
        <v>25</v>
      </c>
      <c r="AC50">
        <v>75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 t="s">
        <v>30</v>
      </c>
      <c r="AM50" t="s">
        <v>108</v>
      </c>
      <c r="AO50" t="s">
        <v>104</v>
      </c>
    </row>
    <row r="51" spans="1:42" x14ac:dyDescent="0.25">
      <c r="A51">
        <v>40</v>
      </c>
      <c r="B51" t="s">
        <v>27</v>
      </c>
      <c r="C51">
        <v>156</v>
      </c>
      <c r="D51">
        <v>152.6</v>
      </c>
      <c r="E51" s="3">
        <f t="shared" si="25"/>
        <v>62.705456936226156</v>
      </c>
      <c r="F51" s="3">
        <v>133</v>
      </c>
      <c r="G51" s="3">
        <f t="shared" si="24"/>
        <v>54.651545036160414</v>
      </c>
      <c r="H51" s="3">
        <f t="shared" si="19"/>
        <v>60.84</v>
      </c>
      <c r="I51" s="3">
        <f t="shared" si="5"/>
        <v>21.36006974716652</v>
      </c>
      <c r="J51" s="3">
        <f t="shared" si="20"/>
        <v>91.759999999999991</v>
      </c>
      <c r="K51" s="21">
        <f t="shared" si="4"/>
        <v>19.599999999999994</v>
      </c>
      <c r="L51" s="3">
        <f t="shared" si="6"/>
        <v>22.94</v>
      </c>
      <c r="M51" s="3">
        <f t="shared" si="7"/>
        <v>45.788239999999995</v>
      </c>
      <c r="O51" t="s">
        <v>28</v>
      </c>
      <c r="P51" t="s">
        <v>29</v>
      </c>
      <c r="Q51">
        <v>5</v>
      </c>
      <c r="R51" t="s">
        <v>30</v>
      </c>
      <c r="S51" t="s">
        <v>30</v>
      </c>
      <c r="T51" t="s">
        <v>30</v>
      </c>
      <c r="U51" s="24">
        <v>40455.467800925922</v>
      </c>
      <c r="V51" t="s">
        <v>193</v>
      </c>
      <c r="W51" t="s">
        <v>30</v>
      </c>
      <c r="X51" t="s">
        <v>30</v>
      </c>
      <c r="Y51" s="27">
        <v>40455.319444444445</v>
      </c>
      <c r="Z51" s="28">
        <v>40455.388194444444</v>
      </c>
      <c r="AA51" s="3">
        <v>21.36006974716652</v>
      </c>
      <c r="AB51" s="38">
        <v>122</v>
      </c>
      <c r="AC51">
        <v>99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 t="s">
        <v>30</v>
      </c>
      <c r="AM51" t="s">
        <v>30</v>
      </c>
      <c r="AO51" t="s">
        <v>62</v>
      </c>
    </row>
    <row r="52" spans="1:42" x14ac:dyDescent="0.25">
      <c r="A52">
        <v>39</v>
      </c>
      <c r="B52" t="s">
        <v>27</v>
      </c>
      <c r="C52">
        <v>160</v>
      </c>
      <c r="D52">
        <v>182</v>
      </c>
      <c r="E52" s="3">
        <f t="shared" si="25"/>
        <v>71.093749999999986</v>
      </c>
      <c r="F52" s="3">
        <v>148</v>
      </c>
      <c r="G52" s="3">
        <f t="shared" si="24"/>
        <v>57.812499999999986</v>
      </c>
      <c r="H52" s="3">
        <f t="shared" si="19"/>
        <v>64.000000000000014</v>
      </c>
      <c r="I52" s="3">
        <f t="shared" si="5"/>
        <v>28.813559322033903</v>
      </c>
      <c r="J52" s="3">
        <f t="shared" si="20"/>
        <v>117.99999999999999</v>
      </c>
      <c r="K52" s="21">
        <f t="shared" si="4"/>
        <v>34</v>
      </c>
      <c r="L52" s="3">
        <f t="shared" si="6"/>
        <v>29.499999999999996</v>
      </c>
      <c r="M52" s="3">
        <f t="shared" si="7"/>
        <v>58.881999999999991</v>
      </c>
      <c r="O52" t="s">
        <v>28</v>
      </c>
      <c r="P52" t="s">
        <v>29</v>
      </c>
      <c r="Q52">
        <v>4</v>
      </c>
      <c r="R52" t="s">
        <v>33</v>
      </c>
      <c r="S52" t="s">
        <v>30</v>
      </c>
      <c r="T52" t="s">
        <v>30</v>
      </c>
      <c r="U52" s="24">
        <v>43695.588020833333</v>
      </c>
      <c r="V52" t="s">
        <v>193</v>
      </c>
      <c r="W52" t="s">
        <v>30</v>
      </c>
      <c r="X52" t="s">
        <v>30</v>
      </c>
      <c r="Y52" s="27">
        <v>43695.299305555556</v>
      </c>
      <c r="Z52" s="28">
        <v>43695.397916666669</v>
      </c>
      <c r="AA52" s="3">
        <v>28.81355932203391</v>
      </c>
      <c r="AB52" s="38">
        <v>16</v>
      </c>
      <c r="AC52">
        <v>142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 t="s">
        <v>30</v>
      </c>
      <c r="AM52" t="s">
        <v>36</v>
      </c>
      <c r="AN52" t="s">
        <v>82</v>
      </c>
    </row>
    <row r="53" spans="1:42" x14ac:dyDescent="0.25">
      <c r="A53">
        <v>42</v>
      </c>
      <c r="B53" t="s">
        <v>31</v>
      </c>
      <c r="C53">
        <v>162</v>
      </c>
      <c r="D53">
        <v>158.80000000000001</v>
      </c>
      <c r="E53" s="3">
        <f t="shared" ref="E53:E61" si="26">D53/(C53/100)^2</f>
        <v>60.50906873952141</v>
      </c>
      <c r="F53" s="3">
        <v>130</v>
      </c>
      <c r="G53" s="3">
        <f t="shared" si="24"/>
        <v>49.535131839658582</v>
      </c>
      <c r="H53" s="3">
        <f t="shared" si="19"/>
        <v>65.610000000000014</v>
      </c>
      <c r="I53" s="3">
        <f t="shared" si="5"/>
        <v>30.904603498229434</v>
      </c>
      <c r="J53" s="3">
        <f t="shared" si="20"/>
        <v>93.19</v>
      </c>
      <c r="K53" s="21">
        <f t="shared" si="4"/>
        <v>28.800000000000011</v>
      </c>
      <c r="L53" s="3">
        <f t="shared" si="6"/>
        <v>23.297499999999999</v>
      </c>
      <c r="M53" s="3">
        <f t="shared" si="7"/>
        <v>46.501809999999999</v>
      </c>
      <c r="O53" t="s">
        <v>28</v>
      </c>
      <c r="P53" t="s">
        <v>29</v>
      </c>
      <c r="Q53" t="s">
        <v>30</v>
      </c>
      <c r="R53" t="s">
        <v>30</v>
      </c>
      <c r="S53" t="s">
        <v>30</v>
      </c>
      <c r="T53" t="s">
        <v>30</v>
      </c>
      <c r="U53" s="24">
        <v>40860.437581018516</v>
      </c>
      <c r="V53" t="s">
        <v>193</v>
      </c>
      <c r="W53" t="s">
        <v>30</v>
      </c>
      <c r="X53" t="s">
        <v>30</v>
      </c>
      <c r="Y53" s="27" t="s">
        <v>30</v>
      </c>
      <c r="Z53" s="28" t="s">
        <v>30</v>
      </c>
      <c r="AA53" s="3">
        <v>30.904603498229449</v>
      </c>
      <c r="AB53" s="38">
        <v>109</v>
      </c>
      <c r="AC53">
        <v>101</v>
      </c>
      <c r="AD53" t="s">
        <v>30</v>
      </c>
      <c r="AE53" t="s">
        <v>30</v>
      </c>
      <c r="AF53" t="s">
        <v>30</v>
      </c>
      <c r="AG53" t="s">
        <v>30</v>
      </c>
      <c r="AH53" t="s">
        <v>30</v>
      </c>
      <c r="AI53" t="s">
        <v>30</v>
      </c>
      <c r="AJ53">
        <v>0</v>
      </c>
      <c r="AK53" t="s">
        <v>30</v>
      </c>
      <c r="AL53" t="s">
        <v>30</v>
      </c>
      <c r="AM53" t="s">
        <v>30</v>
      </c>
      <c r="AO53" t="s">
        <v>62</v>
      </c>
    </row>
    <row r="54" spans="1:42" x14ac:dyDescent="0.25">
      <c r="A54">
        <v>69</v>
      </c>
      <c r="B54" t="s">
        <v>27</v>
      </c>
      <c r="C54">
        <v>165</v>
      </c>
      <c r="D54">
        <v>165</v>
      </c>
      <c r="E54" s="3">
        <f t="shared" si="26"/>
        <v>60.606060606060616</v>
      </c>
      <c r="F54" s="3">
        <v>79</v>
      </c>
      <c r="G54" s="3">
        <f t="shared" si="24"/>
        <v>29.017447199265384</v>
      </c>
      <c r="H54" s="3">
        <f t="shared" si="19"/>
        <v>68.062499999999986</v>
      </c>
      <c r="I54" s="3">
        <f t="shared" si="5"/>
        <v>88.716956802063166</v>
      </c>
      <c r="J54" s="3">
        <f t="shared" si="20"/>
        <v>96.937500000000014</v>
      </c>
      <c r="K54" s="3">
        <f t="shared" si="4"/>
        <v>86</v>
      </c>
      <c r="L54" s="3">
        <f t="shared" si="6"/>
        <v>24.234375000000004</v>
      </c>
      <c r="M54" s="3">
        <f t="shared" si="7"/>
        <v>48.371812500000004</v>
      </c>
      <c r="T54" t="s">
        <v>30</v>
      </c>
      <c r="U54" s="24">
        <v>43588</v>
      </c>
      <c r="V54" t="s">
        <v>126</v>
      </c>
      <c r="AA54" s="3">
        <v>88.71695680206318</v>
      </c>
      <c r="AB54" s="38">
        <v>19</v>
      </c>
      <c r="AC54">
        <v>95</v>
      </c>
      <c r="AJ54">
        <v>0</v>
      </c>
      <c r="AM54" t="s">
        <v>123</v>
      </c>
      <c r="AN54" t="s">
        <v>125</v>
      </c>
      <c r="AO54" t="s">
        <v>124</v>
      </c>
      <c r="AP54" t="s">
        <v>67</v>
      </c>
    </row>
    <row r="55" spans="1:42" x14ac:dyDescent="0.25">
      <c r="A55">
        <v>18</v>
      </c>
      <c r="B55" t="s">
        <v>27</v>
      </c>
      <c r="C55">
        <v>168</v>
      </c>
      <c r="D55">
        <v>170</v>
      </c>
      <c r="E55" s="3">
        <f t="shared" si="26"/>
        <v>60.232426303854886</v>
      </c>
      <c r="F55" s="3">
        <v>110</v>
      </c>
      <c r="G55" s="3">
        <f t="shared" si="24"/>
        <v>38.973922902494337</v>
      </c>
      <c r="H55" s="3">
        <f t="shared" si="19"/>
        <v>70.559999999999988</v>
      </c>
      <c r="I55" s="3">
        <f t="shared" si="5"/>
        <v>60.337892196299272</v>
      </c>
      <c r="J55" s="3">
        <f t="shared" si="20"/>
        <v>99.440000000000012</v>
      </c>
      <c r="K55" s="3">
        <f t="shared" si="4"/>
        <v>60</v>
      </c>
      <c r="L55" s="3">
        <f t="shared" si="6"/>
        <v>24.860000000000003</v>
      </c>
      <c r="M55" s="3">
        <f t="shared" si="7"/>
        <v>49.620560000000005</v>
      </c>
      <c r="T55" t="s">
        <v>30</v>
      </c>
      <c r="U55" s="24">
        <v>43805</v>
      </c>
      <c r="V55" t="s">
        <v>126</v>
      </c>
      <c r="AA55" s="3">
        <v>60.337892196299265</v>
      </c>
      <c r="AB55" s="38">
        <v>12</v>
      </c>
      <c r="AC55">
        <v>145</v>
      </c>
      <c r="AJ55">
        <v>0</v>
      </c>
    </row>
    <row r="56" spans="1:42" x14ac:dyDescent="0.25">
      <c r="A56">
        <v>47</v>
      </c>
      <c r="B56" t="s">
        <v>27</v>
      </c>
      <c r="C56">
        <v>154</v>
      </c>
      <c r="D56">
        <v>147</v>
      </c>
      <c r="E56" s="3">
        <f t="shared" si="26"/>
        <v>61.983471074380169</v>
      </c>
      <c r="F56" s="3">
        <v>88</v>
      </c>
      <c r="G56" s="3">
        <f t="shared" si="24"/>
        <v>37.105751391465681</v>
      </c>
      <c r="H56" s="3">
        <f t="shared" si="19"/>
        <v>59.29</v>
      </c>
      <c r="I56" s="3">
        <f t="shared" si="5"/>
        <v>67.267130315813475</v>
      </c>
      <c r="J56" s="3">
        <f t="shared" si="20"/>
        <v>87.710000000000008</v>
      </c>
      <c r="K56" s="3">
        <f t="shared" si="4"/>
        <v>59</v>
      </c>
      <c r="L56" s="3">
        <f t="shared" si="6"/>
        <v>21.927499999999998</v>
      </c>
      <c r="M56" s="3">
        <f t="shared" si="7"/>
        <v>43.767290000000003</v>
      </c>
      <c r="T56" t="s">
        <v>30</v>
      </c>
      <c r="U56" s="24">
        <v>43598</v>
      </c>
      <c r="V56" t="s">
        <v>126</v>
      </c>
      <c r="AA56" s="3">
        <v>67.267130315813489</v>
      </c>
      <c r="AB56" s="38">
        <v>12</v>
      </c>
      <c r="AC56">
        <v>83</v>
      </c>
      <c r="AJ56">
        <v>0</v>
      </c>
      <c r="AM56" t="s">
        <v>127</v>
      </c>
      <c r="AN56" t="s">
        <v>30</v>
      </c>
      <c r="AO56" t="s">
        <v>128</v>
      </c>
    </row>
    <row r="57" spans="1:42" x14ac:dyDescent="0.25">
      <c r="A57">
        <v>36</v>
      </c>
      <c r="B57" t="s">
        <v>27</v>
      </c>
      <c r="C57">
        <v>158</v>
      </c>
      <c r="D57">
        <v>153</v>
      </c>
      <c r="E57" s="3">
        <f t="shared" si="26"/>
        <v>61.288255087325737</v>
      </c>
      <c r="F57" s="3">
        <v>72</v>
      </c>
      <c r="G57" s="3">
        <f t="shared" si="24"/>
        <v>28.841531805800347</v>
      </c>
      <c r="H57" s="3">
        <f t="shared" si="19"/>
        <v>62.410000000000011</v>
      </c>
      <c r="I57" s="3">
        <f t="shared" si="5"/>
        <v>89.41384258748208</v>
      </c>
      <c r="J57" s="3">
        <f t="shared" si="20"/>
        <v>90.589999999999989</v>
      </c>
      <c r="K57" s="3">
        <f t="shared" si="4"/>
        <v>81</v>
      </c>
      <c r="L57" s="3">
        <f t="shared" si="6"/>
        <v>22.647499999999994</v>
      </c>
      <c r="M57" s="3">
        <f t="shared" si="7"/>
        <v>45.204409999999989</v>
      </c>
      <c r="T57" t="s">
        <v>30</v>
      </c>
      <c r="U57" s="24">
        <v>43403</v>
      </c>
      <c r="V57" t="s">
        <v>126</v>
      </c>
      <c r="AA57" s="3">
        <v>89.413842587482065</v>
      </c>
      <c r="AB57" s="38">
        <v>26</v>
      </c>
      <c r="AC57">
        <v>94</v>
      </c>
      <c r="AJ57">
        <v>0</v>
      </c>
      <c r="AM57" t="s">
        <v>30</v>
      </c>
    </row>
    <row r="58" spans="1:42" x14ac:dyDescent="0.25">
      <c r="A58">
        <v>33</v>
      </c>
      <c r="B58" t="s">
        <v>27</v>
      </c>
      <c r="C58">
        <v>149</v>
      </c>
      <c r="D58">
        <v>134</v>
      </c>
      <c r="E58" s="3">
        <f t="shared" si="26"/>
        <v>60.357641547678035</v>
      </c>
      <c r="F58" s="3">
        <v>65</v>
      </c>
      <c r="G58" s="3">
        <f t="shared" si="24"/>
        <v>29.277960452231881</v>
      </c>
      <c r="H58" s="3">
        <f t="shared" si="19"/>
        <v>55.502499999999998</v>
      </c>
      <c r="I58" s="3">
        <f t="shared" si="5"/>
        <v>87.900888563330042</v>
      </c>
      <c r="J58" s="3">
        <f t="shared" si="20"/>
        <v>78.497500000000002</v>
      </c>
      <c r="K58" s="3">
        <f t="shared" si="4"/>
        <v>69</v>
      </c>
      <c r="L58" s="3">
        <f t="shared" si="6"/>
        <v>19.624375000000001</v>
      </c>
      <c r="M58" s="3">
        <f t="shared" si="7"/>
        <v>39.170252500000004</v>
      </c>
      <c r="T58" t="s">
        <v>30</v>
      </c>
      <c r="U58" s="24">
        <v>43689</v>
      </c>
      <c r="V58" t="s">
        <v>126</v>
      </c>
      <c r="AA58" s="3">
        <v>87.900888563330042</v>
      </c>
      <c r="AB58" s="38">
        <v>16</v>
      </c>
      <c r="AC58">
        <v>89</v>
      </c>
      <c r="AJ58">
        <v>0</v>
      </c>
      <c r="AM58" t="s">
        <v>30</v>
      </c>
    </row>
    <row r="59" spans="1:42" x14ac:dyDescent="0.25">
      <c r="A59">
        <v>33</v>
      </c>
      <c r="B59" t="s">
        <v>31</v>
      </c>
      <c r="C59">
        <v>180</v>
      </c>
      <c r="D59">
        <v>198</v>
      </c>
      <c r="E59" s="3">
        <f t="shared" si="26"/>
        <v>61.111111111111107</v>
      </c>
      <c r="F59" s="3">
        <v>153</v>
      </c>
      <c r="G59" s="3">
        <f t="shared" si="24"/>
        <v>47.222222222222221</v>
      </c>
      <c r="H59" s="3">
        <f t="shared" si="19"/>
        <v>81</v>
      </c>
      <c r="I59" s="3">
        <f t="shared" si="5"/>
        <v>38.46153846153846</v>
      </c>
      <c r="J59" s="3">
        <f t="shared" si="20"/>
        <v>117</v>
      </c>
      <c r="K59" s="21">
        <f t="shared" si="4"/>
        <v>45</v>
      </c>
      <c r="L59" s="3">
        <f t="shared" si="6"/>
        <v>29.25</v>
      </c>
      <c r="M59" s="3">
        <f t="shared" si="7"/>
        <v>58.383000000000003</v>
      </c>
      <c r="T59" t="s">
        <v>30</v>
      </c>
      <c r="U59" s="24">
        <v>43223</v>
      </c>
      <c r="V59" t="s">
        <v>126</v>
      </c>
      <c r="AA59" s="3">
        <v>38.46153846153846</v>
      </c>
      <c r="AB59" s="38">
        <v>31</v>
      </c>
      <c r="AC59">
        <v>110</v>
      </c>
      <c r="AJ59">
        <v>0</v>
      </c>
      <c r="AM59" t="s">
        <v>30</v>
      </c>
    </row>
    <row r="60" spans="1:42" x14ac:dyDescent="0.25">
      <c r="A60">
        <v>42</v>
      </c>
      <c r="B60" t="s">
        <v>27</v>
      </c>
      <c r="C60">
        <v>162</v>
      </c>
      <c r="D60">
        <v>163</v>
      </c>
      <c r="E60" s="3">
        <f t="shared" si="26"/>
        <v>62.109434537418068</v>
      </c>
      <c r="F60" s="3">
        <v>117</v>
      </c>
      <c r="G60" s="3">
        <f t="shared" si="24"/>
        <v>44.581618655692722</v>
      </c>
      <c r="H60" s="3">
        <f t="shared" si="19"/>
        <v>65.610000000000014</v>
      </c>
      <c r="I60" s="3">
        <f t="shared" si="5"/>
        <v>47.232775438956779</v>
      </c>
      <c r="J60" s="3">
        <f t="shared" si="20"/>
        <v>97.389999999999986</v>
      </c>
      <c r="K60" s="21">
        <f t="shared" si="4"/>
        <v>46</v>
      </c>
      <c r="L60" s="3">
        <f t="shared" si="6"/>
        <v>24.347499999999997</v>
      </c>
      <c r="M60" s="3">
        <f t="shared" si="7"/>
        <v>48.597609999999996</v>
      </c>
      <c r="O60" t="s">
        <v>28</v>
      </c>
      <c r="P60" t="s">
        <v>29</v>
      </c>
      <c r="Q60">
        <v>2</v>
      </c>
      <c r="R60" t="s">
        <v>41</v>
      </c>
      <c r="S60" t="s">
        <v>39</v>
      </c>
      <c r="T60" t="s">
        <v>30</v>
      </c>
      <c r="U60" s="24">
        <v>42631.642581018517</v>
      </c>
      <c r="V60" t="s">
        <v>193</v>
      </c>
      <c r="W60" t="s">
        <v>30</v>
      </c>
      <c r="X60" t="s">
        <v>30</v>
      </c>
      <c r="Y60" s="27">
        <v>42631.920138888891</v>
      </c>
      <c r="Z60" s="28">
        <v>42631.97152777778</v>
      </c>
      <c r="AA60" s="3">
        <v>47.232775438956786</v>
      </c>
      <c r="AB60" s="38">
        <v>53</v>
      </c>
      <c r="AC60">
        <v>74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 t="s">
        <v>30</v>
      </c>
      <c r="AM60" t="s">
        <v>30</v>
      </c>
      <c r="AO60" t="s">
        <v>62</v>
      </c>
    </row>
    <row r="61" spans="1:42" x14ac:dyDescent="0.25">
      <c r="A61">
        <v>51</v>
      </c>
      <c r="B61" t="s">
        <v>27</v>
      </c>
      <c r="C61">
        <v>152</v>
      </c>
      <c r="D61">
        <v>141.4</v>
      </c>
      <c r="E61" s="3">
        <f t="shared" si="26"/>
        <v>61.201523545706372</v>
      </c>
      <c r="F61" s="3">
        <v>117</v>
      </c>
      <c r="G61" s="3">
        <f t="shared" si="24"/>
        <v>50.640581717451525</v>
      </c>
      <c r="H61" s="3">
        <f t="shared" si="19"/>
        <v>57.76</v>
      </c>
      <c r="I61" s="3">
        <f t="shared" si="5"/>
        <v>29.172644667623146</v>
      </c>
      <c r="J61" s="3">
        <f t="shared" si="20"/>
        <v>83.640000000000015</v>
      </c>
      <c r="K61" s="21">
        <f t="shared" si="4"/>
        <v>24.400000000000006</v>
      </c>
      <c r="L61" s="3">
        <f t="shared" si="6"/>
        <v>20.910000000000004</v>
      </c>
      <c r="M61" s="3">
        <f t="shared" si="7"/>
        <v>41.736360000000005</v>
      </c>
      <c r="O61" t="s">
        <v>28</v>
      </c>
      <c r="P61" t="s">
        <v>29</v>
      </c>
      <c r="Q61">
        <v>2</v>
      </c>
      <c r="R61" t="s">
        <v>30</v>
      </c>
      <c r="S61" t="s">
        <v>30</v>
      </c>
      <c r="T61" t="s">
        <v>30</v>
      </c>
      <c r="U61" s="24">
        <v>40545.440925925926</v>
      </c>
      <c r="V61" t="s">
        <v>193</v>
      </c>
      <c r="W61" t="s">
        <v>30</v>
      </c>
      <c r="X61" t="s">
        <v>30</v>
      </c>
      <c r="Y61" s="27" t="s">
        <v>30</v>
      </c>
      <c r="Z61" s="28" t="s">
        <v>30</v>
      </c>
      <c r="AA61" s="3">
        <v>29.17264466762316</v>
      </c>
      <c r="AB61" s="38">
        <v>119</v>
      </c>
      <c r="AC61">
        <v>185</v>
      </c>
      <c r="AD61" t="s">
        <v>30</v>
      </c>
      <c r="AE61" t="s">
        <v>30</v>
      </c>
      <c r="AF61" t="s">
        <v>30</v>
      </c>
      <c r="AG61" t="s">
        <v>30</v>
      </c>
      <c r="AH61" t="s">
        <v>30</v>
      </c>
      <c r="AI61" t="s">
        <v>30</v>
      </c>
      <c r="AJ61">
        <v>0</v>
      </c>
      <c r="AK61" t="s">
        <v>30</v>
      </c>
      <c r="AL61" t="s">
        <v>30</v>
      </c>
      <c r="AM61" t="s">
        <v>30</v>
      </c>
    </row>
    <row r="62" spans="1:42" hidden="1" x14ac:dyDescent="0.25">
      <c r="A62">
        <f>AVERAGE(A2:A61)</f>
        <v>41.483333333333334</v>
      </c>
      <c r="C62">
        <f>AVERAGE(C2:C61)</f>
        <v>163.75</v>
      </c>
      <c r="D62">
        <f>AVERAGE(D2:D61)</f>
        <v>171.95999999999998</v>
      </c>
      <c r="E62" s="3">
        <f>AVERAGE(E2:E61)</f>
        <v>63.805178127486961</v>
      </c>
      <c r="F62" s="3">
        <f>AVERAGE(F2:F61)</f>
        <v>121.83999999999999</v>
      </c>
      <c r="G62" s="3">
        <f>AVERAGE(G2:G61)</f>
        <v>45.108958769324559</v>
      </c>
      <c r="K62" s="3">
        <f>AVERAGE(K3:K61)</f>
        <v>49.342372881355935</v>
      </c>
      <c r="AB62" s="38">
        <f>AVERAGE(AB2:AB61)</f>
        <v>72.13333333333334</v>
      </c>
      <c r="AC62">
        <f>AVERAGE(AC2:AC61)</f>
        <v>126.15</v>
      </c>
    </row>
    <row r="63" spans="1:42" hidden="1" x14ac:dyDescent="0.25">
      <c r="K63" s="3">
        <f>AVERAGE(K3:K62)</f>
        <v>49.342372881355935</v>
      </c>
    </row>
    <row r="64" spans="1:42" hidden="1" x14ac:dyDescent="0.25">
      <c r="K64" s="3">
        <f>AVERAGE(K7:K46)</f>
        <v>47.907499999999999</v>
      </c>
    </row>
    <row r="65" spans="8:39" hidden="1" x14ac:dyDescent="0.25">
      <c r="AM65" t="s">
        <v>141</v>
      </c>
    </row>
    <row r="66" spans="8:39" hidden="1" x14ac:dyDescent="0.25">
      <c r="H66" s="3">
        <v>0.18329999999999999</v>
      </c>
      <c r="J66" s="3">
        <v>0.25</v>
      </c>
      <c r="K66" s="3">
        <v>11</v>
      </c>
      <c r="AM66" t="s">
        <v>138</v>
      </c>
    </row>
    <row r="67" spans="8:39" hidden="1" x14ac:dyDescent="0.25">
      <c r="H67" s="3">
        <v>0.48330000000000001</v>
      </c>
      <c r="J67" s="3">
        <v>0.499</v>
      </c>
      <c r="K67" s="3">
        <v>29</v>
      </c>
      <c r="AL67" t="s">
        <v>137</v>
      </c>
      <c r="AM67" t="s">
        <v>138</v>
      </c>
    </row>
    <row r="68" spans="8:39" hidden="1" x14ac:dyDescent="0.25">
      <c r="AM68" t="s">
        <v>138</v>
      </c>
    </row>
    <row r="69" spans="8:39" hidden="1" x14ac:dyDescent="0.25">
      <c r="AM69" t="s">
        <v>141</v>
      </c>
    </row>
    <row r="70" spans="8:39" hidden="1" x14ac:dyDescent="0.25">
      <c r="U70" s="24" t="s">
        <v>171</v>
      </c>
      <c r="V70" s="16">
        <v>0.46660000000000001</v>
      </c>
      <c r="AM70" t="s">
        <v>143</v>
      </c>
    </row>
    <row r="71" spans="8:39" hidden="1" x14ac:dyDescent="0.25">
      <c r="U71" s="24" t="s">
        <v>178</v>
      </c>
      <c r="V71" s="16">
        <v>0.50609999999999999</v>
      </c>
      <c r="AM71" t="s">
        <v>140</v>
      </c>
    </row>
    <row r="72" spans="8:39" hidden="1" x14ac:dyDescent="0.25">
      <c r="U72" s="24" t="s">
        <v>179</v>
      </c>
      <c r="V72" s="16">
        <v>0.4582</v>
      </c>
      <c r="AM72" t="s">
        <v>138</v>
      </c>
    </row>
    <row r="73" spans="8:39" hidden="1" x14ac:dyDescent="0.25">
      <c r="AL73" t="s">
        <v>138</v>
      </c>
      <c r="AM73" t="s">
        <v>140</v>
      </c>
    </row>
    <row r="74" spans="8:39" hidden="1" x14ac:dyDescent="0.25">
      <c r="U74" s="24" t="s">
        <v>180</v>
      </c>
      <c r="V74" s="16">
        <v>0.60880000000000001</v>
      </c>
      <c r="AM74" t="s">
        <v>142</v>
      </c>
    </row>
    <row r="75" spans="8:39" hidden="1" x14ac:dyDescent="0.25">
      <c r="S75" s="16">
        <v>46.66</v>
      </c>
      <c r="AM75" t="s">
        <v>142</v>
      </c>
    </row>
    <row r="76" spans="8:39" hidden="1" x14ac:dyDescent="0.25">
      <c r="S76">
        <v>60.88</v>
      </c>
      <c r="AM76" t="s">
        <v>141</v>
      </c>
    </row>
    <row r="77" spans="8:39" hidden="1" x14ac:dyDescent="0.25">
      <c r="S77">
        <v>65.02</v>
      </c>
      <c r="U77" s="24" t="s">
        <v>181</v>
      </c>
      <c r="V77" s="16">
        <v>0.6502</v>
      </c>
      <c r="AM77" t="s">
        <v>142</v>
      </c>
    </row>
    <row r="78" spans="8:39" hidden="1" x14ac:dyDescent="0.25">
      <c r="S78">
        <v>50.9</v>
      </c>
      <c r="U78" s="24" t="s">
        <v>182</v>
      </c>
      <c r="V78" s="16">
        <v>0.7288</v>
      </c>
      <c r="AL78" t="s">
        <v>139</v>
      </c>
    </row>
    <row r="79" spans="8:39" hidden="1" x14ac:dyDescent="0.25">
      <c r="U79" s="24" t="s">
        <v>183</v>
      </c>
      <c r="V79" s="17">
        <v>0.27</v>
      </c>
    </row>
    <row r="83" spans="19:31" x14ac:dyDescent="0.25">
      <c r="U83" s="26"/>
      <c r="V83" s="5"/>
      <c r="W83" s="5"/>
      <c r="X83" s="5" t="s">
        <v>184</v>
      </c>
      <c r="Y83" s="36"/>
      <c r="Z83" s="32"/>
      <c r="AA83" s="42"/>
      <c r="AB83" s="40"/>
    </row>
    <row r="84" spans="19:31" x14ac:dyDescent="0.25">
      <c r="U84" s="26"/>
      <c r="V84" s="5"/>
      <c r="W84" s="5"/>
      <c r="X84" s="5"/>
      <c r="Y84" s="36"/>
      <c r="Z84" s="32"/>
      <c r="AA84" s="42"/>
      <c r="AB84" s="40"/>
    </row>
    <row r="85" spans="19:31" x14ac:dyDescent="0.25">
      <c r="S85" t="s">
        <v>193</v>
      </c>
      <c r="T85">
        <v>45.27</v>
      </c>
      <c r="U85" s="26" t="s">
        <v>189</v>
      </c>
      <c r="V85" s="5" t="s">
        <v>188</v>
      </c>
      <c r="W85" s="5" t="s">
        <v>187</v>
      </c>
      <c r="X85" s="5" t="s">
        <v>186</v>
      </c>
      <c r="Y85" s="36" t="s">
        <v>185</v>
      </c>
      <c r="Z85" s="32"/>
      <c r="AA85" s="42"/>
      <c r="AB85" s="40"/>
    </row>
    <row r="86" spans="19:31" x14ac:dyDescent="0.25">
      <c r="S86" t="s">
        <v>200</v>
      </c>
      <c r="T86">
        <v>38.39</v>
      </c>
      <c r="U86" s="26">
        <v>4.13</v>
      </c>
      <c r="V86" s="5">
        <v>26.16</v>
      </c>
      <c r="W86" s="5">
        <v>46.66</v>
      </c>
      <c r="X86" s="18">
        <v>40</v>
      </c>
      <c r="Y86" s="36" t="s">
        <v>193</v>
      </c>
      <c r="Z86" s="32"/>
      <c r="AA86" s="42"/>
      <c r="AB86" s="40"/>
      <c r="AD86">
        <v>2.1999999999999999E-2</v>
      </c>
      <c r="AE86" s="20" t="s">
        <v>197</v>
      </c>
    </row>
    <row r="87" spans="19:31" x14ac:dyDescent="0.25">
      <c r="S87" t="s">
        <v>201</v>
      </c>
      <c r="T87">
        <v>61.11</v>
      </c>
      <c r="U87" s="26">
        <v>7.37</v>
      </c>
      <c r="V87" s="5">
        <v>16.48</v>
      </c>
      <c r="W87" s="5">
        <v>35.28</v>
      </c>
      <c r="X87" s="5">
        <v>5</v>
      </c>
      <c r="Y87" s="36" t="s">
        <v>190</v>
      </c>
      <c r="Z87" s="32"/>
      <c r="AA87" s="42"/>
      <c r="AB87" s="40"/>
      <c r="AD87">
        <v>3.5999999999999997E-2</v>
      </c>
      <c r="AE87" s="20" t="s">
        <v>198</v>
      </c>
    </row>
    <row r="88" spans="19:31" x14ac:dyDescent="0.25">
      <c r="S88" t="s">
        <v>194</v>
      </c>
      <c r="T88">
        <v>48.54</v>
      </c>
      <c r="U88" s="26">
        <v>5.39</v>
      </c>
      <c r="V88" s="5">
        <v>21.56</v>
      </c>
      <c r="W88" s="5">
        <v>64.28</v>
      </c>
      <c r="X88" s="5">
        <v>15</v>
      </c>
      <c r="Y88" s="36" t="s">
        <v>140</v>
      </c>
      <c r="Z88" s="32" t="s">
        <v>196</v>
      </c>
      <c r="AA88" s="42"/>
      <c r="AB88" s="40"/>
      <c r="AE88" s="20"/>
    </row>
    <row r="89" spans="19:31" x14ac:dyDescent="0.25">
      <c r="S89" t="s">
        <v>202</v>
      </c>
      <c r="T89">
        <v>36.380000000000003</v>
      </c>
      <c r="U89" s="26"/>
      <c r="V89" s="5"/>
      <c r="W89" s="5"/>
      <c r="X89" s="5"/>
      <c r="Y89" s="36"/>
      <c r="Z89" s="32"/>
      <c r="AA89" s="42"/>
      <c r="AB89" s="40"/>
      <c r="AE89" s="19"/>
    </row>
    <row r="90" spans="19:31" x14ac:dyDescent="0.25">
      <c r="U90" s="26">
        <v>3.71</v>
      </c>
      <c r="V90" s="5">
        <v>25.22</v>
      </c>
      <c r="W90" s="5">
        <v>52.66</v>
      </c>
      <c r="X90" s="5">
        <v>49</v>
      </c>
      <c r="Y90" s="36" t="s">
        <v>191</v>
      </c>
      <c r="Z90" s="32" t="s">
        <v>199</v>
      </c>
      <c r="AA90" s="42"/>
      <c r="AB90" s="40"/>
    </row>
    <row r="91" spans="19:31" x14ac:dyDescent="0.25">
      <c r="U91" s="26">
        <v>7.22</v>
      </c>
      <c r="V91" s="5">
        <v>27.01</v>
      </c>
      <c r="W91" s="5">
        <v>41.76</v>
      </c>
      <c r="X91" s="5">
        <v>11</v>
      </c>
      <c r="Y91" s="36" t="s">
        <v>192</v>
      </c>
      <c r="Z91" s="32"/>
      <c r="AA91" s="42"/>
      <c r="AB91" s="40"/>
    </row>
    <row r="184" spans="26:28" x14ac:dyDescent="0.25">
      <c r="Z184" s="33" t="s">
        <v>45</v>
      </c>
      <c r="AA184" s="43"/>
      <c r="AB184" s="41"/>
    </row>
  </sheetData>
  <autoFilter ref="A1:AQ79" xr:uid="{A2D87C54-4BFF-4FAE-95EB-7A8FB049F02B}">
    <filterColumn colId="13">
      <filters blank="1">
        <filter val="0.00"/>
      </filters>
    </filterColumn>
    <filterColumn colId="35">
      <filters>
        <filter val="0"/>
      </filters>
    </filterColumn>
  </autoFilter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F850-A79C-4E66-98EA-E4C472664106}">
  <dimension ref="A1:C42"/>
  <sheetViews>
    <sheetView topLeftCell="A13" workbookViewId="0">
      <selection activeCell="C1" sqref="C1"/>
    </sheetView>
  </sheetViews>
  <sheetFormatPr defaultRowHeight="15" x14ac:dyDescent="0.25"/>
  <cols>
    <col min="1" max="1" width="10.7109375" style="28" bestFit="1" customWidth="1"/>
    <col min="2" max="2" width="15" style="27" customWidth="1"/>
    <col min="3" max="3" width="13.5703125" style="29" customWidth="1"/>
  </cols>
  <sheetData>
    <row r="1" spans="1:3" x14ac:dyDescent="0.25">
      <c r="A1" s="28">
        <v>43079.390972222223</v>
      </c>
      <c r="B1" s="27" t="s">
        <v>203</v>
      </c>
      <c r="C1" s="29" t="e">
        <f>DATEDIF(A1, B1, ”M”)</f>
        <v>#VALUE!</v>
      </c>
    </row>
    <row r="2" spans="1:3" x14ac:dyDescent="0.25">
      <c r="A2" s="28">
        <v>42428.466666666667</v>
      </c>
      <c r="B2" s="27" t="s">
        <v>203</v>
      </c>
      <c r="C2" s="29" t="s">
        <v>204</v>
      </c>
    </row>
    <row r="3" spans="1:3" x14ac:dyDescent="0.25">
      <c r="A3" s="28">
        <v>40504.427083333336</v>
      </c>
      <c r="B3" s="27" t="s">
        <v>203</v>
      </c>
    </row>
    <row r="4" spans="1:3" x14ac:dyDescent="0.25">
      <c r="A4" s="28">
        <v>41043.3125</v>
      </c>
      <c r="B4" s="27" t="s">
        <v>203</v>
      </c>
    </row>
    <row r="5" spans="1:3" x14ac:dyDescent="0.25">
      <c r="A5" s="28">
        <v>42164.681250000001</v>
      </c>
      <c r="B5" s="27" t="s">
        <v>203</v>
      </c>
    </row>
    <row r="6" spans="1:3" x14ac:dyDescent="0.25">
      <c r="A6" s="28">
        <v>41768.3125</v>
      </c>
      <c r="B6" s="27" t="s">
        <v>203</v>
      </c>
    </row>
    <row r="7" spans="1:3" x14ac:dyDescent="0.25">
      <c r="A7" s="28">
        <v>42750.754166666666</v>
      </c>
      <c r="B7" s="27" t="s">
        <v>203</v>
      </c>
    </row>
    <row r="8" spans="1:3" x14ac:dyDescent="0.25">
      <c r="A8" s="28">
        <v>42290.797222222223</v>
      </c>
      <c r="B8" s="27" t="s">
        <v>203</v>
      </c>
    </row>
    <row r="9" spans="1:3" x14ac:dyDescent="0.25">
      <c r="A9" s="28">
        <v>42248.705555555556</v>
      </c>
      <c r="B9" s="27" t="s">
        <v>203</v>
      </c>
    </row>
    <row r="10" spans="1:3" x14ac:dyDescent="0.25">
      <c r="A10" s="28">
        <v>41330.321527777778</v>
      </c>
      <c r="B10" s="27" t="s">
        <v>203</v>
      </c>
    </row>
    <row r="11" spans="1:3" x14ac:dyDescent="0.25">
      <c r="A11" s="28">
        <v>41716.771527777775</v>
      </c>
      <c r="B11" s="27" t="s">
        <v>203</v>
      </c>
    </row>
    <row r="12" spans="1:3" x14ac:dyDescent="0.25">
      <c r="A12" s="28">
        <v>40720.777777777781</v>
      </c>
      <c r="B12" s="27" t="s">
        <v>203</v>
      </c>
    </row>
    <row r="13" spans="1:3" x14ac:dyDescent="0.25">
      <c r="A13" s="28">
        <v>42981.686111111114</v>
      </c>
      <c r="B13" s="27" t="s">
        <v>203</v>
      </c>
    </row>
    <row r="14" spans="1:3" x14ac:dyDescent="0.25">
      <c r="A14" s="28">
        <v>40583.356249999997</v>
      </c>
      <c r="B14" s="27" t="s">
        <v>203</v>
      </c>
    </row>
    <row r="15" spans="1:3" x14ac:dyDescent="0.25">
      <c r="A15" s="28">
        <v>40616.307638888888</v>
      </c>
      <c r="B15" s="27" t="s">
        <v>203</v>
      </c>
    </row>
    <row r="16" spans="1:3" x14ac:dyDescent="0.25">
      <c r="A16" s="28">
        <v>42680.734722222223</v>
      </c>
      <c r="B16" s="27" t="s">
        <v>203</v>
      </c>
    </row>
    <row r="17" spans="1:2" x14ac:dyDescent="0.25">
      <c r="A17" s="28">
        <v>43073.301388888889</v>
      </c>
      <c r="B17" s="27" t="s">
        <v>203</v>
      </c>
    </row>
    <row r="18" spans="1:2" x14ac:dyDescent="0.25">
      <c r="A18" s="28">
        <v>41704.695138888892</v>
      </c>
      <c r="B18" s="27" t="s">
        <v>203</v>
      </c>
    </row>
    <row r="19" spans="1:2" x14ac:dyDescent="0.25">
      <c r="A19" s="28">
        <v>42395.809027777781</v>
      </c>
      <c r="B19" s="27" t="s">
        <v>203</v>
      </c>
    </row>
    <row r="20" spans="1:2" x14ac:dyDescent="0.25">
      <c r="A20" s="28">
        <v>41301.777777777781</v>
      </c>
      <c r="B20" s="27" t="s">
        <v>203</v>
      </c>
    </row>
    <row r="21" spans="1:2" x14ac:dyDescent="0.25">
      <c r="A21" s="28">
        <v>42729.542361111111</v>
      </c>
      <c r="B21" s="27" t="s">
        <v>203</v>
      </c>
    </row>
    <row r="22" spans="1:2" x14ac:dyDescent="0.25">
      <c r="A22" s="28">
        <v>43394.298611111109</v>
      </c>
      <c r="B22" s="27" t="s">
        <v>203</v>
      </c>
    </row>
    <row r="23" spans="1:2" x14ac:dyDescent="0.25">
      <c r="A23" s="28">
        <v>43081.675694444442</v>
      </c>
      <c r="B23" s="27" t="s">
        <v>203</v>
      </c>
    </row>
    <row r="24" spans="1:2" x14ac:dyDescent="0.25">
      <c r="A24" s="28">
        <v>42908.75</v>
      </c>
      <c r="B24" s="27" t="s">
        <v>203</v>
      </c>
    </row>
    <row r="25" spans="1:2" x14ac:dyDescent="0.25">
      <c r="A25" s="28">
        <v>42319.340277777781</v>
      </c>
      <c r="B25" s="27" t="s">
        <v>203</v>
      </c>
    </row>
    <row r="26" spans="1:2" x14ac:dyDescent="0.25">
      <c r="A26" s="28">
        <v>42379.426388888889</v>
      </c>
      <c r="B26" s="27" t="s">
        <v>203</v>
      </c>
    </row>
    <row r="27" spans="1:2" x14ac:dyDescent="0.25">
      <c r="A27" s="28">
        <v>41140.864583333336</v>
      </c>
      <c r="B27" s="27" t="s">
        <v>203</v>
      </c>
    </row>
    <row r="28" spans="1:2" x14ac:dyDescent="0.25">
      <c r="A28" s="28">
        <v>39986.340277777781</v>
      </c>
      <c r="B28" s="27" t="s">
        <v>203</v>
      </c>
    </row>
    <row r="29" spans="1:2" x14ac:dyDescent="0.25">
      <c r="A29" s="28">
        <v>42529.506249999999</v>
      </c>
      <c r="B29" s="27" t="s">
        <v>203</v>
      </c>
    </row>
    <row r="30" spans="1:2" x14ac:dyDescent="0.25">
      <c r="A30" s="28">
        <v>41288.321527777778</v>
      </c>
      <c r="B30" s="27" t="s">
        <v>203</v>
      </c>
    </row>
    <row r="31" spans="1:2" x14ac:dyDescent="0.25">
      <c r="A31" s="28">
        <v>40496.330555555556</v>
      </c>
      <c r="B31" s="27" t="s">
        <v>203</v>
      </c>
    </row>
    <row r="32" spans="1:2" x14ac:dyDescent="0.25">
      <c r="A32" s="28">
        <v>41374.445138888892</v>
      </c>
      <c r="B32" s="27" t="s">
        <v>203</v>
      </c>
    </row>
    <row r="33" spans="1:2" x14ac:dyDescent="0.25">
      <c r="A33" s="28">
        <v>40097.386805555558</v>
      </c>
      <c r="B33" s="27" t="s">
        <v>203</v>
      </c>
    </row>
    <row r="34" spans="1:2" x14ac:dyDescent="0.25">
      <c r="A34" s="28">
        <v>42960.745833333334</v>
      </c>
      <c r="B34" s="27" t="s">
        <v>203</v>
      </c>
    </row>
    <row r="35" spans="1:2" x14ac:dyDescent="0.25">
      <c r="A35" s="28">
        <v>40629.311111111114</v>
      </c>
      <c r="B35" s="27" t="s">
        <v>203</v>
      </c>
    </row>
    <row r="36" spans="1:2" x14ac:dyDescent="0.25">
      <c r="A36" s="28">
        <v>39820.338888888888</v>
      </c>
      <c r="B36" s="27" t="s">
        <v>203</v>
      </c>
    </row>
    <row r="37" spans="1:2" x14ac:dyDescent="0.25">
      <c r="A37" s="28">
        <v>40632.351388888892</v>
      </c>
      <c r="B37" s="27" t="s">
        <v>203</v>
      </c>
    </row>
    <row r="38" spans="1:2" x14ac:dyDescent="0.25">
      <c r="A38" s="28">
        <v>42681.433333333334</v>
      </c>
      <c r="B38" s="27" t="s">
        <v>203</v>
      </c>
    </row>
    <row r="39" spans="1:2" x14ac:dyDescent="0.25">
      <c r="A39" s="28">
        <v>43067.644444444442</v>
      </c>
      <c r="B39" s="27" t="s">
        <v>203</v>
      </c>
    </row>
    <row r="40" spans="1:2" x14ac:dyDescent="0.25">
      <c r="A40" s="28">
        <v>40455.319444444445</v>
      </c>
      <c r="B40" s="27" t="s">
        <v>203</v>
      </c>
    </row>
    <row r="41" spans="1:2" x14ac:dyDescent="0.25">
      <c r="A41" s="28">
        <v>43695.299305555556</v>
      </c>
      <c r="B41" s="27" t="s">
        <v>203</v>
      </c>
    </row>
    <row r="42" spans="1:2" x14ac:dyDescent="0.25">
      <c r="A42" s="28">
        <v>42631.920138888891</v>
      </c>
      <c r="B42" s="27" t="s">
        <v>203</v>
      </c>
    </row>
  </sheetData>
  <phoneticPr fontId="5" type="noConversion"/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2453-0154-4AAB-B168-C81CED7E9351}">
  <dimension ref="A1:G61"/>
  <sheetViews>
    <sheetView workbookViewId="0">
      <selection activeCell="J21" sqref="J21"/>
    </sheetView>
  </sheetViews>
  <sheetFormatPr defaultRowHeight="15" x14ac:dyDescent="0.25"/>
  <cols>
    <col min="1" max="1" width="9.140625" style="3"/>
    <col min="6" max="6" width="9.140625" style="3"/>
  </cols>
  <sheetData>
    <row r="1" spans="1:7" x14ac:dyDescent="0.25">
      <c r="A1" s="3" t="s">
        <v>214</v>
      </c>
      <c r="B1" t="s">
        <v>215</v>
      </c>
      <c r="C1" t="s">
        <v>216</v>
      </c>
      <c r="D1" t="s">
        <v>217</v>
      </c>
      <c r="E1" t="s">
        <v>218</v>
      </c>
      <c r="F1" s="3" t="s">
        <v>177</v>
      </c>
      <c r="G1" t="s">
        <v>219</v>
      </c>
    </row>
    <row r="2" spans="1:7" x14ac:dyDescent="0.25">
      <c r="A2" s="3">
        <v>89.302499999999995</v>
      </c>
      <c r="B2">
        <v>226</v>
      </c>
      <c r="C2">
        <v>130</v>
      </c>
      <c r="D2" s="3">
        <f>B2-A2</f>
        <v>136.69749999999999</v>
      </c>
      <c r="E2" s="3">
        <f>C2-A2</f>
        <v>40.697500000000005</v>
      </c>
      <c r="F2" s="3">
        <f>E2*100/D2</f>
        <v>29.771941696080766</v>
      </c>
      <c r="G2" s="3">
        <f>100-F2</f>
        <v>70.228058303919227</v>
      </c>
    </row>
    <row r="3" spans="1:7" x14ac:dyDescent="0.25">
      <c r="A3" s="3">
        <v>68.062499999999986</v>
      </c>
      <c r="B3">
        <v>166</v>
      </c>
      <c r="C3">
        <v>80</v>
      </c>
      <c r="D3" s="3">
        <f t="shared" ref="D3:D61" si="0">B3-A3</f>
        <v>97.937500000000014</v>
      </c>
      <c r="E3" s="3">
        <f t="shared" ref="E3:E61" si="1">C3-A3</f>
        <v>11.937500000000014</v>
      </c>
      <c r="F3" s="3">
        <f t="shared" ref="F3:F61" si="2">E3*100/D3</f>
        <v>12.188895979578826</v>
      </c>
      <c r="G3" s="3">
        <f t="shared" ref="G3:G61" si="3">100-F3</f>
        <v>87.811104020421169</v>
      </c>
    </row>
    <row r="4" spans="1:7" x14ac:dyDescent="0.25">
      <c r="A4" s="3">
        <v>60.84</v>
      </c>
      <c r="B4">
        <v>152</v>
      </c>
      <c r="C4">
        <v>115</v>
      </c>
      <c r="D4" s="3">
        <f t="shared" si="0"/>
        <v>91.16</v>
      </c>
      <c r="E4" s="3">
        <f t="shared" si="1"/>
        <v>54.16</v>
      </c>
      <c r="F4" s="3">
        <f t="shared" si="2"/>
        <v>59.412022817025012</v>
      </c>
      <c r="G4" s="3">
        <f t="shared" si="3"/>
        <v>40.587977182974988</v>
      </c>
    </row>
    <row r="5" spans="1:7" x14ac:dyDescent="0.25">
      <c r="A5" s="3">
        <v>71.402499999999989</v>
      </c>
      <c r="B5">
        <v>195.4</v>
      </c>
      <c r="C5">
        <v>125</v>
      </c>
      <c r="D5" s="3">
        <f t="shared" si="0"/>
        <v>123.99750000000002</v>
      </c>
      <c r="E5" s="3">
        <f t="shared" si="1"/>
        <v>53.597500000000011</v>
      </c>
      <c r="F5" s="3">
        <f t="shared" si="2"/>
        <v>43.224661787536043</v>
      </c>
      <c r="G5" s="3">
        <f t="shared" si="3"/>
        <v>56.775338212463957</v>
      </c>
    </row>
    <row r="6" spans="1:7" x14ac:dyDescent="0.25">
      <c r="A6" s="3">
        <v>72.249999999999986</v>
      </c>
      <c r="B6">
        <v>174</v>
      </c>
      <c r="C6">
        <v>122</v>
      </c>
      <c r="D6" s="3">
        <f t="shared" si="0"/>
        <v>101.75000000000001</v>
      </c>
      <c r="E6" s="3">
        <f t="shared" si="1"/>
        <v>49.750000000000014</v>
      </c>
      <c r="F6" s="3">
        <f t="shared" si="2"/>
        <v>48.894348894348909</v>
      </c>
      <c r="G6" s="3">
        <f t="shared" si="3"/>
        <v>51.105651105651091</v>
      </c>
    </row>
    <row r="7" spans="1:7" x14ac:dyDescent="0.25">
      <c r="A7" s="3">
        <v>68.062499999999986</v>
      </c>
      <c r="B7">
        <v>198</v>
      </c>
      <c r="C7">
        <v>131</v>
      </c>
      <c r="D7" s="3">
        <f t="shared" si="0"/>
        <v>129.9375</v>
      </c>
      <c r="E7" s="3">
        <f t="shared" si="1"/>
        <v>62.937500000000014</v>
      </c>
      <c r="F7" s="3">
        <f t="shared" si="2"/>
        <v>48.436748436748452</v>
      </c>
      <c r="G7" s="3">
        <f t="shared" si="3"/>
        <v>51.563251563251548</v>
      </c>
    </row>
    <row r="8" spans="1:7" x14ac:dyDescent="0.25">
      <c r="A8" s="3">
        <v>76.5625</v>
      </c>
      <c r="B8">
        <v>185.6</v>
      </c>
      <c r="C8">
        <v>109</v>
      </c>
      <c r="D8" s="3">
        <f t="shared" si="0"/>
        <v>109.03749999999999</v>
      </c>
      <c r="E8" s="3">
        <f t="shared" si="1"/>
        <v>32.4375</v>
      </c>
      <c r="F8" s="3">
        <f t="shared" si="2"/>
        <v>29.748939585005161</v>
      </c>
      <c r="G8" s="3">
        <f t="shared" si="3"/>
        <v>70.251060414994839</v>
      </c>
    </row>
    <row r="9" spans="1:7" x14ac:dyDescent="0.25">
      <c r="A9" s="3">
        <v>60.062500000000007</v>
      </c>
      <c r="B9">
        <v>214</v>
      </c>
      <c r="C9">
        <v>166</v>
      </c>
      <c r="D9" s="3">
        <f t="shared" si="0"/>
        <v>153.9375</v>
      </c>
      <c r="E9" s="3">
        <f t="shared" si="1"/>
        <v>105.9375</v>
      </c>
      <c r="F9" s="3">
        <f t="shared" si="2"/>
        <v>68.818514007308167</v>
      </c>
      <c r="G9" s="3">
        <f t="shared" si="3"/>
        <v>31.181485992691833</v>
      </c>
    </row>
    <row r="10" spans="1:7" x14ac:dyDescent="0.25">
      <c r="A10" s="3">
        <v>70.559999999999988</v>
      </c>
      <c r="B10">
        <v>174.4</v>
      </c>
      <c r="C10">
        <v>110</v>
      </c>
      <c r="D10" s="3">
        <f t="shared" si="0"/>
        <v>103.84000000000002</v>
      </c>
      <c r="E10" s="3">
        <f t="shared" si="1"/>
        <v>39.440000000000012</v>
      </c>
      <c r="F10" s="3">
        <f t="shared" si="2"/>
        <v>37.981510015408325</v>
      </c>
      <c r="G10" s="3">
        <f t="shared" si="3"/>
        <v>62.018489984591675</v>
      </c>
    </row>
    <row r="11" spans="1:7" x14ac:dyDescent="0.25">
      <c r="A11" s="3">
        <v>61.622500000000002</v>
      </c>
      <c r="B11">
        <v>163</v>
      </c>
      <c r="C11">
        <v>143</v>
      </c>
      <c r="D11" s="3">
        <f t="shared" si="0"/>
        <v>101.3775</v>
      </c>
      <c r="E11" s="3">
        <f t="shared" si="1"/>
        <v>81.377499999999998</v>
      </c>
      <c r="F11" s="3">
        <f t="shared" si="2"/>
        <v>80.271756553475868</v>
      </c>
      <c r="G11" s="3">
        <f t="shared" si="3"/>
        <v>19.728243446524132</v>
      </c>
    </row>
    <row r="12" spans="1:7" x14ac:dyDescent="0.25">
      <c r="A12" s="3">
        <v>84.64</v>
      </c>
      <c r="B12">
        <v>220</v>
      </c>
      <c r="C12">
        <v>211</v>
      </c>
      <c r="D12" s="3">
        <f t="shared" si="0"/>
        <v>135.36000000000001</v>
      </c>
      <c r="E12" s="3">
        <f t="shared" si="1"/>
        <v>126.36</v>
      </c>
      <c r="F12" s="3">
        <f t="shared" si="2"/>
        <v>93.351063829787222</v>
      </c>
      <c r="G12" s="3">
        <f t="shared" si="3"/>
        <v>6.6489361702127781</v>
      </c>
    </row>
    <row r="13" spans="1:7" x14ac:dyDescent="0.25">
      <c r="A13" s="3">
        <v>54.022499999999994</v>
      </c>
      <c r="B13">
        <v>131.5</v>
      </c>
      <c r="C13">
        <v>80</v>
      </c>
      <c r="D13" s="3">
        <f t="shared" si="0"/>
        <v>77.477500000000006</v>
      </c>
      <c r="E13" s="3">
        <f t="shared" si="1"/>
        <v>25.977500000000006</v>
      </c>
      <c r="F13" s="3">
        <f t="shared" si="2"/>
        <v>33.529089090381085</v>
      </c>
      <c r="G13" s="3">
        <f t="shared" si="3"/>
        <v>66.470910909618908</v>
      </c>
    </row>
    <row r="14" spans="1:7" x14ac:dyDescent="0.25">
      <c r="A14" s="3">
        <v>58.522500000000001</v>
      </c>
      <c r="B14">
        <v>141</v>
      </c>
      <c r="C14">
        <v>115</v>
      </c>
      <c r="D14" s="3">
        <f t="shared" si="0"/>
        <v>82.477499999999992</v>
      </c>
      <c r="E14" s="3">
        <f t="shared" si="1"/>
        <v>56.477499999999999</v>
      </c>
      <c r="F14" s="3">
        <f t="shared" si="2"/>
        <v>68.47625109878453</v>
      </c>
      <c r="G14" s="3">
        <f t="shared" si="3"/>
        <v>31.52374890121547</v>
      </c>
    </row>
    <row r="15" spans="1:7" x14ac:dyDescent="0.25">
      <c r="A15" s="3">
        <v>81</v>
      </c>
      <c r="B15">
        <v>196.6</v>
      </c>
      <c r="C15">
        <v>109</v>
      </c>
      <c r="D15" s="3">
        <f t="shared" si="0"/>
        <v>115.6</v>
      </c>
      <c r="E15" s="3">
        <f t="shared" si="1"/>
        <v>28</v>
      </c>
      <c r="F15" s="3">
        <f t="shared" si="2"/>
        <v>24.221453287197232</v>
      </c>
      <c r="G15" s="3">
        <f t="shared" si="3"/>
        <v>75.778546712802765</v>
      </c>
    </row>
    <row r="16" spans="1:7" x14ac:dyDescent="0.25">
      <c r="A16" s="3">
        <v>83.722500000000011</v>
      </c>
      <c r="B16">
        <v>202.5</v>
      </c>
      <c r="C16">
        <v>150</v>
      </c>
      <c r="D16" s="3">
        <f t="shared" si="0"/>
        <v>118.77749999999999</v>
      </c>
      <c r="E16" s="3">
        <f t="shared" si="1"/>
        <v>66.277499999999989</v>
      </c>
      <c r="F16" s="3">
        <f t="shared" si="2"/>
        <v>55.799709540948406</v>
      </c>
      <c r="G16" s="3">
        <f t="shared" si="3"/>
        <v>44.200290459051594</v>
      </c>
    </row>
    <row r="17" spans="1:7" x14ac:dyDescent="0.25">
      <c r="A17" s="3">
        <v>64.000000000000014</v>
      </c>
      <c r="B17">
        <v>180</v>
      </c>
      <c r="C17">
        <v>154</v>
      </c>
      <c r="D17" s="3">
        <f t="shared" si="0"/>
        <v>115.99999999999999</v>
      </c>
      <c r="E17" s="3">
        <f t="shared" si="1"/>
        <v>89.999999999999986</v>
      </c>
      <c r="F17" s="3">
        <f t="shared" si="2"/>
        <v>77.586206896551715</v>
      </c>
      <c r="G17" s="3">
        <f t="shared" si="3"/>
        <v>22.413793103448285</v>
      </c>
    </row>
    <row r="18" spans="1:7" x14ac:dyDescent="0.25">
      <c r="A18" s="3">
        <v>75.69</v>
      </c>
      <c r="B18">
        <v>216.2</v>
      </c>
      <c r="C18">
        <v>210</v>
      </c>
      <c r="D18" s="3">
        <f t="shared" si="0"/>
        <v>140.51</v>
      </c>
      <c r="E18" s="3">
        <f t="shared" si="1"/>
        <v>134.31</v>
      </c>
      <c r="F18" s="3">
        <f t="shared" si="2"/>
        <v>95.587502668849197</v>
      </c>
      <c r="G18" s="3">
        <f t="shared" si="3"/>
        <v>4.4124973311508029</v>
      </c>
    </row>
    <row r="19" spans="1:7" x14ac:dyDescent="0.25">
      <c r="A19" s="3">
        <v>71.402499999999989</v>
      </c>
      <c r="B19">
        <v>191.7</v>
      </c>
      <c r="C19">
        <v>105</v>
      </c>
      <c r="D19" s="3">
        <f t="shared" si="0"/>
        <v>120.2975</v>
      </c>
      <c r="E19" s="3">
        <f t="shared" si="1"/>
        <v>33.597500000000011</v>
      </c>
      <c r="F19" s="3">
        <f t="shared" si="2"/>
        <v>27.928676822045354</v>
      </c>
      <c r="G19" s="3">
        <f t="shared" si="3"/>
        <v>72.071323177954639</v>
      </c>
    </row>
    <row r="20" spans="1:7" x14ac:dyDescent="0.25">
      <c r="A20" s="3">
        <v>66.422499999999999</v>
      </c>
      <c r="B20">
        <v>177</v>
      </c>
      <c r="C20">
        <v>85</v>
      </c>
      <c r="D20" s="3">
        <f t="shared" si="0"/>
        <v>110.5775</v>
      </c>
      <c r="E20" s="3">
        <f t="shared" si="1"/>
        <v>18.577500000000001</v>
      </c>
      <c r="F20" s="3">
        <f t="shared" si="2"/>
        <v>16.800434084691734</v>
      </c>
      <c r="G20" s="3">
        <f t="shared" si="3"/>
        <v>83.19956591530827</v>
      </c>
    </row>
    <row r="21" spans="1:7" x14ac:dyDescent="0.25">
      <c r="A21" s="3">
        <v>77.44</v>
      </c>
      <c r="B21">
        <v>187</v>
      </c>
      <c r="C21">
        <v>107</v>
      </c>
      <c r="D21" s="3">
        <f t="shared" si="0"/>
        <v>109.56</v>
      </c>
      <c r="E21" s="3">
        <f t="shared" si="1"/>
        <v>29.560000000000002</v>
      </c>
      <c r="F21" s="3">
        <f t="shared" si="2"/>
        <v>26.980649872216137</v>
      </c>
      <c r="G21" s="3">
        <f t="shared" si="3"/>
        <v>73.019350127783866</v>
      </c>
    </row>
    <row r="22" spans="1:7" x14ac:dyDescent="0.25">
      <c r="A22" s="3">
        <v>69.722499999999997</v>
      </c>
      <c r="B22">
        <v>195.2</v>
      </c>
      <c r="C22">
        <v>82</v>
      </c>
      <c r="D22" s="3">
        <f t="shared" si="0"/>
        <v>125.47749999999999</v>
      </c>
      <c r="E22" s="3">
        <f t="shared" si="1"/>
        <v>12.277500000000003</v>
      </c>
      <c r="F22" s="3">
        <f t="shared" si="2"/>
        <v>9.7846227411288922</v>
      </c>
      <c r="G22" s="3">
        <f t="shared" si="3"/>
        <v>90.215377258871115</v>
      </c>
    </row>
    <row r="23" spans="1:7" x14ac:dyDescent="0.25">
      <c r="A23" s="3">
        <v>83.722500000000011</v>
      </c>
      <c r="B23">
        <v>202.5</v>
      </c>
      <c r="C23">
        <v>150</v>
      </c>
      <c r="D23" s="3">
        <f t="shared" si="0"/>
        <v>118.77749999999999</v>
      </c>
      <c r="E23" s="3">
        <f t="shared" si="1"/>
        <v>66.277499999999989</v>
      </c>
      <c r="F23" s="3">
        <f t="shared" si="2"/>
        <v>55.799709540948406</v>
      </c>
      <c r="G23" s="3">
        <f t="shared" si="3"/>
        <v>44.200290459051594</v>
      </c>
    </row>
    <row r="24" spans="1:7" x14ac:dyDescent="0.25">
      <c r="A24" s="3">
        <v>61.622500000000002</v>
      </c>
      <c r="B24">
        <v>157.4</v>
      </c>
      <c r="C24">
        <v>136</v>
      </c>
      <c r="D24" s="3">
        <f t="shared" si="0"/>
        <v>95.777500000000003</v>
      </c>
      <c r="E24" s="3">
        <f t="shared" si="1"/>
        <v>74.377499999999998</v>
      </c>
      <c r="F24" s="3">
        <f t="shared" si="2"/>
        <v>77.656547727806625</v>
      </c>
      <c r="G24" s="3">
        <f t="shared" si="3"/>
        <v>22.343452272193375</v>
      </c>
    </row>
    <row r="25" spans="1:7" x14ac:dyDescent="0.25">
      <c r="A25" s="3">
        <v>71.402499999999989</v>
      </c>
      <c r="B25">
        <v>179.4</v>
      </c>
      <c r="C25">
        <v>169</v>
      </c>
      <c r="D25" s="3">
        <f t="shared" si="0"/>
        <v>107.99750000000002</v>
      </c>
      <c r="E25" s="3">
        <f t="shared" si="1"/>
        <v>97.597500000000011</v>
      </c>
      <c r="F25" s="3">
        <f t="shared" si="2"/>
        <v>90.370147457117071</v>
      </c>
      <c r="G25" s="3">
        <f t="shared" si="3"/>
        <v>9.6298525428829294</v>
      </c>
    </row>
    <row r="26" spans="1:7" x14ac:dyDescent="0.25">
      <c r="A26" s="3">
        <v>59.29</v>
      </c>
      <c r="B26">
        <v>163</v>
      </c>
      <c r="C26">
        <v>92</v>
      </c>
      <c r="D26" s="3">
        <f t="shared" si="0"/>
        <v>103.71000000000001</v>
      </c>
      <c r="E26" s="3">
        <f t="shared" si="1"/>
        <v>32.71</v>
      </c>
      <c r="F26" s="3">
        <f t="shared" si="2"/>
        <v>31.539870793558961</v>
      </c>
      <c r="G26" s="3">
        <f t="shared" si="3"/>
        <v>68.460129206441039</v>
      </c>
    </row>
    <row r="27" spans="1:7" x14ac:dyDescent="0.25">
      <c r="A27" s="3">
        <v>79.210000000000008</v>
      </c>
      <c r="B27">
        <v>222</v>
      </c>
      <c r="C27">
        <v>140</v>
      </c>
      <c r="D27" s="3">
        <f t="shared" si="0"/>
        <v>142.79</v>
      </c>
      <c r="E27" s="3">
        <f t="shared" si="1"/>
        <v>60.789999999999992</v>
      </c>
      <c r="F27" s="3">
        <f t="shared" si="2"/>
        <v>42.573009314377757</v>
      </c>
      <c r="G27" s="3">
        <f t="shared" si="3"/>
        <v>57.426990685622243</v>
      </c>
    </row>
    <row r="28" spans="1:7" x14ac:dyDescent="0.25">
      <c r="A28" s="3">
        <v>73.959999999999994</v>
      </c>
      <c r="B28">
        <v>182.6</v>
      </c>
      <c r="C28">
        <v>100</v>
      </c>
      <c r="D28" s="3">
        <f t="shared" si="0"/>
        <v>108.64</v>
      </c>
      <c r="E28" s="3">
        <f t="shared" si="1"/>
        <v>26.040000000000006</v>
      </c>
      <c r="F28" s="3">
        <f t="shared" si="2"/>
        <v>23.969072164948457</v>
      </c>
      <c r="G28" s="3">
        <f t="shared" si="3"/>
        <v>76.030927835051543</v>
      </c>
    </row>
    <row r="29" spans="1:7" x14ac:dyDescent="0.25">
      <c r="A29" s="3">
        <v>58.522500000000001</v>
      </c>
      <c r="B29">
        <v>150</v>
      </c>
      <c r="C29">
        <v>97</v>
      </c>
      <c r="D29" s="3">
        <f t="shared" si="0"/>
        <v>91.477499999999992</v>
      </c>
      <c r="E29" s="3">
        <f t="shared" si="1"/>
        <v>38.477499999999999</v>
      </c>
      <c r="F29" s="3">
        <f t="shared" si="2"/>
        <v>42.062255745948463</v>
      </c>
      <c r="G29" s="3">
        <f t="shared" si="3"/>
        <v>57.937744254051537</v>
      </c>
    </row>
    <row r="30" spans="1:7" x14ac:dyDescent="0.25">
      <c r="A30" s="3">
        <v>60.84</v>
      </c>
      <c r="B30">
        <v>150</v>
      </c>
      <c r="C30">
        <v>128</v>
      </c>
      <c r="D30" s="3">
        <f t="shared" si="0"/>
        <v>89.16</v>
      </c>
      <c r="E30" s="3">
        <f t="shared" si="1"/>
        <v>67.16</v>
      </c>
      <c r="F30" s="3">
        <f t="shared" si="2"/>
        <v>75.325257963212209</v>
      </c>
      <c r="G30" s="3">
        <f t="shared" si="3"/>
        <v>24.674742036787791</v>
      </c>
    </row>
    <row r="31" spans="1:7" x14ac:dyDescent="0.25">
      <c r="A31" s="3">
        <v>79.210000000000008</v>
      </c>
      <c r="B31">
        <v>193</v>
      </c>
      <c r="C31">
        <v>150</v>
      </c>
      <c r="D31" s="3">
        <f t="shared" si="0"/>
        <v>113.78999999999999</v>
      </c>
      <c r="E31" s="3">
        <f t="shared" si="1"/>
        <v>70.789999999999992</v>
      </c>
      <c r="F31" s="3">
        <f t="shared" si="2"/>
        <v>62.211090605501361</v>
      </c>
      <c r="G31" s="3">
        <f t="shared" si="3"/>
        <v>37.788909394498639</v>
      </c>
    </row>
    <row r="32" spans="1:7" x14ac:dyDescent="0.25">
      <c r="A32" s="3">
        <v>60.062500000000007</v>
      </c>
      <c r="B32">
        <v>145</v>
      </c>
      <c r="C32">
        <v>143</v>
      </c>
      <c r="D32" s="3">
        <f t="shared" si="0"/>
        <v>84.9375</v>
      </c>
      <c r="E32" s="3">
        <f t="shared" si="1"/>
        <v>82.9375</v>
      </c>
      <c r="F32" s="3">
        <f t="shared" si="2"/>
        <v>97.645327446651947</v>
      </c>
      <c r="G32" s="3">
        <f t="shared" si="3"/>
        <v>2.3546725533480526</v>
      </c>
    </row>
    <row r="33" spans="1:7" x14ac:dyDescent="0.25">
      <c r="A33" s="3">
        <v>75.69</v>
      </c>
      <c r="B33">
        <v>185</v>
      </c>
      <c r="C33">
        <v>100</v>
      </c>
      <c r="D33" s="3">
        <f t="shared" si="0"/>
        <v>109.31</v>
      </c>
      <c r="E33" s="3">
        <f t="shared" si="1"/>
        <v>24.310000000000002</v>
      </c>
      <c r="F33" s="3">
        <f t="shared" si="2"/>
        <v>22.239502332814929</v>
      </c>
      <c r="G33" s="3">
        <f t="shared" si="3"/>
        <v>77.760497667185064</v>
      </c>
    </row>
    <row r="34" spans="1:7" x14ac:dyDescent="0.25">
      <c r="A34" s="3">
        <v>57.76</v>
      </c>
      <c r="B34">
        <v>141.4</v>
      </c>
      <c r="C34">
        <v>117</v>
      </c>
      <c r="D34" s="3">
        <f t="shared" si="0"/>
        <v>83.640000000000015</v>
      </c>
      <c r="E34" s="3">
        <f t="shared" si="1"/>
        <v>59.24</v>
      </c>
      <c r="F34" s="3">
        <f t="shared" si="2"/>
        <v>70.82735533237684</v>
      </c>
      <c r="G34" s="3">
        <f t="shared" si="3"/>
        <v>29.17264466762316</v>
      </c>
    </row>
    <row r="35" spans="1:7" x14ac:dyDescent="0.25">
      <c r="A35" s="3">
        <v>79.210000000000008</v>
      </c>
      <c r="B35">
        <v>193</v>
      </c>
      <c r="C35">
        <v>150</v>
      </c>
      <c r="D35" s="3">
        <f t="shared" si="0"/>
        <v>113.78999999999999</v>
      </c>
      <c r="E35" s="3">
        <f t="shared" si="1"/>
        <v>70.789999999999992</v>
      </c>
      <c r="F35" s="3">
        <f t="shared" si="2"/>
        <v>62.211090605501361</v>
      </c>
      <c r="G35" s="3">
        <f t="shared" si="3"/>
        <v>37.788909394498639</v>
      </c>
    </row>
    <row r="36" spans="1:7" x14ac:dyDescent="0.25">
      <c r="A36" s="3">
        <v>78.322500000000005</v>
      </c>
      <c r="B36">
        <v>197.6</v>
      </c>
      <c r="C36">
        <v>184</v>
      </c>
      <c r="D36" s="3">
        <f t="shared" si="0"/>
        <v>119.27749999999999</v>
      </c>
      <c r="E36" s="3">
        <f t="shared" si="1"/>
        <v>105.67749999999999</v>
      </c>
      <c r="F36" s="3">
        <f t="shared" si="2"/>
        <v>88.598017228731322</v>
      </c>
      <c r="G36" s="3">
        <f t="shared" si="3"/>
        <v>11.401982771268678</v>
      </c>
    </row>
    <row r="37" spans="1:7" x14ac:dyDescent="0.25">
      <c r="A37" s="3">
        <v>73.959999999999994</v>
      </c>
      <c r="B37">
        <v>182</v>
      </c>
      <c r="C37">
        <v>114</v>
      </c>
      <c r="D37" s="3">
        <f t="shared" si="0"/>
        <v>108.04</v>
      </c>
      <c r="E37" s="3">
        <f t="shared" si="1"/>
        <v>40.040000000000006</v>
      </c>
      <c r="F37" s="3">
        <f t="shared" si="2"/>
        <v>37.060348019252132</v>
      </c>
      <c r="G37" s="3">
        <f t="shared" si="3"/>
        <v>62.939651980747868</v>
      </c>
    </row>
    <row r="38" spans="1:7" x14ac:dyDescent="0.25">
      <c r="A38" s="3">
        <v>71.402499999999989</v>
      </c>
      <c r="B38">
        <v>187.2</v>
      </c>
      <c r="C38">
        <v>142</v>
      </c>
      <c r="D38" s="3">
        <f t="shared" si="0"/>
        <v>115.7975</v>
      </c>
      <c r="E38" s="3">
        <f t="shared" si="1"/>
        <v>70.597500000000011</v>
      </c>
      <c r="F38" s="3">
        <f t="shared" si="2"/>
        <v>60.966342105831309</v>
      </c>
      <c r="G38" s="3">
        <f t="shared" si="3"/>
        <v>39.033657894168691</v>
      </c>
    </row>
    <row r="39" spans="1:7" x14ac:dyDescent="0.25">
      <c r="A39" s="3">
        <v>66.422499999999999</v>
      </c>
      <c r="B39">
        <v>169</v>
      </c>
      <c r="C39">
        <v>160</v>
      </c>
      <c r="D39" s="3">
        <f t="shared" si="0"/>
        <v>102.5775</v>
      </c>
      <c r="E39" s="3">
        <f t="shared" si="1"/>
        <v>93.577500000000001</v>
      </c>
      <c r="F39" s="3">
        <f t="shared" si="2"/>
        <v>91.22614608466769</v>
      </c>
      <c r="G39" s="3">
        <f t="shared" si="3"/>
        <v>8.7738539153323103</v>
      </c>
    </row>
    <row r="40" spans="1:7" x14ac:dyDescent="0.25">
      <c r="A40" s="3">
        <v>58.522500000000001</v>
      </c>
      <c r="B40">
        <v>150</v>
      </c>
      <c r="C40">
        <v>97</v>
      </c>
      <c r="D40" s="3">
        <f t="shared" si="0"/>
        <v>91.477499999999992</v>
      </c>
      <c r="E40" s="3">
        <f t="shared" si="1"/>
        <v>38.477499999999999</v>
      </c>
      <c r="F40" s="3">
        <f t="shared" si="2"/>
        <v>42.062255745948463</v>
      </c>
      <c r="G40" s="3">
        <f t="shared" si="3"/>
        <v>57.937744254051537</v>
      </c>
    </row>
    <row r="41" spans="1:7" x14ac:dyDescent="0.25">
      <c r="A41" s="3">
        <v>61.622500000000002</v>
      </c>
      <c r="B41">
        <v>148</v>
      </c>
      <c r="C41">
        <v>121</v>
      </c>
      <c r="D41" s="3">
        <f t="shared" si="0"/>
        <v>86.377499999999998</v>
      </c>
      <c r="E41" s="3">
        <f t="shared" si="1"/>
        <v>59.377499999999998</v>
      </c>
      <c r="F41" s="3">
        <f t="shared" si="2"/>
        <v>68.741859859338376</v>
      </c>
      <c r="G41" s="3">
        <f t="shared" si="3"/>
        <v>31.258140140661624</v>
      </c>
    </row>
    <row r="42" spans="1:7" x14ac:dyDescent="0.25">
      <c r="A42" s="3">
        <v>69.722499999999997</v>
      </c>
      <c r="B42">
        <v>170</v>
      </c>
      <c r="C42">
        <v>129</v>
      </c>
      <c r="D42" s="3">
        <f t="shared" si="0"/>
        <v>100.2775</v>
      </c>
      <c r="E42" s="3">
        <f t="shared" si="1"/>
        <v>59.277500000000003</v>
      </c>
      <c r="F42" s="3">
        <f t="shared" si="2"/>
        <v>59.113460148089054</v>
      </c>
      <c r="G42" s="3">
        <f t="shared" si="3"/>
        <v>40.886539851910946</v>
      </c>
    </row>
    <row r="43" spans="1:7" x14ac:dyDescent="0.25">
      <c r="A43" s="3">
        <v>33.062499999999993</v>
      </c>
      <c r="B43">
        <v>85</v>
      </c>
      <c r="C43">
        <v>46</v>
      </c>
      <c r="D43" s="3">
        <f t="shared" si="0"/>
        <v>51.937500000000007</v>
      </c>
      <c r="E43" s="3">
        <f t="shared" si="1"/>
        <v>12.937500000000007</v>
      </c>
      <c r="F43" s="3">
        <f t="shared" si="2"/>
        <v>24.909747292418782</v>
      </c>
      <c r="G43" s="3">
        <f t="shared" si="3"/>
        <v>75.090252707581215</v>
      </c>
    </row>
    <row r="44" spans="1:7" x14ac:dyDescent="0.25">
      <c r="A44" s="3">
        <v>60.062500000000007</v>
      </c>
      <c r="B44">
        <v>145.5</v>
      </c>
      <c r="C44">
        <v>84</v>
      </c>
      <c r="D44" s="3">
        <f t="shared" si="0"/>
        <v>85.4375</v>
      </c>
      <c r="E44" s="3">
        <f t="shared" si="1"/>
        <v>23.937499999999993</v>
      </c>
      <c r="F44" s="3">
        <f t="shared" si="2"/>
        <v>28.017556693489382</v>
      </c>
      <c r="G44" s="3">
        <f t="shared" si="3"/>
        <v>71.982443306510618</v>
      </c>
    </row>
    <row r="45" spans="1:7" x14ac:dyDescent="0.25">
      <c r="A45" s="3">
        <v>76.5625</v>
      </c>
      <c r="B45">
        <v>216</v>
      </c>
      <c r="C45">
        <v>178</v>
      </c>
      <c r="D45" s="3">
        <f t="shared" si="0"/>
        <v>139.4375</v>
      </c>
      <c r="E45" s="3">
        <f t="shared" si="1"/>
        <v>101.4375</v>
      </c>
      <c r="F45" s="3">
        <f t="shared" si="2"/>
        <v>72.747646795159127</v>
      </c>
      <c r="G45" s="3">
        <f t="shared" si="3"/>
        <v>27.252353204840873</v>
      </c>
    </row>
    <row r="46" spans="1:7" x14ac:dyDescent="0.25">
      <c r="A46" s="3">
        <v>63.202500000000008</v>
      </c>
      <c r="B46">
        <v>153</v>
      </c>
      <c r="C46">
        <v>131</v>
      </c>
      <c r="D46" s="3">
        <f t="shared" si="0"/>
        <v>89.797499999999985</v>
      </c>
      <c r="E46" s="3">
        <f t="shared" si="1"/>
        <v>67.797499999999985</v>
      </c>
      <c r="F46" s="3">
        <f t="shared" si="2"/>
        <v>75.500431526490146</v>
      </c>
      <c r="G46" s="3">
        <f t="shared" si="3"/>
        <v>24.499568473509854</v>
      </c>
    </row>
    <row r="47" spans="1:7" x14ac:dyDescent="0.25">
      <c r="A47" s="3">
        <v>57.002499999999998</v>
      </c>
      <c r="B47">
        <v>142</v>
      </c>
      <c r="C47">
        <v>92</v>
      </c>
      <c r="D47" s="3">
        <f t="shared" si="0"/>
        <v>84.997500000000002</v>
      </c>
      <c r="E47" s="3">
        <f t="shared" si="1"/>
        <v>34.997500000000002</v>
      </c>
      <c r="F47" s="3">
        <f t="shared" si="2"/>
        <v>41.174740433542162</v>
      </c>
      <c r="G47" s="3">
        <f t="shared" si="3"/>
        <v>58.825259566457838</v>
      </c>
    </row>
    <row r="48" spans="1:7" x14ac:dyDescent="0.25">
      <c r="A48" s="3">
        <v>54.022499999999994</v>
      </c>
      <c r="B48">
        <v>131.5</v>
      </c>
      <c r="C48">
        <v>80</v>
      </c>
      <c r="D48" s="3">
        <f t="shared" si="0"/>
        <v>77.477500000000006</v>
      </c>
      <c r="E48" s="3">
        <f t="shared" si="1"/>
        <v>25.977500000000006</v>
      </c>
      <c r="F48" s="3">
        <f t="shared" si="2"/>
        <v>33.529089090381085</v>
      </c>
      <c r="G48" s="3">
        <f t="shared" si="3"/>
        <v>66.470910909618908</v>
      </c>
    </row>
    <row r="49" spans="1:7" x14ac:dyDescent="0.25">
      <c r="A49" s="3">
        <v>64.000000000000014</v>
      </c>
      <c r="B49">
        <v>171</v>
      </c>
      <c r="C49">
        <v>133</v>
      </c>
      <c r="D49" s="3">
        <f t="shared" si="0"/>
        <v>106.99999999999999</v>
      </c>
      <c r="E49" s="3">
        <f t="shared" si="1"/>
        <v>68.999999999999986</v>
      </c>
      <c r="F49" s="3">
        <f t="shared" si="2"/>
        <v>64.485981308411212</v>
      </c>
      <c r="G49" s="3">
        <f t="shared" si="3"/>
        <v>35.514018691588788</v>
      </c>
    </row>
    <row r="50" spans="1:7" x14ac:dyDescent="0.25">
      <c r="A50" s="3">
        <v>60.062500000000007</v>
      </c>
      <c r="B50">
        <v>153.6</v>
      </c>
      <c r="C50">
        <v>96.4</v>
      </c>
      <c r="D50" s="3">
        <f t="shared" si="0"/>
        <v>93.537499999999994</v>
      </c>
      <c r="E50" s="3">
        <f t="shared" si="1"/>
        <v>36.337499999999999</v>
      </c>
      <c r="F50" s="3">
        <f t="shared" si="2"/>
        <v>38.848055592676737</v>
      </c>
      <c r="G50" s="3">
        <f t="shared" si="3"/>
        <v>61.151944407323263</v>
      </c>
    </row>
    <row r="51" spans="1:7" x14ac:dyDescent="0.25">
      <c r="A51" s="3">
        <v>60.84</v>
      </c>
      <c r="B51">
        <v>152.6</v>
      </c>
      <c r="C51">
        <v>133</v>
      </c>
      <c r="D51" s="3">
        <f t="shared" si="0"/>
        <v>91.759999999999991</v>
      </c>
      <c r="E51" s="3">
        <f t="shared" si="1"/>
        <v>72.16</v>
      </c>
      <c r="F51" s="3">
        <f t="shared" si="2"/>
        <v>78.63993025283348</v>
      </c>
      <c r="G51" s="3">
        <f t="shared" si="3"/>
        <v>21.36006974716652</v>
      </c>
    </row>
    <row r="52" spans="1:7" x14ac:dyDescent="0.25">
      <c r="A52" s="3">
        <v>64.000000000000014</v>
      </c>
      <c r="B52">
        <v>182</v>
      </c>
      <c r="C52">
        <v>148</v>
      </c>
      <c r="D52" s="3">
        <f t="shared" si="0"/>
        <v>117.99999999999999</v>
      </c>
      <c r="E52" s="3">
        <f t="shared" si="1"/>
        <v>83.999999999999986</v>
      </c>
      <c r="F52" s="3">
        <f t="shared" si="2"/>
        <v>71.18644067796609</v>
      </c>
      <c r="G52" s="3">
        <f t="shared" si="3"/>
        <v>28.81355932203391</v>
      </c>
    </row>
    <row r="53" spans="1:7" x14ac:dyDescent="0.25">
      <c r="A53" s="3">
        <v>65.610000000000014</v>
      </c>
      <c r="B53">
        <v>158.80000000000001</v>
      </c>
      <c r="C53">
        <v>130</v>
      </c>
      <c r="D53" s="3">
        <f t="shared" si="0"/>
        <v>93.19</v>
      </c>
      <c r="E53" s="3">
        <f t="shared" si="1"/>
        <v>64.389999999999986</v>
      </c>
      <c r="F53" s="3">
        <f t="shared" si="2"/>
        <v>69.095396501770551</v>
      </c>
      <c r="G53" s="3">
        <f t="shared" si="3"/>
        <v>30.904603498229449</v>
      </c>
    </row>
    <row r="54" spans="1:7" x14ac:dyDescent="0.25">
      <c r="A54" s="3">
        <v>68.062499999999986</v>
      </c>
      <c r="B54">
        <v>165</v>
      </c>
      <c r="C54">
        <v>79</v>
      </c>
      <c r="D54" s="3">
        <f t="shared" si="0"/>
        <v>96.937500000000014</v>
      </c>
      <c r="E54" s="3">
        <f t="shared" si="1"/>
        <v>10.937500000000014</v>
      </c>
      <c r="F54" s="3">
        <f t="shared" si="2"/>
        <v>11.283043197936827</v>
      </c>
      <c r="G54" s="3">
        <f t="shared" si="3"/>
        <v>88.71695680206318</v>
      </c>
    </row>
    <row r="55" spans="1:7" x14ac:dyDescent="0.25">
      <c r="A55" s="3">
        <v>70.559999999999988</v>
      </c>
      <c r="B55">
        <v>170</v>
      </c>
      <c r="C55">
        <v>110</v>
      </c>
      <c r="D55" s="3">
        <f t="shared" si="0"/>
        <v>99.440000000000012</v>
      </c>
      <c r="E55" s="3">
        <f t="shared" si="1"/>
        <v>39.440000000000012</v>
      </c>
      <c r="F55" s="3">
        <f t="shared" si="2"/>
        <v>39.662107803700735</v>
      </c>
      <c r="G55" s="3">
        <f t="shared" si="3"/>
        <v>60.337892196299265</v>
      </c>
    </row>
    <row r="56" spans="1:7" x14ac:dyDescent="0.25">
      <c r="A56" s="3">
        <v>59.29</v>
      </c>
      <c r="B56">
        <v>147</v>
      </c>
      <c r="C56">
        <v>88</v>
      </c>
      <c r="D56" s="3">
        <f t="shared" si="0"/>
        <v>87.710000000000008</v>
      </c>
      <c r="E56" s="3">
        <f t="shared" si="1"/>
        <v>28.71</v>
      </c>
      <c r="F56" s="3">
        <f t="shared" si="2"/>
        <v>32.732869684186518</v>
      </c>
      <c r="G56" s="3">
        <f t="shared" si="3"/>
        <v>67.267130315813489</v>
      </c>
    </row>
    <row r="57" spans="1:7" x14ac:dyDescent="0.25">
      <c r="A57" s="3">
        <v>62.410000000000011</v>
      </c>
      <c r="B57">
        <v>153</v>
      </c>
      <c r="C57">
        <v>72</v>
      </c>
      <c r="D57" s="3">
        <f t="shared" si="0"/>
        <v>90.589999999999989</v>
      </c>
      <c r="E57" s="3">
        <f t="shared" si="1"/>
        <v>9.5899999999999892</v>
      </c>
      <c r="F57" s="3">
        <f t="shared" si="2"/>
        <v>10.586157412517927</v>
      </c>
      <c r="G57" s="3">
        <f t="shared" si="3"/>
        <v>89.413842587482065</v>
      </c>
    </row>
    <row r="58" spans="1:7" x14ac:dyDescent="0.25">
      <c r="A58" s="3">
        <v>55.502499999999998</v>
      </c>
      <c r="B58">
        <v>134</v>
      </c>
      <c r="C58">
        <v>65</v>
      </c>
      <c r="D58" s="3">
        <f t="shared" si="0"/>
        <v>78.497500000000002</v>
      </c>
      <c r="E58" s="3">
        <f t="shared" si="1"/>
        <v>9.4975000000000023</v>
      </c>
      <c r="F58" s="3">
        <f t="shared" si="2"/>
        <v>12.099111436669959</v>
      </c>
      <c r="G58" s="3">
        <f t="shared" si="3"/>
        <v>87.900888563330042</v>
      </c>
    </row>
    <row r="59" spans="1:7" x14ac:dyDescent="0.25">
      <c r="A59" s="3">
        <v>81</v>
      </c>
      <c r="B59">
        <v>198</v>
      </c>
      <c r="C59">
        <v>153</v>
      </c>
      <c r="D59" s="3">
        <f t="shared" si="0"/>
        <v>117</v>
      </c>
      <c r="E59" s="3">
        <f t="shared" si="1"/>
        <v>72</v>
      </c>
      <c r="F59" s="3">
        <f t="shared" si="2"/>
        <v>61.53846153846154</v>
      </c>
      <c r="G59" s="3">
        <f t="shared" si="3"/>
        <v>38.46153846153846</v>
      </c>
    </row>
    <row r="60" spans="1:7" x14ac:dyDescent="0.25">
      <c r="A60" s="3">
        <v>65.610000000000014</v>
      </c>
      <c r="B60">
        <v>163</v>
      </c>
      <c r="C60">
        <v>117</v>
      </c>
      <c r="D60" s="3">
        <f t="shared" si="0"/>
        <v>97.389999999999986</v>
      </c>
      <c r="E60" s="3">
        <f t="shared" si="1"/>
        <v>51.389999999999986</v>
      </c>
      <c r="F60" s="3">
        <f t="shared" si="2"/>
        <v>52.767224561043214</v>
      </c>
      <c r="G60" s="3">
        <f t="shared" si="3"/>
        <v>47.232775438956786</v>
      </c>
    </row>
    <row r="61" spans="1:7" x14ac:dyDescent="0.25">
      <c r="A61" s="3">
        <v>57.76</v>
      </c>
      <c r="B61">
        <v>141.4</v>
      </c>
      <c r="C61">
        <v>117</v>
      </c>
      <c r="D61" s="3">
        <f t="shared" si="0"/>
        <v>83.640000000000015</v>
      </c>
      <c r="E61" s="3">
        <f t="shared" si="1"/>
        <v>59.24</v>
      </c>
      <c r="F61" s="3">
        <f t="shared" si="2"/>
        <v>70.82735533237684</v>
      </c>
      <c r="G61" s="3">
        <f t="shared" si="3"/>
        <v>29.17264466762316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3859-D5F4-4D00-B320-5FD2F091599D}">
  <dimension ref="A1:F41"/>
  <sheetViews>
    <sheetView topLeftCell="A13" workbookViewId="0">
      <selection activeCell="E1" sqref="E1:F1048576"/>
    </sheetView>
  </sheetViews>
  <sheetFormatPr defaultRowHeight="15" x14ac:dyDescent="0.25"/>
  <cols>
    <col min="3" max="3" width="9.140625" style="3"/>
    <col min="5" max="6" width="9.140625" style="3"/>
  </cols>
  <sheetData>
    <row r="1" spans="1:6" x14ac:dyDescent="0.25">
      <c r="A1">
        <v>86</v>
      </c>
      <c r="C1" s="3">
        <v>48.8708125</v>
      </c>
      <c r="E1" s="3">
        <v>60.973370064279159</v>
      </c>
      <c r="F1" s="3">
        <v>29.384756657483933</v>
      </c>
    </row>
    <row r="2" spans="1:6" x14ac:dyDescent="0.25">
      <c r="A2">
        <v>37</v>
      </c>
      <c r="C2" s="3">
        <v>45.488840000000003</v>
      </c>
      <c r="E2" s="3">
        <v>62.458908612754762</v>
      </c>
      <c r="F2" s="3">
        <v>47.255095332018406</v>
      </c>
    </row>
    <row r="3" spans="1:6" x14ac:dyDescent="0.25">
      <c r="A3">
        <v>70.400000000000006</v>
      </c>
      <c r="C3" s="3">
        <v>61.874752500000007</v>
      </c>
      <c r="E3" s="3">
        <v>68.414971464584582</v>
      </c>
      <c r="F3" s="3">
        <v>43.765974580721966</v>
      </c>
    </row>
    <row r="4" spans="1:6" x14ac:dyDescent="0.25">
      <c r="A4">
        <v>67</v>
      </c>
      <c r="C4" s="3">
        <v>64.838812499999989</v>
      </c>
      <c r="E4" s="3">
        <v>72.727272727272734</v>
      </c>
      <c r="F4" s="3">
        <v>48.117539026629942</v>
      </c>
    </row>
    <row r="5" spans="1:6" x14ac:dyDescent="0.25">
      <c r="A5">
        <v>76.599999999999994</v>
      </c>
      <c r="C5" s="3">
        <v>54.409712499999998</v>
      </c>
      <c r="E5" s="3">
        <v>60.604081632653056</v>
      </c>
      <c r="F5" s="3">
        <v>35.591836734693878</v>
      </c>
    </row>
    <row r="6" spans="1:6" x14ac:dyDescent="0.25">
      <c r="A6">
        <v>20</v>
      </c>
      <c r="C6" s="3">
        <v>50.587372500000001</v>
      </c>
      <c r="E6" s="3">
        <v>66.128443344557581</v>
      </c>
      <c r="F6" s="3">
        <v>58.014523915777517</v>
      </c>
    </row>
    <row r="7" spans="1:6" x14ac:dyDescent="0.25">
      <c r="A7">
        <v>9</v>
      </c>
      <c r="C7" s="3">
        <v>67.544640000000015</v>
      </c>
      <c r="E7" s="3">
        <v>64.981096408317583</v>
      </c>
      <c r="F7" s="3">
        <v>62.322778827977309</v>
      </c>
    </row>
    <row r="8" spans="1:6" x14ac:dyDescent="0.25">
      <c r="A8">
        <v>51.5</v>
      </c>
      <c r="C8" s="3">
        <v>38.661272500000003</v>
      </c>
      <c r="E8" s="3">
        <v>60.854273682262026</v>
      </c>
      <c r="F8" s="3">
        <v>37.021611365634691</v>
      </c>
    </row>
    <row r="9" spans="1:6" x14ac:dyDescent="0.25">
      <c r="A9">
        <v>26</v>
      </c>
      <c r="C9" s="3">
        <v>41.156272499999993</v>
      </c>
      <c r="E9" s="3">
        <v>60.233243624247088</v>
      </c>
      <c r="F9" s="3">
        <v>49.12640437438592</v>
      </c>
    </row>
    <row r="10" spans="1:6" x14ac:dyDescent="0.25">
      <c r="A10">
        <v>87.6</v>
      </c>
      <c r="C10" s="3">
        <v>57.684399999999997</v>
      </c>
      <c r="E10" s="3">
        <v>60.679012345679006</v>
      </c>
      <c r="F10" s="3">
        <v>33.641975308641975</v>
      </c>
    </row>
    <row r="11" spans="1:6" x14ac:dyDescent="0.25">
      <c r="A11">
        <v>52.5</v>
      </c>
      <c r="C11" s="3">
        <v>59.269972499999994</v>
      </c>
      <c r="E11" s="3">
        <v>60.467616232195638</v>
      </c>
      <c r="F11" s="3">
        <v>44.790826838663435</v>
      </c>
    </row>
    <row r="12" spans="1:6" x14ac:dyDescent="0.25">
      <c r="A12">
        <v>26</v>
      </c>
      <c r="C12" s="3">
        <v>57.883999999999986</v>
      </c>
      <c r="E12" s="3">
        <v>70.312499999999986</v>
      </c>
      <c r="F12" s="3">
        <v>60.156249999999986</v>
      </c>
    </row>
    <row r="13" spans="1:6" x14ac:dyDescent="0.25">
      <c r="A13">
        <v>6.1999999999999886</v>
      </c>
      <c r="C13" s="3">
        <v>70.114489999999989</v>
      </c>
      <c r="E13" s="3">
        <v>71.409697450125506</v>
      </c>
      <c r="F13" s="3">
        <v>69.361870788743559</v>
      </c>
    </row>
    <row r="14" spans="1:6" x14ac:dyDescent="0.25">
      <c r="A14">
        <v>86.699999999999989</v>
      </c>
      <c r="C14" s="3">
        <v>60.028452499999993</v>
      </c>
      <c r="E14" s="3">
        <v>67.119498616995202</v>
      </c>
      <c r="F14" s="3">
        <v>36.763418647806454</v>
      </c>
    </row>
    <row r="15" spans="1:6" x14ac:dyDescent="0.25">
      <c r="A15">
        <v>92</v>
      </c>
      <c r="C15" s="3">
        <v>55.178172500000002</v>
      </c>
      <c r="E15" s="3">
        <v>66.618992058413951</v>
      </c>
      <c r="F15" s="3">
        <v>31.992171327486922</v>
      </c>
    </row>
    <row r="16" spans="1:6" x14ac:dyDescent="0.25">
      <c r="A16">
        <v>113.19999999999999</v>
      </c>
      <c r="C16" s="3">
        <v>62.613272499999994</v>
      </c>
      <c r="E16" s="3">
        <v>69.991753020904298</v>
      </c>
      <c r="F16" s="3">
        <v>29.402273297715947</v>
      </c>
    </row>
    <row r="17" spans="1:6" x14ac:dyDescent="0.25">
      <c r="A17">
        <v>52.5</v>
      </c>
      <c r="C17" s="3">
        <v>59.269972499999994</v>
      </c>
      <c r="E17" s="3">
        <v>60.467616232195638</v>
      </c>
      <c r="F17" s="3">
        <v>44.790826838663435</v>
      </c>
    </row>
    <row r="18" spans="1:6" x14ac:dyDescent="0.25">
      <c r="A18">
        <v>21.400000000000006</v>
      </c>
      <c r="C18" s="3">
        <v>47.792972499999998</v>
      </c>
      <c r="E18" s="3">
        <v>63.856545904499171</v>
      </c>
      <c r="F18" s="3">
        <v>55.17465211570449</v>
      </c>
    </row>
    <row r="19" spans="1:6" x14ac:dyDescent="0.25">
      <c r="A19">
        <v>71</v>
      </c>
      <c r="C19" s="3">
        <v>51.751289999999997</v>
      </c>
      <c r="E19" s="3">
        <v>68.729971327373931</v>
      </c>
      <c r="F19" s="3">
        <v>38.792376454714116</v>
      </c>
    </row>
    <row r="20" spans="1:6" x14ac:dyDescent="0.25">
      <c r="A20">
        <v>43</v>
      </c>
      <c r="C20" s="3">
        <v>56.781209999999994</v>
      </c>
      <c r="E20" s="3">
        <v>60.914026006817316</v>
      </c>
      <c r="F20" s="3">
        <v>47.342507259184444</v>
      </c>
    </row>
    <row r="21" spans="1:6" x14ac:dyDescent="0.25">
      <c r="A21">
        <v>85</v>
      </c>
      <c r="C21" s="3">
        <v>54.545689999999993</v>
      </c>
      <c r="E21" s="3">
        <v>61.104505218655042</v>
      </c>
      <c r="F21" s="3">
        <v>33.029462280354075</v>
      </c>
    </row>
    <row r="22" spans="1:6" x14ac:dyDescent="0.25">
      <c r="A22">
        <v>24.400000000000006</v>
      </c>
      <c r="C22" s="3">
        <v>41.736360000000005</v>
      </c>
      <c r="E22" s="3">
        <v>61.201523545706372</v>
      </c>
      <c r="F22" s="3">
        <v>50.640581717451525</v>
      </c>
    </row>
    <row r="23" spans="1:6" x14ac:dyDescent="0.25">
      <c r="A23">
        <v>43</v>
      </c>
      <c r="C23" s="3">
        <v>56.781209999999994</v>
      </c>
      <c r="E23" s="3">
        <v>60.914026006817316</v>
      </c>
      <c r="F23" s="3">
        <v>47.342507259184444</v>
      </c>
    </row>
    <row r="24" spans="1:6" x14ac:dyDescent="0.25">
      <c r="A24">
        <v>13.599999999999994</v>
      </c>
      <c r="C24" s="3">
        <v>59.519472499999992</v>
      </c>
      <c r="E24" s="3">
        <v>63.072552587059903</v>
      </c>
      <c r="F24" s="3">
        <v>58.731526700501128</v>
      </c>
    </row>
    <row r="25" spans="1:6" x14ac:dyDescent="0.25">
      <c r="A25">
        <v>68</v>
      </c>
      <c r="C25" s="3">
        <v>53.911960000000001</v>
      </c>
      <c r="E25" s="3">
        <v>61.519740400216342</v>
      </c>
      <c r="F25" s="3">
        <v>38.534342888047597</v>
      </c>
    </row>
    <row r="26" spans="1:6" x14ac:dyDescent="0.25">
      <c r="A26">
        <v>45.199999999999989</v>
      </c>
      <c r="C26" s="3">
        <v>57.7829525</v>
      </c>
      <c r="E26" s="3">
        <v>65.543923532089224</v>
      </c>
      <c r="F26" s="3">
        <v>49.718147123700156</v>
      </c>
    </row>
    <row r="27" spans="1:6" x14ac:dyDescent="0.25">
      <c r="A27">
        <v>9</v>
      </c>
      <c r="C27" s="3">
        <v>51.186172500000005</v>
      </c>
      <c r="E27" s="3">
        <v>63.60796416876812</v>
      </c>
      <c r="F27" s="3">
        <v>60.220557792916559</v>
      </c>
    </row>
    <row r="28" spans="1:6" x14ac:dyDescent="0.25">
      <c r="A28">
        <v>53</v>
      </c>
      <c r="C28" s="3">
        <v>45.6472725</v>
      </c>
      <c r="E28" s="3">
        <v>64.077918749199029</v>
      </c>
      <c r="F28" s="3">
        <v>41.437054124482039</v>
      </c>
    </row>
    <row r="29" spans="1:6" x14ac:dyDescent="0.25">
      <c r="A29">
        <v>27</v>
      </c>
      <c r="C29" s="3">
        <v>43.102372500000001</v>
      </c>
      <c r="E29" s="3">
        <v>60.043003772972533</v>
      </c>
      <c r="F29" s="3">
        <v>49.089212544119434</v>
      </c>
    </row>
    <row r="30" spans="1:6" x14ac:dyDescent="0.25">
      <c r="A30">
        <v>39</v>
      </c>
      <c r="C30" s="3">
        <v>25.916812500000002</v>
      </c>
      <c r="E30" s="3">
        <v>64.272211720226849</v>
      </c>
      <c r="F30" s="3">
        <v>34.782608695652179</v>
      </c>
    </row>
    <row r="31" spans="1:6" x14ac:dyDescent="0.25">
      <c r="A31">
        <v>61.5</v>
      </c>
      <c r="C31" s="3">
        <v>42.633312500000002</v>
      </c>
      <c r="E31" s="3">
        <v>60.561914672216432</v>
      </c>
      <c r="F31" s="3">
        <v>34.963579604578563</v>
      </c>
    </row>
    <row r="32" spans="1:6" x14ac:dyDescent="0.25">
      <c r="A32">
        <v>38</v>
      </c>
      <c r="C32" s="3">
        <v>69.5793125</v>
      </c>
      <c r="E32" s="3">
        <v>70.530612244897952</v>
      </c>
      <c r="F32" s="3">
        <v>58.122448979591837</v>
      </c>
    </row>
    <row r="33" spans="1:6" x14ac:dyDescent="0.25">
      <c r="A33">
        <v>22</v>
      </c>
      <c r="C33" s="3">
        <v>44.808952499999997</v>
      </c>
      <c r="E33" s="3">
        <v>60.51975792096831</v>
      </c>
      <c r="F33" s="3">
        <v>51.817570507495745</v>
      </c>
    </row>
    <row r="34" spans="1:6" x14ac:dyDescent="0.25">
      <c r="A34">
        <v>51.5</v>
      </c>
      <c r="C34" s="3">
        <v>38.661272500000003</v>
      </c>
      <c r="E34" s="3">
        <v>60.854273682262026</v>
      </c>
      <c r="F34" s="3">
        <v>37.021611365634691</v>
      </c>
    </row>
    <row r="35" spans="1:6" x14ac:dyDescent="0.25">
      <c r="A35">
        <v>38</v>
      </c>
      <c r="C35" s="3">
        <v>53.392999999999994</v>
      </c>
      <c r="E35" s="3">
        <v>66.796874999999986</v>
      </c>
      <c r="F35" s="3">
        <v>51.953124999999993</v>
      </c>
    </row>
    <row r="36" spans="1:6" x14ac:dyDescent="0.25">
      <c r="A36">
        <v>19.599999999999994</v>
      </c>
      <c r="C36" s="3">
        <v>45.788239999999995</v>
      </c>
      <c r="E36" s="3">
        <v>62.705456936226156</v>
      </c>
      <c r="F36" s="3">
        <v>54.651545036160414</v>
      </c>
    </row>
    <row r="37" spans="1:6" x14ac:dyDescent="0.25">
      <c r="A37">
        <v>34</v>
      </c>
      <c r="C37" s="3">
        <v>58.881999999999991</v>
      </c>
      <c r="E37" s="3">
        <v>71.093749999999986</v>
      </c>
      <c r="F37" s="3">
        <v>57.812499999999986</v>
      </c>
    </row>
    <row r="38" spans="1:6" x14ac:dyDescent="0.25">
      <c r="A38">
        <v>28.800000000000011</v>
      </c>
      <c r="C38" s="3">
        <v>46.501809999999999</v>
      </c>
      <c r="E38" s="3">
        <v>60.50906873952141</v>
      </c>
      <c r="F38" s="3">
        <v>49.535131839658582</v>
      </c>
    </row>
    <row r="39" spans="1:6" x14ac:dyDescent="0.25">
      <c r="A39">
        <v>46</v>
      </c>
      <c r="C39" s="3">
        <v>48.597609999999996</v>
      </c>
      <c r="E39" s="3">
        <v>62.109434537418068</v>
      </c>
      <c r="F39" s="3">
        <v>44.581618655692722</v>
      </c>
    </row>
    <row r="40" spans="1:6" x14ac:dyDescent="0.25">
      <c r="A40">
        <v>24.400000000000006</v>
      </c>
      <c r="C40" s="3">
        <v>41.736360000000005</v>
      </c>
      <c r="E40" s="3">
        <v>61.201523545706372</v>
      </c>
      <c r="F40" s="3">
        <v>50.640581717451525</v>
      </c>
    </row>
    <row r="41" spans="1:6" x14ac:dyDescent="0.25">
      <c r="A41">
        <f>AVERAGE(A1:A40)</f>
        <v>46.664999999999999</v>
      </c>
      <c r="C41" s="3">
        <f>AVERAGE(C1:C40)</f>
        <v>52.312820937500007</v>
      </c>
      <c r="E41" s="3">
        <f>AVERAGE(E1:E40)</f>
        <v>64.004573193426381</v>
      </c>
      <c r="F41" s="3">
        <f>AVERAGE(F1:F40)</f>
        <v>46.435884588133035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8AE0-7197-4C13-A5F6-AE88821808D6}">
  <sheetPr filterMode="1"/>
  <dimension ref="A1:L61"/>
  <sheetViews>
    <sheetView workbookViewId="0">
      <selection activeCell="A23" sqref="A23:A51"/>
    </sheetView>
  </sheetViews>
  <sheetFormatPr defaultRowHeight="15" x14ac:dyDescent="0.25"/>
  <cols>
    <col min="1" max="1" width="9.140625" style="3"/>
    <col min="8" max="8" width="14.7109375" style="3" customWidth="1"/>
    <col min="9" max="12" width="9.140625" style="3"/>
  </cols>
  <sheetData>
    <row r="1" spans="1:12" x14ac:dyDescent="0.25">
      <c r="A1" s="3" t="s">
        <v>205</v>
      </c>
      <c r="B1" t="s">
        <v>206</v>
      </c>
      <c r="H1" s="3" t="s">
        <v>210</v>
      </c>
      <c r="I1" s="3" t="s">
        <v>207</v>
      </c>
      <c r="J1" s="3" t="s">
        <v>208</v>
      </c>
      <c r="K1" s="3" t="s">
        <v>209</v>
      </c>
    </row>
    <row r="2" spans="1:12" hidden="1" x14ac:dyDescent="0.25">
      <c r="A2" s="3">
        <v>70.228058303919227</v>
      </c>
      <c r="B2">
        <v>36</v>
      </c>
      <c r="H2"/>
      <c r="I2" s="3">
        <v>70.228058303919227</v>
      </c>
      <c r="J2"/>
      <c r="K2"/>
      <c r="L2"/>
    </row>
    <row r="3" spans="1:12" hidden="1" x14ac:dyDescent="0.25">
      <c r="A3" s="3">
        <v>87.811104020421169</v>
      </c>
      <c r="B3">
        <v>59</v>
      </c>
      <c r="H3"/>
      <c r="I3" s="3">
        <v>87.811104020421169</v>
      </c>
      <c r="J3"/>
      <c r="K3"/>
      <c r="L3"/>
    </row>
    <row r="4" spans="1:12" hidden="1" x14ac:dyDescent="0.25">
      <c r="A4" s="3">
        <v>40.587977182974988</v>
      </c>
      <c r="B4">
        <v>21</v>
      </c>
      <c r="H4" s="3">
        <v>40.587977182974988</v>
      </c>
      <c r="I4" s="3">
        <v>70.251060414994839</v>
      </c>
    </row>
    <row r="5" spans="1:12" hidden="1" x14ac:dyDescent="0.25">
      <c r="A5" s="3">
        <v>56.775338212463957</v>
      </c>
      <c r="B5">
        <v>103</v>
      </c>
      <c r="H5">
        <v>28.81355932203391</v>
      </c>
      <c r="I5">
        <v>66.470910909618908</v>
      </c>
      <c r="J5"/>
      <c r="K5"/>
      <c r="L5"/>
    </row>
    <row r="6" spans="1:12" hidden="1" x14ac:dyDescent="0.25">
      <c r="A6" s="3">
        <v>51.105651105651091</v>
      </c>
      <c r="B6">
        <v>64</v>
      </c>
      <c r="H6">
        <v>88.71695680206318</v>
      </c>
      <c r="I6">
        <v>75.778546712802765</v>
      </c>
      <c r="J6"/>
      <c r="K6"/>
      <c r="L6"/>
    </row>
    <row r="7" spans="1:12" hidden="1" x14ac:dyDescent="0.25">
      <c r="A7" s="3">
        <v>51.563251563251548</v>
      </c>
      <c r="B7">
        <v>79</v>
      </c>
      <c r="H7">
        <v>60.337892196299265</v>
      </c>
      <c r="I7">
        <v>83.19956591530827</v>
      </c>
      <c r="J7"/>
      <c r="K7"/>
      <c r="L7"/>
    </row>
    <row r="8" spans="1:12" hidden="1" x14ac:dyDescent="0.25">
      <c r="A8" s="3">
        <v>70.251060414994839</v>
      </c>
      <c r="B8">
        <v>47</v>
      </c>
      <c r="H8">
        <v>67.267130315813489</v>
      </c>
      <c r="I8" s="3">
        <v>73.019350127783866</v>
      </c>
      <c r="J8"/>
      <c r="K8"/>
      <c r="L8"/>
    </row>
    <row r="9" spans="1:12" hidden="1" x14ac:dyDescent="0.25">
      <c r="A9" s="3">
        <v>31.181485992691833</v>
      </c>
      <c r="B9">
        <v>62</v>
      </c>
      <c r="H9">
        <v>87.900888563330042</v>
      </c>
      <c r="I9">
        <v>22.343452272193375</v>
      </c>
      <c r="J9"/>
      <c r="K9"/>
      <c r="L9"/>
    </row>
    <row r="10" spans="1:12" hidden="1" x14ac:dyDescent="0.25">
      <c r="A10" s="3">
        <v>62.018489984591675</v>
      </c>
      <c r="B10">
        <v>63</v>
      </c>
      <c r="H10"/>
      <c r="I10">
        <v>68.460129206441039</v>
      </c>
      <c r="J10"/>
      <c r="K10"/>
      <c r="L10"/>
    </row>
    <row r="11" spans="1:12" hidden="1" x14ac:dyDescent="0.25">
      <c r="A11" s="3">
        <v>19.728243446524132</v>
      </c>
      <c r="B11">
        <v>94</v>
      </c>
      <c r="H11"/>
      <c r="I11">
        <v>57.426990685622243</v>
      </c>
      <c r="J11"/>
      <c r="K11"/>
      <c r="L11"/>
    </row>
    <row r="12" spans="1:12" hidden="1" x14ac:dyDescent="0.25">
      <c r="A12" s="3">
        <v>6.6489361702127781</v>
      </c>
      <c r="B12">
        <v>81</v>
      </c>
      <c r="H12"/>
      <c r="I12">
        <v>76.030927835051543</v>
      </c>
      <c r="J12"/>
      <c r="K12"/>
      <c r="L12"/>
    </row>
    <row r="13" spans="1:12" hidden="1" x14ac:dyDescent="0.25">
      <c r="A13" s="3">
        <v>66.470910909618908</v>
      </c>
      <c r="B13">
        <v>53</v>
      </c>
      <c r="H13"/>
      <c r="I13" s="3">
        <v>57.937744254051537</v>
      </c>
      <c r="J13"/>
      <c r="K13"/>
      <c r="L13"/>
    </row>
    <row r="14" spans="1:12" hidden="1" x14ac:dyDescent="0.25">
      <c r="A14" s="3">
        <v>31.52374890121547</v>
      </c>
      <c r="B14">
        <v>114</v>
      </c>
      <c r="H14"/>
      <c r="I14">
        <v>24.674742036787791</v>
      </c>
      <c r="J14"/>
      <c r="K14"/>
      <c r="L14"/>
    </row>
    <row r="15" spans="1:12" hidden="1" x14ac:dyDescent="0.25">
      <c r="A15" s="3">
        <v>75.778546712802765</v>
      </c>
      <c r="B15">
        <v>39</v>
      </c>
      <c r="H15"/>
      <c r="I15" s="3">
        <v>77.760497667185064</v>
      </c>
      <c r="J15"/>
      <c r="K15"/>
      <c r="L15"/>
    </row>
    <row r="16" spans="1:12" hidden="1" x14ac:dyDescent="0.25">
      <c r="A16" s="3">
        <v>44.200290459051594</v>
      </c>
      <c r="B16">
        <v>111</v>
      </c>
      <c r="H16"/>
      <c r="I16">
        <v>62.939651980747868</v>
      </c>
      <c r="J16"/>
      <c r="K16"/>
      <c r="L16"/>
    </row>
    <row r="17" spans="1:9" customFormat="1" hidden="1" x14ac:dyDescent="0.25">
      <c r="A17" s="3">
        <v>22.413793103448285</v>
      </c>
      <c r="B17">
        <v>118</v>
      </c>
      <c r="I17">
        <v>57.937744254051537</v>
      </c>
    </row>
    <row r="18" spans="1:9" customFormat="1" hidden="1" x14ac:dyDescent="0.25">
      <c r="A18" s="3">
        <v>4.4124973311508029</v>
      </c>
      <c r="B18">
        <v>117</v>
      </c>
      <c r="I18">
        <v>75.090252707581215</v>
      </c>
    </row>
    <row r="19" spans="1:9" customFormat="1" hidden="1" x14ac:dyDescent="0.25">
      <c r="A19" s="3">
        <v>72.071323177954639</v>
      </c>
      <c r="B19">
        <v>105</v>
      </c>
      <c r="I19">
        <v>71.982443306510618</v>
      </c>
    </row>
    <row r="20" spans="1:9" customFormat="1" hidden="1" x14ac:dyDescent="0.25">
      <c r="A20" s="3">
        <v>83.19956591530827</v>
      </c>
      <c r="B20">
        <v>49</v>
      </c>
      <c r="I20" s="3">
        <v>24.499568473509854</v>
      </c>
    </row>
    <row r="21" spans="1:9" customFormat="1" hidden="1" x14ac:dyDescent="0.25">
      <c r="A21" s="3">
        <v>73.019350127783866</v>
      </c>
      <c r="B21">
        <v>36</v>
      </c>
      <c r="I21" s="3">
        <v>35.514018691588788</v>
      </c>
    </row>
    <row r="22" spans="1:9" customFormat="1" hidden="1" x14ac:dyDescent="0.25">
      <c r="A22" s="3">
        <v>90.215377258871115</v>
      </c>
      <c r="B22">
        <v>81</v>
      </c>
      <c r="I22">
        <v>61.151944407323263</v>
      </c>
    </row>
    <row r="23" spans="1:9" customFormat="1" x14ac:dyDescent="0.25">
      <c r="A23" s="3">
        <v>44.200290459051594</v>
      </c>
      <c r="B23">
        <v>152</v>
      </c>
      <c r="I23">
        <v>89.413842587482065</v>
      </c>
    </row>
    <row r="24" spans="1:9" customFormat="1" hidden="1" x14ac:dyDescent="0.25">
      <c r="A24" s="3">
        <v>22.343452272193375</v>
      </c>
      <c r="B24">
        <v>59</v>
      </c>
      <c r="I24" s="3">
        <v>38.46153846153846</v>
      </c>
    </row>
    <row r="25" spans="1:9" customFormat="1" hidden="1" x14ac:dyDescent="0.25">
      <c r="A25" s="3">
        <v>9.6298525428829294</v>
      </c>
      <c r="B25">
        <v>95</v>
      </c>
      <c r="I25">
        <v>47.232775438956786</v>
      </c>
    </row>
    <row r="26" spans="1:9" customFormat="1" hidden="1" x14ac:dyDescent="0.25">
      <c r="A26" s="3">
        <v>68.460129206441039</v>
      </c>
      <c r="B26">
        <v>48</v>
      </c>
      <c r="I26" s="3"/>
    </row>
    <row r="27" spans="1:9" customFormat="1" hidden="1" x14ac:dyDescent="0.25">
      <c r="A27" s="3">
        <v>57.426990685622243</v>
      </c>
      <c r="B27">
        <v>26</v>
      </c>
      <c r="I27" s="3"/>
    </row>
    <row r="28" spans="1:9" customFormat="1" hidden="1" x14ac:dyDescent="0.25">
      <c r="A28" s="3">
        <v>76.030927835051543</v>
      </c>
      <c r="B28">
        <v>36</v>
      </c>
      <c r="I28" s="3"/>
    </row>
    <row r="29" spans="1:9" customFormat="1" hidden="1" x14ac:dyDescent="0.25">
      <c r="A29" s="3">
        <v>57.937744254051537</v>
      </c>
      <c r="B29">
        <v>42</v>
      </c>
      <c r="I29" s="3"/>
    </row>
    <row r="30" spans="1:9" customFormat="1" hidden="1" x14ac:dyDescent="0.25">
      <c r="A30" s="3">
        <v>24.674742036787791</v>
      </c>
      <c r="B30">
        <v>50</v>
      </c>
      <c r="I30" s="3"/>
    </row>
    <row r="31" spans="1:9" customFormat="1" hidden="1" x14ac:dyDescent="0.25">
      <c r="A31" s="3">
        <v>37.788909394498639</v>
      </c>
      <c r="B31">
        <v>112</v>
      </c>
    </row>
    <row r="32" spans="1:9" customFormat="1" hidden="1" x14ac:dyDescent="0.25">
      <c r="A32" s="3">
        <v>2.3546725533480526</v>
      </c>
      <c r="B32">
        <v>73</v>
      </c>
    </row>
    <row r="33" spans="1:9" customFormat="1" hidden="1" x14ac:dyDescent="0.25">
      <c r="A33" s="3">
        <v>77.760497667185064</v>
      </c>
      <c r="B33">
        <v>59</v>
      </c>
      <c r="I33" s="3"/>
    </row>
    <row r="34" spans="1:9" customFormat="1" hidden="1" x14ac:dyDescent="0.25">
      <c r="A34" s="3">
        <v>29.17264466762316</v>
      </c>
      <c r="B34">
        <v>100</v>
      </c>
    </row>
    <row r="35" spans="1:9" customFormat="1" x14ac:dyDescent="0.25">
      <c r="A35" s="3">
        <v>37.788909394498639</v>
      </c>
      <c r="B35">
        <v>151</v>
      </c>
    </row>
    <row r="36" spans="1:9" customFormat="1" x14ac:dyDescent="0.25">
      <c r="A36" s="3">
        <v>11.401982771268678</v>
      </c>
      <c r="B36">
        <v>138</v>
      </c>
    </row>
    <row r="37" spans="1:9" customFormat="1" hidden="1" x14ac:dyDescent="0.25">
      <c r="A37" s="3">
        <v>62.939651980747868</v>
      </c>
      <c r="B37">
        <v>54</v>
      </c>
      <c r="I37" s="3"/>
    </row>
    <row r="38" spans="1:9" customFormat="1" hidden="1" x14ac:dyDescent="0.25">
      <c r="A38" s="3">
        <v>39.033657894168691</v>
      </c>
      <c r="B38">
        <v>95</v>
      </c>
    </row>
    <row r="39" spans="1:9" customFormat="1" x14ac:dyDescent="0.25">
      <c r="A39" s="3">
        <v>8.7738539153323103</v>
      </c>
      <c r="B39">
        <v>121</v>
      </c>
    </row>
    <row r="40" spans="1:9" customFormat="1" hidden="1" x14ac:dyDescent="0.25">
      <c r="A40" s="3">
        <v>57.937744254051537</v>
      </c>
      <c r="B40">
        <v>55</v>
      </c>
      <c r="I40" s="3"/>
    </row>
    <row r="41" spans="1:9" customFormat="1" hidden="1" x14ac:dyDescent="0.25">
      <c r="A41" s="3">
        <v>31.258140140661624</v>
      </c>
      <c r="B41">
        <v>92</v>
      </c>
    </row>
    <row r="42" spans="1:9" customFormat="1" x14ac:dyDescent="0.25">
      <c r="A42" s="3">
        <v>40.886539851910946</v>
      </c>
      <c r="B42">
        <v>134</v>
      </c>
    </row>
    <row r="43" spans="1:9" customFormat="1" hidden="1" x14ac:dyDescent="0.25">
      <c r="A43" s="3">
        <v>75.090252707581215</v>
      </c>
      <c r="B43">
        <v>41</v>
      </c>
      <c r="I43" s="3"/>
    </row>
    <row r="44" spans="1:9" customFormat="1" hidden="1" x14ac:dyDescent="0.25">
      <c r="A44" s="3">
        <v>71.982443306510618</v>
      </c>
      <c r="B44">
        <v>48</v>
      </c>
      <c r="I44" s="3"/>
    </row>
    <row r="45" spans="1:9" customFormat="1" hidden="1" x14ac:dyDescent="0.25">
      <c r="A45" s="3">
        <v>27.252353204840873</v>
      </c>
      <c r="B45">
        <v>117</v>
      </c>
    </row>
    <row r="46" spans="1:9" customFormat="1" hidden="1" x14ac:dyDescent="0.25">
      <c r="A46" s="3">
        <v>24.499568473509854</v>
      </c>
      <c r="B46">
        <v>41</v>
      </c>
      <c r="I46" s="3"/>
    </row>
    <row r="47" spans="1:9" customFormat="1" x14ac:dyDescent="0.25">
      <c r="A47" s="3">
        <v>58.825259566457838</v>
      </c>
      <c r="B47">
        <v>143</v>
      </c>
    </row>
    <row r="48" spans="1:9" customFormat="1" hidden="1" x14ac:dyDescent="0.25">
      <c r="A48" s="3">
        <v>66.470910909618908</v>
      </c>
      <c r="B48">
        <v>117</v>
      </c>
    </row>
    <row r="49" spans="1:12" hidden="1" x14ac:dyDescent="0.25">
      <c r="A49" s="3">
        <v>35.514018691588788</v>
      </c>
      <c r="B49">
        <v>37</v>
      </c>
      <c r="H49"/>
      <c r="J49"/>
      <c r="K49"/>
      <c r="L49"/>
    </row>
    <row r="50" spans="1:12" hidden="1" x14ac:dyDescent="0.25">
      <c r="A50" s="3">
        <v>61.151944407323263</v>
      </c>
      <c r="B50">
        <v>25</v>
      </c>
      <c r="H50"/>
      <c r="J50"/>
      <c r="K50"/>
      <c r="L50"/>
    </row>
    <row r="51" spans="1:12" x14ac:dyDescent="0.25">
      <c r="A51" s="3">
        <v>21.36006974716652</v>
      </c>
      <c r="B51">
        <v>122</v>
      </c>
      <c r="H51"/>
      <c r="I51"/>
      <c r="J51"/>
      <c r="K51"/>
      <c r="L51"/>
    </row>
    <row r="52" spans="1:12" hidden="1" x14ac:dyDescent="0.25">
      <c r="A52" s="3">
        <v>28.81355932203391</v>
      </c>
      <c r="B52">
        <v>16</v>
      </c>
      <c r="H52" s="3">
        <v>28.81355932203391</v>
      </c>
    </row>
    <row r="53" spans="1:12" hidden="1" x14ac:dyDescent="0.25">
      <c r="A53" s="3">
        <v>30.904603498229449</v>
      </c>
      <c r="B53">
        <v>109</v>
      </c>
      <c r="H53"/>
      <c r="I53"/>
      <c r="J53"/>
      <c r="K53"/>
      <c r="L53"/>
    </row>
    <row r="54" spans="1:12" hidden="1" x14ac:dyDescent="0.25">
      <c r="A54" s="3">
        <v>88.71695680206318</v>
      </c>
      <c r="B54">
        <v>19</v>
      </c>
      <c r="H54" s="3">
        <v>88.71695680206318</v>
      </c>
    </row>
    <row r="55" spans="1:12" hidden="1" x14ac:dyDescent="0.25">
      <c r="A55" s="3">
        <v>60.337892196299265</v>
      </c>
      <c r="B55">
        <v>12</v>
      </c>
      <c r="H55" s="3">
        <v>60.337892196299265</v>
      </c>
    </row>
    <row r="56" spans="1:12" hidden="1" x14ac:dyDescent="0.25">
      <c r="A56" s="3">
        <v>67.267130315813489</v>
      </c>
      <c r="B56">
        <v>12</v>
      </c>
      <c r="H56" s="3">
        <v>67.267130315813489</v>
      </c>
    </row>
    <row r="57" spans="1:12" hidden="1" x14ac:dyDescent="0.25">
      <c r="A57" s="3">
        <v>89.413842587482065</v>
      </c>
      <c r="B57">
        <v>26</v>
      </c>
      <c r="H57"/>
      <c r="J57"/>
      <c r="K57"/>
      <c r="L57"/>
    </row>
    <row r="58" spans="1:12" hidden="1" x14ac:dyDescent="0.25">
      <c r="A58" s="3">
        <v>87.900888563330042</v>
      </c>
      <c r="B58">
        <v>16</v>
      </c>
      <c r="H58" s="3">
        <v>87.900888563330042</v>
      </c>
    </row>
    <row r="59" spans="1:12" hidden="1" x14ac:dyDescent="0.25">
      <c r="A59" s="3">
        <v>38.46153846153846</v>
      </c>
      <c r="B59">
        <v>31</v>
      </c>
      <c r="H59"/>
      <c r="J59"/>
      <c r="K59"/>
      <c r="L59"/>
    </row>
    <row r="60" spans="1:12" hidden="1" x14ac:dyDescent="0.25">
      <c r="A60" s="3">
        <v>47.232775438956786</v>
      </c>
      <c r="B60">
        <v>53</v>
      </c>
      <c r="H60"/>
      <c r="J60"/>
      <c r="K60"/>
      <c r="L60"/>
    </row>
    <row r="61" spans="1:12" hidden="1" x14ac:dyDescent="0.25">
      <c r="A61" s="3">
        <v>29.17264466762316</v>
      </c>
      <c r="B61">
        <v>119</v>
      </c>
      <c r="H61"/>
      <c r="I61"/>
      <c r="J61"/>
      <c r="K61"/>
      <c r="L61"/>
    </row>
  </sheetData>
  <autoFilter ref="A1:B61" xr:uid="{E5F2698C-0175-42CB-829F-5E1C0967C9D9}">
    <filterColumn colId="1">
      <filters>
        <filter val="121"/>
        <filter val="122"/>
        <filter val="134"/>
        <filter val="138"/>
        <filter val="143"/>
        <filter val="151"/>
        <filter val="15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6994-5A16-4AE9-B4E9-65CAC9E32CB2}">
  <dimension ref="A1:O62"/>
  <sheetViews>
    <sheetView topLeftCell="A7" workbookViewId="0">
      <selection activeCell="A7" sqref="A1:Q1048576"/>
    </sheetView>
  </sheetViews>
  <sheetFormatPr defaultRowHeight="15" x14ac:dyDescent="0.25"/>
  <cols>
    <col min="1" max="4" width="9.140625" style="3"/>
    <col min="6" max="6" width="9.140625" style="3"/>
    <col min="11" max="15" width="9.140625" style="3"/>
  </cols>
  <sheetData>
    <row r="1" spans="1:14" x14ac:dyDescent="0.25">
      <c r="A1" s="3" t="s">
        <v>210</v>
      </c>
      <c r="B1" s="3" t="s">
        <v>207</v>
      </c>
      <c r="C1" s="3" t="s">
        <v>208</v>
      </c>
      <c r="D1" s="3" t="s">
        <v>209</v>
      </c>
      <c r="K1" s="3" t="s">
        <v>210</v>
      </c>
      <c r="L1" s="3" t="s">
        <v>207</v>
      </c>
      <c r="M1" s="3" t="s">
        <v>208</v>
      </c>
      <c r="N1" s="3" t="s">
        <v>209</v>
      </c>
    </row>
    <row r="2" spans="1:14" x14ac:dyDescent="0.25">
      <c r="A2" s="3">
        <v>40.587977182974988</v>
      </c>
      <c r="B2" s="3">
        <v>70.228058303919227</v>
      </c>
      <c r="C2" s="3">
        <v>56.775338212463957</v>
      </c>
      <c r="D2" s="3">
        <v>44.200290459051594</v>
      </c>
      <c r="F2" s="3">
        <v>40.587977182974988</v>
      </c>
      <c r="K2" s="3">
        <v>62.270734063752485</v>
      </c>
      <c r="L2" s="3">
        <v>61.484035861311334</v>
      </c>
      <c r="M2" s="3">
        <v>36.821600703503236</v>
      </c>
      <c r="N2" s="3">
        <v>31.890986529383788</v>
      </c>
    </row>
    <row r="3" spans="1:14" x14ac:dyDescent="0.25">
      <c r="A3" s="3">
        <v>28.81355932203391</v>
      </c>
      <c r="B3" s="3">
        <v>87.811104020421169</v>
      </c>
      <c r="C3" s="3">
        <v>51.105651105651091</v>
      </c>
      <c r="D3" s="3">
        <v>37.788909394498639</v>
      </c>
      <c r="F3" s="3">
        <v>28.81355932203391</v>
      </c>
    </row>
    <row r="4" spans="1:14" x14ac:dyDescent="0.25">
      <c r="A4" s="3">
        <v>88.71695680206318</v>
      </c>
      <c r="B4" s="3">
        <v>70.251060414994839</v>
      </c>
      <c r="C4" s="3">
        <v>51.563251563251548</v>
      </c>
      <c r="D4" s="3">
        <v>11.401982771268678</v>
      </c>
      <c r="F4" s="3">
        <v>88.71695680206318</v>
      </c>
    </row>
    <row r="5" spans="1:14" x14ac:dyDescent="0.25">
      <c r="A5" s="3">
        <v>60.337892196299265</v>
      </c>
      <c r="B5" s="3">
        <v>66.470910909618908</v>
      </c>
      <c r="C5" s="3">
        <v>31.181485992691833</v>
      </c>
      <c r="D5" s="3">
        <v>8.7738539153323103</v>
      </c>
      <c r="F5" s="3">
        <v>60.337892196299265</v>
      </c>
    </row>
    <row r="6" spans="1:14" x14ac:dyDescent="0.25">
      <c r="A6" s="3">
        <v>67.267130315813489</v>
      </c>
      <c r="B6" s="3">
        <v>75.778546712802765</v>
      </c>
      <c r="C6" s="3">
        <v>62.018489984591675</v>
      </c>
      <c r="D6" s="3">
        <v>40.886539851910946</v>
      </c>
      <c r="F6" s="3">
        <v>67.267130315813489</v>
      </c>
    </row>
    <row r="7" spans="1:14" x14ac:dyDescent="0.25">
      <c r="A7" s="3">
        <v>87.900888563330042</v>
      </c>
      <c r="B7" s="3">
        <v>83.19956591530827</v>
      </c>
      <c r="C7" s="3">
        <v>19.728243446524132</v>
      </c>
      <c r="D7" s="3">
        <v>58.825259566457838</v>
      </c>
      <c r="F7" s="3">
        <v>87.900888563330042</v>
      </c>
    </row>
    <row r="8" spans="1:14" x14ac:dyDescent="0.25">
      <c r="A8" s="44">
        <f>AVERAGE(A2:A7)</f>
        <v>62.270734063752485</v>
      </c>
      <c r="B8" s="3">
        <v>73.019350127783866</v>
      </c>
      <c r="C8" s="3">
        <v>6.6489361702127781</v>
      </c>
      <c r="D8" s="3">
        <v>21.36006974716652</v>
      </c>
      <c r="F8" s="3">
        <v>70.228058303919227</v>
      </c>
    </row>
    <row r="9" spans="1:14" x14ac:dyDescent="0.25">
      <c r="A9" s="3">
        <v>6</v>
      </c>
      <c r="B9" s="3">
        <v>22.343452272193375</v>
      </c>
      <c r="C9" s="3">
        <v>31.52374890121547</v>
      </c>
      <c r="D9" s="44">
        <f>AVERAGE(D2:D8)</f>
        <v>31.890986529383788</v>
      </c>
      <c r="F9" s="3">
        <v>87.811104020421169</v>
      </c>
    </row>
    <row r="10" spans="1:14" ht="18" x14ac:dyDescent="0.25">
      <c r="A10" s="45">
        <v>22.265999999999998</v>
      </c>
      <c r="B10" s="3">
        <v>68.460129206441039</v>
      </c>
      <c r="C10" s="3">
        <v>44.200290459051594</v>
      </c>
      <c r="D10" s="3">
        <v>7</v>
      </c>
      <c r="F10" s="3">
        <v>70.251060414994839</v>
      </c>
    </row>
    <row r="11" spans="1:14" ht="18" x14ac:dyDescent="0.25">
      <c r="B11" s="3">
        <v>57.426990685622243</v>
      </c>
      <c r="C11" s="3">
        <v>22.413793103448285</v>
      </c>
      <c r="D11" s="45">
        <v>17.146999999999998</v>
      </c>
      <c r="F11" s="3">
        <v>66.470910909618908</v>
      </c>
    </row>
    <row r="12" spans="1:14" x14ac:dyDescent="0.25">
      <c r="B12" s="3">
        <v>76.030927835051543</v>
      </c>
      <c r="C12" s="3">
        <v>4.4124973311508029</v>
      </c>
      <c r="F12" s="3">
        <v>75.778546712802765</v>
      </c>
    </row>
    <row r="13" spans="1:14" x14ac:dyDescent="0.25">
      <c r="B13" s="3">
        <v>57.937744254051537</v>
      </c>
      <c r="C13" s="3">
        <v>72.071323177954639</v>
      </c>
      <c r="F13" s="3">
        <v>83.19956591530827</v>
      </c>
    </row>
    <row r="14" spans="1:14" x14ac:dyDescent="0.25">
      <c r="B14" s="3">
        <v>24.674742036787791</v>
      </c>
      <c r="C14" s="3">
        <v>90.215377258871115</v>
      </c>
      <c r="F14" s="3">
        <v>73.019350127783866</v>
      </c>
    </row>
    <row r="15" spans="1:14" x14ac:dyDescent="0.25">
      <c r="B15" s="3">
        <v>77.760497667185064</v>
      </c>
      <c r="C15" s="3">
        <v>9.6298525428829294</v>
      </c>
      <c r="F15" s="3">
        <v>22.343452272193375</v>
      </c>
    </row>
    <row r="16" spans="1:14" x14ac:dyDescent="0.25">
      <c r="B16" s="3">
        <v>62.939651980747868</v>
      </c>
      <c r="C16" s="3">
        <v>37.788909394498639</v>
      </c>
      <c r="F16" s="3">
        <v>68.460129206441039</v>
      </c>
    </row>
    <row r="17" spans="2:6" x14ac:dyDescent="0.25">
      <c r="B17" s="3">
        <v>57.937744254051537</v>
      </c>
      <c r="C17" s="3">
        <v>2.3546725533480526</v>
      </c>
      <c r="F17" s="3">
        <v>57.426990685622243</v>
      </c>
    </row>
    <row r="18" spans="2:6" x14ac:dyDescent="0.25">
      <c r="B18" s="3">
        <v>75.090252707581215</v>
      </c>
      <c r="C18" s="3">
        <v>29.17264466762316</v>
      </c>
      <c r="F18" s="3">
        <v>76.030927835051543</v>
      </c>
    </row>
    <row r="19" spans="2:6" x14ac:dyDescent="0.25">
      <c r="B19" s="3">
        <v>71.982443306510618</v>
      </c>
      <c r="C19" s="3">
        <v>39.033657894168691</v>
      </c>
      <c r="F19" s="3">
        <v>57.937744254051537</v>
      </c>
    </row>
    <row r="20" spans="2:6" x14ac:dyDescent="0.25">
      <c r="B20" s="3">
        <v>24.499568473509854</v>
      </c>
      <c r="C20" s="3">
        <v>31.258140140661624</v>
      </c>
      <c r="F20" s="3">
        <v>24.674742036787791</v>
      </c>
    </row>
    <row r="21" spans="2:6" x14ac:dyDescent="0.25">
      <c r="B21" s="3">
        <v>35.514018691588788</v>
      </c>
      <c r="C21" s="3">
        <v>27.252353204840873</v>
      </c>
      <c r="F21" s="3">
        <v>77.760497667185064</v>
      </c>
    </row>
    <row r="22" spans="2:6" x14ac:dyDescent="0.25">
      <c r="B22" s="3">
        <v>61.151944407323263</v>
      </c>
      <c r="C22" s="3">
        <v>66.470910909618908</v>
      </c>
      <c r="F22" s="3">
        <v>62.939651980747868</v>
      </c>
    </row>
    <row r="23" spans="2:6" x14ac:dyDescent="0.25">
      <c r="B23" s="3">
        <v>89.413842587482065</v>
      </c>
      <c r="C23" s="3">
        <v>30.904603498229449</v>
      </c>
      <c r="F23" s="3">
        <v>57.937744254051537</v>
      </c>
    </row>
    <row r="24" spans="2:6" x14ac:dyDescent="0.25">
      <c r="B24" s="3">
        <v>38.46153846153846</v>
      </c>
      <c r="C24" s="3">
        <v>29.17264466762316</v>
      </c>
      <c r="F24" s="3">
        <v>75.090252707581215</v>
      </c>
    </row>
    <row r="25" spans="2:6" x14ac:dyDescent="0.25">
      <c r="B25" s="3">
        <v>47.232775438956786</v>
      </c>
      <c r="C25" s="44">
        <f>AVERAGE(C2:C24)</f>
        <v>36.821600703503236</v>
      </c>
      <c r="F25" s="3">
        <v>71.982443306510618</v>
      </c>
    </row>
    <row r="26" spans="2:6" x14ac:dyDescent="0.25">
      <c r="B26" s="44">
        <f>AVERAGE(B2:B25)</f>
        <v>61.484035861311334</v>
      </c>
      <c r="C26" s="3">
        <v>23</v>
      </c>
      <c r="F26" s="3">
        <v>24.499568473509854</v>
      </c>
    </row>
    <row r="27" spans="2:6" ht="18" x14ac:dyDescent="0.25">
      <c r="B27" s="3">
        <v>24</v>
      </c>
      <c r="C27" s="46" t="s">
        <v>211</v>
      </c>
      <c r="F27" s="3">
        <v>35.514018691588788</v>
      </c>
    </row>
    <row r="28" spans="2:6" ht="18" x14ac:dyDescent="0.25">
      <c r="B28" s="45">
        <v>19.350999999999999</v>
      </c>
      <c r="F28" s="3">
        <v>61.151944407323263</v>
      </c>
    </row>
    <row r="29" spans="2:6" x14ac:dyDescent="0.25">
      <c r="F29" s="3">
        <v>89.413842587482065</v>
      </c>
    </row>
    <row r="30" spans="2:6" x14ac:dyDescent="0.25">
      <c r="F30" s="3">
        <v>38.46153846153846</v>
      </c>
    </row>
    <row r="31" spans="2:6" x14ac:dyDescent="0.25">
      <c r="F31" s="3">
        <v>47.232775438956786</v>
      </c>
    </row>
    <row r="32" spans="2:6" x14ac:dyDescent="0.25">
      <c r="F32" s="3">
        <v>56.775338212463957</v>
      </c>
    </row>
    <row r="33" spans="6:6" x14ac:dyDescent="0.25">
      <c r="F33" s="3">
        <v>51.105651105651091</v>
      </c>
    </row>
    <row r="34" spans="6:6" x14ac:dyDescent="0.25">
      <c r="F34" s="3">
        <v>51.563251563251548</v>
      </c>
    </row>
    <row r="35" spans="6:6" x14ac:dyDescent="0.25">
      <c r="F35" s="3">
        <v>31.181485992691833</v>
      </c>
    </row>
    <row r="36" spans="6:6" x14ac:dyDescent="0.25">
      <c r="F36" s="3">
        <v>62.018489984591675</v>
      </c>
    </row>
    <row r="37" spans="6:6" x14ac:dyDescent="0.25">
      <c r="F37" s="3">
        <v>19.728243446524132</v>
      </c>
    </row>
    <row r="38" spans="6:6" x14ac:dyDescent="0.25">
      <c r="F38" s="3">
        <v>6.6489361702127781</v>
      </c>
    </row>
    <row r="39" spans="6:6" x14ac:dyDescent="0.25">
      <c r="F39" s="3">
        <v>31.52374890121547</v>
      </c>
    </row>
    <row r="40" spans="6:6" x14ac:dyDescent="0.25">
      <c r="F40" s="3">
        <v>44.200290459051594</v>
      </c>
    </row>
    <row r="41" spans="6:6" x14ac:dyDescent="0.25">
      <c r="F41" s="3">
        <v>22.413793103448285</v>
      </c>
    </row>
    <row r="42" spans="6:6" x14ac:dyDescent="0.25">
      <c r="F42" s="3">
        <v>4.4124973311508029</v>
      </c>
    </row>
    <row r="43" spans="6:6" x14ac:dyDescent="0.25">
      <c r="F43" s="3">
        <v>72.071323177954639</v>
      </c>
    </row>
    <row r="44" spans="6:6" x14ac:dyDescent="0.25">
      <c r="F44" s="3">
        <v>90.215377258871115</v>
      </c>
    </row>
    <row r="45" spans="6:6" x14ac:dyDescent="0.25">
      <c r="F45" s="3">
        <v>9.6298525428829294</v>
      </c>
    </row>
    <row r="46" spans="6:6" x14ac:dyDescent="0.25">
      <c r="F46" s="3">
        <v>37.788909394498639</v>
      </c>
    </row>
    <row r="47" spans="6:6" x14ac:dyDescent="0.25">
      <c r="F47" s="3">
        <v>2.3546725533480526</v>
      </c>
    </row>
    <row r="48" spans="6:6" x14ac:dyDescent="0.25">
      <c r="F48" s="3">
        <v>29.17264466762316</v>
      </c>
    </row>
    <row r="49" spans="6:6" x14ac:dyDescent="0.25">
      <c r="F49" s="3">
        <v>39.033657894168691</v>
      </c>
    </row>
    <row r="50" spans="6:6" x14ac:dyDescent="0.25">
      <c r="F50" s="3">
        <v>31.258140140661624</v>
      </c>
    </row>
    <row r="51" spans="6:6" x14ac:dyDescent="0.25">
      <c r="F51" s="3">
        <v>27.252353204840873</v>
      </c>
    </row>
    <row r="52" spans="6:6" x14ac:dyDescent="0.25">
      <c r="F52" s="3">
        <v>66.470910909618908</v>
      </c>
    </row>
    <row r="53" spans="6:6" x14ac:dyDescent="0.25">
      <c r="F53" s="3">
        <v>30.904603498229449</v>
      </c>
    </row>
    <row r="54" spans="6:6" x14ac:dyDescent="0.25">
      <c r="F54" s="3">
        <v>29.17264466762316</v>
      </c>
    </row>
    <row r="55" spans="6:6" x14ac:dyDescent="0.25">
      <c r="F55" s="3">
        <v>44.200290459051594</v>
      </c>
    </row>
    <row r="56" spans="6:6" x14ac:dyDescent="0.25">
      <c r="F56" s="3">
        <v>37.788909394498639</v>
      </c>
    </row>
    <row r="57" spans="6:6" x14ac:dyDescent="0.25">
      <c r="F57" s="3">
        <v>11.401982771268678</v>
      </c>
    </row>
    <row r="58" spans="6:6" x14ac:dyDescent="0.25">
      <c r="F58" s="3">
        <v>8.7738539153323103</v>
      </c>
    </row>
    <row r="59" spans="6:6" x14ac:dyDescent="0.25">
      <c r="F59" s="3">
        <v>40.886539851910946</v>
      </c>
    </row>
    <row r="60" spans="6:6" x14ac:dyDescent="0.25">
      <c r="F60" s="3">
        <v>58.825259566457838</v>
      </c>
    </row>
    <row r="61" spans="6:6" x14ac:dyDescent="0.25">
      <c r="F61" s="3">
        <v>21.36006974716652</v>
      </c>
    </row>
    <row r="62" spans="6:6" x14ac:dyDescent="0.25">
      <c r="F62" s="3">
        <f>AVERAGE(F2:F61)</f>
        <v>48.656249782337483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5"/>
  <sheetViews>
    <sheetView workbookViewId="0">
      <selection activeCell="E14" sqref="E14"/>
    </sheetView>
  </sheetViews>
  <sheetFormatPr defaultRowHeight="15" x14ac:dyDescent="0.25"/>
  <sheetData>
    <row r="2" spans="1:4" x14ac:dyDescent="0.25">
      <c r="A2">
        <v>2009</v>
      </c>
      <c r="B2">
        <v>2453</v>
      </c>
    </row>
    <row r="3" spans="1:4" x14ac:dyDescent="0.25">
      <c r="A3">
        <v>2008</v>
      </c>
      <c r="B3">
        <v>2545</v>
      </c>
    </row>
    <row r="4" spans="1:4" x14ac:dyDescent="0.25">
      <c r="A4">
        <v>2010</v>
      </c>
      <c r="B4">
        <v>2536</v>
      </c>
    </row>
    <row r="5" spans="1:4" x14ac:dyDescent="0.25">
      <c r="A5">
        <v>2011</v>
      </c>
      <c r="B5">
        <v>2651</v>
      </c>
    </row>
    <row r="6" spans="1:4" x14ac:dyDescent="0.25">
      <c r="A6">
        <v>2012</v>
      </c>
      <c r="B6">
        <v>2827</v>
      </c>
    </row>
    <row r="7" spans="1:4" x14ac:dyDescent="0.25">
      <c r="A7">
        <v>2013</v>
      </c>
      <c r="B7">
        <v>2956</v>
      </c>
    </row>
    <row r="8" spans="1:4" x14ac:dyDescent="0.25">
      <c r="A8">
        <v>2014</v>
      </c>
      <c r="B8">
        <v>2984</v>
      </c>
    </row>
    <row r="9" spans="1:4" x14ac:dyDescent="0.25">
      <c r="A9">
        <v>2015</v>
      </c>
      <c r="B9">
        <v>3173</v>
      </c>
    </row>
    <row r="10" spans="1:4" x14ac:dyDescent="0.25">
      <c r="A10">
        <v>2016</v>
      </c>
      <c r="B10">
        <v>3268</v>
      </c>
    </row>
    <row r="11" spans="1:4" x14ac:dyDescent="0.25">
      <c r="A11">
        <v>2017</v>
      </c>
      <c r="B11">
        <v>2968</v>
      </c>
    </row>
    <row r="12" spans="1:4" x14ac:dyDescent="0.25">
      <c r="A12">
        <v>2018</v>
      </c>
      <c r="B12">
        <v>2749</v>
      </c>
    </row>
    <row r="13" spans="1:4" x14ac:dyDescent="0.25">
      <c r="A13">
        <v>2019</v>
      </c>
      <c r="B13">
        <v>2616</v>
      </c>
    </row>
    <row r="14" spans="1:4" x14ac:dyDescent="0.25">
      <c r="B14" s="22">
        <v>33726</v>
      </c>
      <c r="C14">
        <v>60</v>
      </c>
      <c r="D14">
        <f>C14*100/B14</f>
        <v>0.17790428749332859</v>
      </c>
    </row>
    <row r="15" spans="1:4" x14ac:dyDescent="0.25">
      <c r="B15">
        <f>SUM(B2:B13)</f>
        <v>33726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19" workbookViewId="0">
      <selection activeCell="E2" sqref="E2:E15"/>
    </sheetView>
  </sheetViews>
  <sheetFormatPr defaultRowHeight="15" x14ac:dyDescent="0.25"/>
  <sheetData>
    <row r="1" spans="1:15" x14ac:dyDescent="0.25">
      <c r="A1" t="s">
        <v>193</v>
      </c>
      <c r="B1" t="s">
        <v>180</v>
      </c>
      <c r="C1" t="s">
        <v>140</v>
      </c>
      <c r="D1" t="s">
        <v>194</v>
      </c>
      <c r="E1" t="s">
        <v>195</v>
      </c>
    </row>
    <row r="2" spans="1:15" x14ac:dyDescent="0.25">
      <c r="A2">
        <v>86</v>
      </c>
      <c r="B2">
        <v>10.400000000000006</v>
      </c>
      <c r="C2" s="3">
        <v>96</v>
      </c>
      <c r="D2">
        <v>96</v>
      </c>
      <c r="E2">
        <v>52</v>
      </c>
    </row>
    <row r="3" spans="1:15" x14ac:dyDescent="0.25">
      <c r="A3">
        <v>37</v>
      </c>
      <c r="B3">
        <v>53</v>
      </c>
      <c r="C3" s="3">
        <v>52</v>
      </c>
      <c r="D3">
        <v>86</v>
      </c>
      <c r="E3">
        <v>67</v>
      </c>
    </row>
    <row r="4" spans="1:15" x14ac:dyDescent="0.25">
      <c r="A4">
        <v>70.400000000000006</v>
      </c>
      <c r="B4">
        <v>22</v>
      </c>
      <c r="C4" s="3">
        <v>48</v>
      </c>
      <c r="D4">
        <v>37</v>
      </c>
      <c r="E4">
        <v>20</v>
      </c>
    </row>
    <row r="5" spans="1:15" x14ac:dyDescent="0.25">
      <c r="A5">
        <v>67</v>
      </c>
      <c r="B5">
        <v>41</v>
      </c>
      <c r="C5" s="3">
        <v>64.400000000000006</v>
      </c>
      <c r="D5">
        <v>70.400000000000006</v>
      </c>
      <c r="E5">
        <v>86.699999999999989</v>
      </c>
    </row>
    <row r="6" spans="1:15" x14ac:dyDescent="0.25">
      <c r="A6">
        <v>76.599999999999994</v>
      </c>
      <c r="B6">
        <v>50</v>
      </c>
      <c r="C6" s="3">
        <v>80</v>
      </c>
      <c r="D6">
        <v>76.599999999999994</v>
      </c>
      <c r="E6">
        <v>92</v>
      </c>
    </row>
    <row r="7" spans="1:15" x14ac:dyDescent="0.25">
      <c r="A7">
        <v>20</v>
      </c>
      <c r="B7">
        <f>AVERAGE(B2:B6)</f>
        <v>35.28</v>
      </c>
      <c r="C7" s="3">
        <v>82</v>
      </c>
      <c r="D7">
        <v>48</v>
      </c>
      <c r="E7" s="3">
        <v>10.400000000000006</v>
      </c>
      <c r="G7" s="3"/>
      <c r="K7" s="3"/>
      <c r="O7" s="3"/>
    </row>
    <row r="8" spans="1:15" x14ac:dyDescent="0.25">
      <c r="A8">
        <v>9</v>
      </c>
      <c r="C8" s="3">
        <v>82.6</v>
      </c>
      <c r="D8">
        <v>64.400000000000006</v>
      </c>
      <c r="E8" s="3">
        <v>53</v>
      </c>
      <c r="G8" s="3"/>
      <c r="K8" s="3"/>
      <c r="O8" s="3"/>
    </row>
    <row r="9" spans="1:15" x14ac:dyDescent="0.25">
      <c r="A9">
        <v>51.5</v>
      </c>
      <c r="C9" s="3">
        <v>2</v>
      </c>
      <c r="D9">
        <v>9</v>
      </c>
      <c r="E9" s="3">
        <v>22</v>
      </c>
      <c r="G9" s="3"/>
      <c r="K9" s="3"/>
      <c r="O9" s="3"/>
    </row>
    <row r="10" spans="1:15" x14ac:dyDescent="0.25">
      <c r="A10">
        <v>26</v>
      </c>
      <c r="C10" s="3">
        <v>57.199999999999989</v>
      </c>
      <c r="D10">
        <v>51.5</v>
      </c>
      <c r="E10" s="3">
        <v>2</v>
      </c>
      <c r="G10" s="3"/>
      <c r="O10" s="3"/>
    </row>
    <row r="11" spans="1:15" x14ac:dyDescent="0.25">
      <c r="A11">
        <v>87.6</v>
      </c>
      <c r="C11" s="3">
        <v>86</v>
      </c>
      <c r="D11">
        <v>26</v>
      </c>
      <c r="E11" s="3">
        <v>13.599999999999994</v>
      </c>
      <c r="G11" s="3"/>
      <c r="O11" s="3"/>
    </row>
    <row r="12" spans="1:15" x14ac:dyDescent="0.25">
      <c r="A12">
        <v>52.5</v>
      </c>
      <c r="C12" s="3">
        <v>60</v>
      </c>
      <c r="D12">
        <v>87.6</v>
      </c>
      <c r="E12" s="3">
        <v>53</v>
      </c>
      <c r="G12" s="3"/>
      <c r="O12" s="3"/>
    </row>
    <row r="13" spans="1:15" x14ac:dyDescent="0.25">
      <c r="A13">
        <v>26</v>
      </c>
      <c r="C13" s="3">
        <v>59</v>
      </c>
      <c r="D13">
        <v>52.5</v>
      </c>
      <c r="E13">
        <v>41</v>
      </c>
      <c r="G13" s="3"/>
      <c r="O13" s="3"/>
    </row>
    <row r="14" spans="1:15" x14ac:dyDescent="0.25">
      <c r="A14">
        <v>6.1999999999999886</v>
      </c>
      <c r="C14" s="3">
        <v>81</v>
      </c>
      <c r="D14">
        <v>26</v>
      </c>
      <c r="E14">
        <v>22</v>
      </c>
      <c r="G14" s="3"/>
      <c r="O14" s="3"/>
    </row>
    <row r="15" spans="1:15" x14ac:dyDescent="0.25">
      <c r="A15">
        <v>86.699999999999989</v>
      </c>
      <c r="C15" s="3">
        <v>69</v>
      </c>
      <c r="D15">
        <v>6.1999999999999886</v>
      </c>
      <c r="E15">
        <v>50</v>
      </c>
      <c r="G15" s="3"/>
      <c r="O15" s="3"/>
    </row>
    <row r="16" spans="1:15" x14ac:dyDescent="0.25">
      <c r="A16">
        <v>92</v>
      </c>
      <c r="C16" s="3">
        <v>45</v>
      </c>
      <c r="D16">
        <v>80</v>
      </c>
      <c r="E16">
        <f>AVERAGE(E2:E15)</f>
        <v>41.76428571428572</v>
      </c>
      <c r="G16" s="3"/>
      <c r="O16" s="3"/>
    </row>
    <row r="17" spans="1:15" x14ac:dyDescent="0.25">
      <c r="A17">
        <v>113.19999999999999</v>
      </c>
      <c r="C17" s="3">
        <f>AVERAGE(C2:C16)</f>
        <v>64.28</v>
      </c>
      <c r="D17">
        <v>113.19999999999999</v>
      </c>
      <c r="G17" s="3"/>
      <c r="O17" s="3"/>
    </row>
    <row r="18" spans="1:15" x14ac:dyDescent="0.25">
      <c r="A18">
        <v>52.5</v>
      </c>
      <c r="D18">
        <v>52.5</v>
      </c>
      <c r="O18" s="3"/>
    </row>
    <row r="19" spans="1:15" x14ac:dyDescent="0.25">
      <c r="A19">
        <v>21.400000000000006</v>
      </c>
      <c r="D19">
        <v>21.400000000000006</v>
      </c>
      <c r="O19" s="3"/>
    </row>
    <row r="20" spans="1:15" x14ac:dyDescent="0.25">
      <c r="A20">
        <v>71</v>
      </c>
      <c r="D20">
        <v>71</v>
      </c>
      <c r="O20" s="3"/>
    </row>
    <row r="21" spans="1:15" x14ac:dyDescent="0.25">
      <c r="A21">
        <v>43</v>
      </c>
      <c r="D21">
        <v>82</v>
      </c>
      <c r="O21" s="3"/>
    </row>
    <row r="22" spans="1:15" x14ac:dyDescent="0.25">
      <c r="A22">
        <v>85</v>
      </c>
      <c r="D22">
        <v>82.6</v>
      </c>
      <c r="O22" s="3"/>
    </row>
    <row r="23" spans="1:15" x14ac:dyDescent="0.25">
      <c r="A23">
        <v>24.400000000000006</v>
      </c>
      <c r="D23">
        <v>43</v>
      </c>
      <c r="O23" s="3"/>
    </row>
    <row r="24" spans="1:15" x14ac:dyDescent="0.25">
      <c r="A24">
        <v>43</v>
      </c>
      <c r="D24">
        <v>85</v>
      </c>
      <c r="O24" s="3"/>
    </row>
    <row r="25" spans="1:15" x14ac:dyDescent="0.25">
      <c r="A25">
        <v>13.599999999999994</v>
      </c>
      <c r="D25">
        <v>24.400000000000006</v>
      </c>
      <c r="O25" s="3"/>
    </row>
    <row r="26" spans="1:15" x14ac:dyDescent="0.25">
      <c r="A26">
        <v>68</v>
      </c>
      <c r="D26">
        <v>43</v>
      </c>
      <c r="O26" s="3"/>
    </row>
    <row r="27" spans="1:15" x14ac:dyDescent="0.25">
      <c r="A27">
        <v>45.199999999999989</v>
      </c>
      <c r="D27">
        <v>68</v>
      </c>
      <c r="O27" s="3"/>
    </row>
    <row r="28" spans="1:15" x14ac:dyDescent="0.25">
      <c r="A28">
        <v>9</v>
      </c>
      <c r="D28">
        <v>45.199999999999989</v>
      </c>
      <c r="O28" s="3"/>
    </row>
    <row r="29" spans="1:15" x14ac:dyDescent="0.25">
      <c r="A29">
        <v>53</v>
      </c>
      <c r="D29">
        <v>9</v>
      </c>
      <c r="O29" s="3"/>
    </row>
    <row r="30" spans="1:15" x14ac:dyDescent="0.25">
      <c r="A30">
        <v>27</v>
      </c>
      <c r="D30">
        <v>27</v>
      </c>
      <c r="O30" s="3"/>
    </row>
    <row r="31" spans="1:15" x14ac:dyDescent="0.25">
      <c r="A31">
        <v>39</v>
      </c>
      <c r="D31">
        <v>39</v>
      </c>
      <c r="O31" s="3"/>
    </row>
    <row r="32" spans="1:15" x14ac:dyDescent="0.25">
      <c r="A32">
        <v>61.5</v>
      </c>
      <c r="D32">
        <v>61.5</v>
      </c>
      <c r="O32" s="3"/>
    </row>
    <row r="33" spans="1:15" x14ac:dyDescent="0.25">
      <c r="A33">
        <v>38</v>
      </c>
      <c r="D33">
        <v>38</v>
      </c>
      <c r="O33" s="3"/>
    </row>
    <row r="34" spans="1:15" x14ac:dyDescent="0.25">
      <c r="A34">
        <v>22</v>
      </c>
      <c r="D34">
        <v>51.5</v>
      </c>
      <c r="O34" s="3"/>
    </row>
    <row r="35" spans="1:15" x14ac:dyDescent="0.25">
      <c r="A35">
        <v>51.5</v>
      </c>
      <c r="D35">
        <v>38</v>
      </c>
      <c r="O35" s="3"/>
    </row>
    <row r="36" spans="1:15" x14ac:dyDescent="0.25">
      <c r="A36">
        <v>38</v>
      </c>
      <c r="D36">
        <v>57.199999999999989</v>
      </c>
      <c r="O36" s="3"/>
    </row>
    <row r="37" spans="1:15" x14ac:dyDescent="0.25">
      <c r="A37">
        <v>19.599999999999994</v>
      </c>
      <c r="D37">
        <v>19.599999999999994</v>
      </c>
      <c r="O37" s="3"/>
    </row>
    <row r="38" spans="1:15" x14ac:dyDescent="0.25">
      <c r="A38">
        <v>34</v>
      </c>
      <c r="D38">
        <v>34</v>
      </c>
      <c r="O38" s="3"/>
    </row>
    <row r="39" spans="1:15" x14ac:dyDescent="0.25">
      <c r="A39">
        <v>28.800000000000011</v>
      </c>
      <c r="D39">
        <v>28.800000000000011</v>
      </c>
      <c r="O39" s="3"/>
    </row>
    <row r="40" spans="1:15" x14ac:dyDescent="0.25">
      <c r="A40">
        <v>46</v>
      </c>
      <c r="D40">
        <v>86</v>
      </c>
      <c r="O40" s="3"/>
    </row>
    <row r="41" spans="1:15" x14ac:dyDescent="0.25">
      <c r="A41">
        <v>24.400000000000006</v>
      </c>
      <c r="D41">
        <v>60</v>
      </c>
      <c r="O41" s="3"/>
    </row>
    <row r="42" spans="1:15" x14ac:dyDescent="0.25">
      <c r="A42">
        <f>AVERAGE(A2:A41)</f>
        <v>46.664999999999999</v>
      </c>
      <c r="D42">
        <v>59</v>
      </c>
      <c r="O42" s="3"/>
    </row>
    <row r="43" spans="1:15" x14ac:dyDescent="0.25">
      <c r="D43">
        <v>81</v>
      </c>
      <c r="O43" s="3"/>
    </row>
    <row r="44" spans="1:15" x14ac:dyDescent="0.25">
      <c r="D44">
        <v>69</v>
      </c>
      <c r="O44" s="3"/>
    </row>
    <row r="45" spans="1:15" x14ac:dyDescent="0.25">
      <c r="D45">
        <v>45</v>
      </c>
      <c r="O45" s="3"/>
    </row>
    <row r="46" spans="1:15" x14ac:dyDescent="0.25">
      <c r="D46">
        <v>46</v>
      </c>
      <c r="O46" s="3"/>
    </row>
    <row r="47" spans="1:15" x14ac:dyDescent="0.25">
      <c r="D47">
        <v>24.400000000000006</v>
      </c>
      <c r="O47" s="3"/>
    </row>
    <row r="48" spans="1:15" x14ac:dyDescent="0.25">
      <c r="D48">
        <f>AVERAGE(D2:D47)</f>
        <v>52.663043478260882</v>
      </c>
    </row>
    <row r="50" spans="1:5" x14ac:dyDescent="0.25">
      <c r="A50" t="s">
        <v>188</v>
      </c>
      <c r="B50" t="s">
        <v>188</v>
      </c>
      <c r="C50" t="s">
        <v>188</v>
      </c>
      <c r="D50" t="s">
        <v>188</v>
      </c>
      <c r="E50" t="s">
        <v>188</v>
      </c>
    </row>
    <row r="51" spans="1:5" x14ac:dyDescent="0.25">
      <c r="A51">
        <v>26.16</v>
      </c>
      <c r="B51">
        <v>16.48</v>
      </c>
      <c r="C51">
        <v>21.56</v>
      </c>
      <c r="D51">
        <v>25.22</v>
      </c>
      <c r="E51">
        <v>27.01</v>
      </c>
    </row>
    <row r="53" spans="1:5" x14ac:dyDescent="0.25">
      <c r="A53" t="s">
        <v>189</v>
      </c>
      <c r="B53" t="s">
        <v>189</v>
      </c>
      <c r="C53" t="s">
        <v>189</v>
      </c>
      <c r="D53" t="s">
        <v>189</v>
      </c>
      <c r="E53" t="s">
        <v>189</v>
      </c>
    </row>
    <row r="54" spans="1:5" x14ac:dyDescent="0.25">
      <c r="A54">
        <v>4.13</v>
      </c>
      <c r="B54">
        <v>7.37</v>
      </c>
      <c r="C54">
        <v>5.39</v>
      </c>
      <c r="D54">
        <v>3.71</v>
      </c>
      <c r="E54">
        <v>7.22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1"/>
  <sheetViews>
    <sheetView topLeftCell="B1" workbookViewId="0">
      <selection activeCell="C54" sqref="C54"/>
    </sheetView>
  </sheetViews>
  <sheetFormatPr defaultRowHeight="15" x14ac:dyDescent="0.25"/>
  <cols>
    <col min="1" max="1" width="73.140625" customWidth="1"/>
    <col min="2" max="2" width="35.42578125" customWidth="1"/>
    <col min="3" max="3" width="35.140625" customWidth="1"/>
  </cols>
  <sheetData>
    <row r="1" spans="1:26" x14ac:dyDescent="0.25">
      <c r="A1" t="s">
        <v>150</v>
      </c>
      <c r="H1" t="s">
        <v>151</v>
      </c>
      <c r="I1" t="s">
        <v>152</v>
      </c>
      <c r="J1" t="s">
        <v>64</v>
      </c>
      <c r="K1" t="s">
        <v>153</v>
      </c>
      <c r="L1" t="s">
        <v>154</v>
      </c>
      <c r="M1" t="s">
        <v>155</v>
      </c>
      <c r="N1" t="s">
        <v>156</v>
      </c>
      <c r="O1" t="s">
        <v>133</v>
      </c>
      <c r="P1" t="s">
        <v>80</v>
      </c>
      <c r="Q1" t="s">
        <v>157</v>
      </c>
      <c r="R1" t="s">
        <v>158</v>
      </c>
      <c r="S1" t="s">
        <v>159</v>
      </c>
      <c r="T1" t="s">
        <v>160</v>
      </c>
      <c r="U1" t="s">
        <v>161</v>
      </c>
      <c r="V1" t="s">
        <v>162</v>
      </c>
      <c r="W1" t="s">
        <v>87</v>
      </c>
      <c r="X1" t="s">
        <v>163</v>
      </c>
      <c r="Y1" t="s">
        <v>164</v>
      </c>
      <c r="Z1" t="s">
        <v>165</v>
      </c>
    </row>
    <row r="2" spans="1:26" x14ac:dyDescent="0.25">
      <c r="A2" t="s">
        <v>36</v>
      </c>
      <c r="C2" t="s">
        <v>62</v>
      </c>
      <c r="H2">
        <v>1</v>
      </c>
    </row>
    <row r="3" spans="1:26" x14ac:dyDescent="0.25">
      <c r="A3" t="s">
        <v>90</v>
      </c>
      <c r="B3" t="s">
        <v>92</v>
      </c>
      <c r="C3" t="s">
        <v>91</v>
      </c>
      <c r="H3">
        <v>1</v>
      </c>
      <c r="I3">
        <v>1</v>
      </c>
      <c r="L3">
        <v>1</v>
      </c>
    </row>
    <row r="4" spans="1:26" x14ac:dyDescent="0.25">
      <c r="A4" t="s">
        <v>145</v>
      </c>
      <c r="B4" t="s">
        <v>28</v>
      </c>
      <c r="C4" t="s">
        <v>62</v>
      </c>
      <c r="D4" t="s">
        <v>63</v>
      </c>
      <c r="K4">
        <v>1</v>
      </c>
    </row>
    <row r="5" spans="1:26" x14ac:dyDescent="0.25">
      <c r="A5" t="s">
        <v>96</v>
      </c>
      <c r="B5" t="s">
        <v>98</v>
      </c>
      <c r="I5">
        <v>1</v>
      </c>
      <c r="J5">
        <v>1</v>
      </c>
    </row>
    <row r="6" spans="1:26" x14ac:dyDescent="0.25">
      <c r="A6" t="s">
        <v>112</v>
      </c>
      <c r="B6" t="s">
        <v>71</v>
      </c>
      <c r="C6" t="s">
        <v>113</v>
      </c>
      <c r="I6">
        <v>1</v>
      </c>
      <c r="J6">
        <v>1</v>
      </c>
      <c r="L6">
        <v>1</v>
      </c>
    </row>
    <row r="7" spans="1:26" x14ac:dyDescent="0.25">
      <c r="A7" t="s">
        <v>116</v>
      </c>
      <c r="B7" t="s">
        <v>117</v>
      </c>
      <c r="H7">
        <v>1</v>
      </c>
      <c r="K7">
        <v>1</v>
      </c>
      <c r="M7">
        <v>1</v>
      </c>
      <c r="W7">
        <v>1</v>
      </c>
    </row>
    <row r="8" spans="1:26" x14ac:dyDescent="0.25">
      <c r="A8" t="s">
        <v>36</v>
      </c>
      <c r="B8" t="s">
        <v>75</v>
      </c>
      <c r="H8">
        <v>1</v>
      </c>
    </row>
    <row r="9" spans="1:26" x14ac:dyDescent="0.25">
      <c r="A9" t="s">
        <v>114</v>
      </c>
      <c r="C9" t="s">
        <v>115</v>
      </c>
      <c r="H9">
        <v>1</v>
      </c>
      <c r="I9">
        <v>1</v>
      </c>
      <c r="J9">
        <v>1</v>
      </c>
      <c r="K9">
        <v>1</v>
      </c>
      <c r="N9">
        <v>1</v>
      </c>
      <c r="P9">
        <v>1</v>
      </c>
      <c r="Q9">
        <v>1</v>
      </c>
    </row>
    <row r="10" spans="1:26" x14ac:dyDescent="0.25">
      <c r="A10" t="s">
        <v>64</v>
      </c>
      <c r="B10" t="s">
        <v>68</v>
      </c>
      <c r="C10" t="s">
        <v>69</v>
      </c>
      <c r="D10" t="s">
        <v>67</v>
      </c>
      <c r="J10">
        <v>1</v>
      </c>
    </row>
    <row r="11" spans="1:26" x14ac:dyDescent="0.25">
      <c r="A11" t="s">
        <v>58</v>
      </c>
      <c r="B11" t="s">
        <v>59</v>
      </c>
      <c r="I11">
        <v>1</v>
      </c>
      <c r="N11">
        <v>1</v>
      </c>
    </row>
    <row r="12" spans="1:26" x14ac:dyDescent="0.25">
      <c r="A12" t="s">
        <v>30</v>
      </c>
      <c r="B12" t="s">
        <v>82</v>
      </c>
    </row>
    <row r="13" spans="1:26" x14ac:dyDescent="0.25">
      <c r="A13" t="s">
        <v>80</v>
      </c>
      <c r="P13">
        <v>1</v>
      </c>
    </row>
    <row r="14" spans="1:26" x14ac:dyDescent="0.25">
      <c r="A14" t="s">
        <v>136</v>
      </c>
      <c r="J14">
        <v>1</v>
      </c>
      <c r="M14">
        <v>1</v>
      </c>
      <c r="N14">
        <v>1</v>
      </c>
    </row>
    <row r="15" spans="1:26" x14ac:dyDescent="0.25">
      <c r="A15" t="s">
        <v>52</v>
      </c>
      <c r="B15" t="s">
        <v>53</v>
      </c>
      <c r="C15" t="s">
        <v>49</v>
      </c>
      <c r="H15">
        <v>1</v>
      </c>
      <c r="I15">
        <v>1</v>
      </c>
    </row>
    <row r="16" spans="1:26" x14ac:dyDescent="0.25">
      <c r="A16" t="s">
        <v>30</v>
      </c>
      <c r="C16" t="s">
        <v>62</v>
      </c>
    </row>
    <row r="17" spans="1:23" x14ac:dyDescent="0.25">
      <c r="A17" t="s">
        <v>109</v>
      </c>
      <c r="C17" t="s">
        <v>110</v>
      </c>
      <c r="D17" t="s">
        <v>89</v>
      </c>
      <c r="H17">
        <v>1</v>
      </c>
      <c r="J17">
        <v>1</v>
      </c>
      <c r="T17">
        <v>1</v>
      </c>
      <c r="U17">
        <v>1</v>
      </c>
    </row>
    <row r="18" spans="1:23" x14ac:dyDescent="0.25">
      <c r="A18" t="s">
        <v>30</v>
      </c>
      <c r="B18" t="s">
        <v>72</v>
      </c>
    </row>
    <row r="19" spans="1:23" x14ac:dyDescent="0.25">
      <c r="A19" t="s">
        <v>133</v>
      </c>
      <c r="B19" t="s">
        <v>78</v>
      </c>
      <c r="O19">
        <v>1</v>
      </c>
    </row>
    <row r="20" spans="1:23" x14ac:dyDescent="0.25">
      <c r="A20" t="s">
        <v>103</v>
      </c>
      <c r="C20" t="s">
        <v>104</v>
      </c>
      <c r="D20" t="s">
        <v>105</v>
      </c>
      <c r="H20">
        <v>1</v>
      </c>
      <c r="I20">
        <v>1</v>
      </c>
    </row>
    <row r="21" spans="1:23" x14ac:dyDescent="0.25">
      <c r="A21" t="s">
        <v>129</v>
      </c>
      <c r="B21" t="s">
        <v>131</v>
      </c>
      <c r="C21" t="s">
        <v>48</v>
      </c>
      <c r="H21">
        <v>1</v>
      </c>
      <c r="V21">
        <v>1</v>
      </c>
      <c r="W21">
        <v>1</v>
      </c>
    </row>
    <row r="22" spans="1:23" x14ac:dyDescent="0.25">
      <c r="A22" t="s">
        <v>30</v>
      </c>
      <c r="B22" t="s">
        <v>54</v>
      </c>
      <c r="C22" t="s">
        <v>49</v>
      </c>
    </row>
    <row r="23" spans="1:23" x14ac:dyDescent="0.25">
      <c r="A23" t="s">
        <v>30</v>
      </c>
      <c r="C23" t="s">
        <v>62</v>
      </c>
    </row>
    <row r="24" spans="1:23" x14ac:dyDescent="0.25">
      <c r="A24" t="s">
        <v>65</v>
      </c>
      <c r="B24" t="s">
        <v>76</v>
      </c>
      <c r="C24" t="s">
        <v>77</v>
      </c>
      <c r="I24">
        <v>1</v>
      </c>
      <c r="J24">
        <v>1</v>
      </c>
    </row>
    <row r="25" spans="1:23" x14ac:dyDescent="0.25">
      <c r="A25" t="s">
        <v>30</v>
      </c>
      <c r="B25" t="s">
        <v>55</v>
      </c>
      <c r="C25" t="s">
        <v>49</v>
      </c>
    </row>
    <row r="26" spans="1:23" x14ac:dyDescent="0.25">
      <c r="A26" t="s">
        <v>36</v>
      </c>
      <c r="B26" t="s">
        <v>99</v>
      </c>
      <c r="C26" t="s">
        <v>100</v>
      </c>
      <c r="H26">
        <v>1</v>
      </c>
    </row>
    <row r="27" spans="1:23" x14ac:dyDescent="0.25">
      <c r="A27" t="s">
        <v>83</v>
      </c>
      <c r="B27" t="s">
        <v>84</v>
      </c>
      <c r="H27">
        <v>1</v>
      </c>
      <c r="J27">
        <v>1</v>
      </c>
      <c r="L27">
        <v>1</v>
      </c>
      <c r="R27">
        <v>1</v>
      </c>
    </row>
    <row r="28" spans="1:23" x14ac:dyDescent="0.25">
      <c r="A28" t="s">
        <v>36</v>
      </c>
      <c r="C28" t="s">
        <v>62</v>
      </c>
      <c r="H28">
        <v>1</v>
      </c>
    </row>
    <row r="29" spans="1:23" x14ac:dyDescent="0.25">
      <c r="A29" t="s">
        <v>149</v>
      </c>
      <c r="B29" t="s">
        <v>56</v>
      </c>
      <c r="C29" t="s">
        <v>57</v>
      </c>
      <c r="H29">
        <v>1</v>
      </c>
      <c r="I29">
        <v>1</v>
      </c>
      <c r="J29">
        <v>1</v>
      </c>
    </row>
    <row r="30" spans="1:23" x14ac:dyDescent="0.25">
      <c r="A30" t="s">
        <v>30</v>
      </c>
    </row>
    <row r="31" spans="1:23" x14ac:dyDescent="0.25">
      <c r="A31" t="s">
        <v>30</v>
      </c>
      <c r="B31" t="s">
        <v>66</v>
      </c>
    </row>
    <row r="32" spans="1:23" x14ac:dyDescent="0.25">
      <c r="A32" t="s">
        <v>119</v>
      </c>
      <c r="B32" t="s">
        <v>120</v>
      </c>
      <c r="D32" t="s">
        <v>122</v>
      </c>
      <c r="I32">
        <v>1</v>
      </c>
      <c r="J32">
        <v>1</v>
      </c>
      <c r="O32">
        <v>1</v>
      </c>
      <c r="R32">
        <v>1</v>
      </c>
    </row>
    <row r="33" spans="1:26" x14ac:dyDescent="0.25">
      <c r="A33" t="s">
        <v>32</v>
      </c>
      <c r="B33" t="s">
        <v>67</v>
      </c>
      <c r="C33" t="s">
        <v>49</v>
      </c>
      <c r="D33" t="s">
        <v>121</v>
      </c>
      <c r="H33">
        <v>1</v>
      </c>
      <c r="L33">
        <v>1</v>
      </c>
    </row>
    <row r="34" spans="1:26" x14ac:dyDescent="0.25">
      <c r="A34" t="s">
        <v>65</v>
      </c>
      <c r="C34" t="s">
        <v>64</v>
      </c>
      <c r="D34" t="s">
        <v>56</v>
      </c>
      <c r="I34">
        <v>1</v>
      </c>
      <c r="J34">
        <v>1</v>
      </c>
    </row>
    <row r="35" spans="1:26" x14ac:dyDescent="0.25">
      <c r="A35" t="s">
        <v>30</v>
      </c>
      <c r="B35" t="s">
        <v>66</v>
      </c>
    </row>
    <row r="36" spans="1:26" x14ac:dyDescent="0.25">
      <c r="A36" t="s">
        <v>65</v>
      </c>
      <c r="B36" t="s">
        <v>79</v>
      </c>
      <c r="I36">
        <v>1</v>
      </c>
      <c r="J36">
        <v>1</v>
      </c>
    </row>
    <row r="37" spans="1:26" x14ac:dyDescent="0.25">
      <c r="A37" t="s">
        <v>32</v>
      </c>
      <c r="B37" t="s">
        <v>100</v>
      </c>
      <c r="H37">
        <v>1</v>
      </c>
      <c r="L37">
        <v>1</v>
      </c>
    </row>
    <row r="38" spans="1:26" x14ac:dyDescent="0.25">
      <c r="A38" t="s">
        <v>36</v>
      </c>
      <c r="H38">
        <v>1</v>
      </c>
    </row>
    <row r="39" spans="1:26" x14ac:dyDescent="0.25">
      <c r="A39" t="s">
        <v>132</v>
      </c>
      <c r="B39" t="s">
        <v>81</v>
      </c>
      <c r="I39">
        <v>1</v>
      </c>
    </row>
    <row r="40" spans="1:26" x14ac:dyDescent="0.25">
      <c r="A40" t="s">
        <v>133</v>
      </c>
      <c r="B40" t="s">
        <v>88</v>
      </c>
      <c r="C40" t="s">
        <v>89</v>
      </c>
      <c r="O40">
        <v>1</v>
      </c>
    </row>
    <row r="41" spans="1:26" x14ac:dyDescent="0.25">
      <c r="A41" t="s">
        <v>102</v>
      </c>
      <c r="C41" t="s">
        <v>101</v>
      </c>
      <c r="H41">
        <v>1</v>
      </c>
      <c r="I41">
        <v>1</v>
      </c>
      <c r="J41">
        <v>1</v>
      </c>
      <c r="K41">
        <v>1</v>
      </c>
      <c r="L41">
        <v>1</v>
      </c>
      <c r="N41">
        <v>1</v>
      </c>
      <c r="P41">
        <v>1</v>
      </c>
      <c r="Q41">
        <v>1</v>
      </c>
    </row>
    <row r="42" spans="1:26" x14ac:dyDescent="0.25">
      <c r="A42" t="s">
        <v>74</v>
      </c>
      <c r="B42" t="s">
        <v>73</v>
      </c>
      <c r="X42">
        <v>1</v>
      </c>
      <c r="Y42">
        <v>1</v>
      </c>
    </row>
    <row r="43" spans="1:26" x14ac:dyDescent="0.25">
      <c r="A43" t="s">
        <v>60</v>
      </c>
      <c r="B43" t="s">
        <v>61</v>
      </c>
      <c r="H43">
        <v>1</v>
      </c>
      <c r="I43">
        <v>1</v>
      </c>
      <c r="L43">
        <v>1</v>
      </c>
    </row>
    <row r="44" spans="1:26" x14ac:dyDescent="0.25">
      <c r="A44" t="s">
        <v>30</v>
      </c>
      <c r="B44" t="s">
        <v>130</v>
      </c>
    </row>
    <row r="45" spans="1:26" x14ac:dyDescent="0.25">
      <c r="A45" t="s">
        <v>134</v>
      </c>
      <c r="B45" t="s">
        <v>86</v>
      </c>
      <c r="C45" t="s">
        <v>87</v>
      </c>
      <c r="K45">
        <v>1</v>
      </c>
    </row>
    <row r="46" spans="1:26" x14ac:dyDescent="0.25">
      <c r="A46" t="s">
        <v>107</v>
      </c>
      <c r="B46" t="s">
        <v>70</v>
      </c>
      <c r="H46">
        <v>1</v>
      </c>
      <c r="I46">
        <v>1</v>
      </c>
      <c r="Z46">
        <v>1</v>
      </c>
    </row>
    <row r="47" spans="1:26" x14ac:dyDescent="0.25">
      <c r="A47" t="s">
        <v>96</v>
      </c>
      <c r="B47" t="s">
        <v>93</v>
      </c>
      <c r="C47" t="s">
        <v>94</v>
      </c>
      <c r="D47" t="s">
        <v>95</v>
      </c>
    </row>
    <row r="48" spans="1:26" x14ac:dyDescent="0.25">
      <c r="A48" t="s">
        <v>80</v>
      </c>
      <c r="I48">
        <v>1</v>
      </c>
      <c r="J48">
        <v>1</v>
      </c>
    </row>
    <row r="49" spans="1:26" x14ac:dyDescent="0.25">
      <c r="A49" t="s">
        <v>135</v>
      </c>
      <c r="B49" t="s">
        <v>85</v>
      </c>
      <c r="H49">
        <v>1</v>
      </c>
      <c r="J49">
        <v>1</v>
      </c>
    </row>
    <row r="50" spans="1:26" x14ac:dyDescent="0.25">
      <c r="A50" t="s">
        <v>108</v>
      </c>
      <c r="C50" t="s">
        <v>104</v>
      </c>
      <c r="H50">
        <v>1</v>
      </c>
      <c r="J50">
        <v>1</v>
      </c>
      <c r="L50">
        <v>1</v>
      </c>
      <c r="P50">
        <v>1</v>
      </c>
    </row>
    <row r="51" spans="1:26" x14ac:dyDescent="0.25">
      <c r="A51" t="s">
        <v>30</v>
      </c>
      <c r="C51" t="s">
        <v>62</v>
      </c>
      <c r="H51">
        <v>1</v>
      </c>
    </row>
    <row r="52" spans="1:26" x14ac:dyDescent="0.25">
      <c r="A52" t="s">
        <v>36</v>
      </c>
      <c r="B52" t="s">
        <v>82</v>
      </c>
    </row>
    <row r="53" spans="1:26" x14ac:dyDescent="0.25">
      <c r="A53" t="s">
        <v>30</v>
      </c>
      <c r="C53" t="s">
        <v>62</v>
      </c>
      <c r="H53">
        <v>1</v>
      </c>
    </row>
    <row r="54" spans="1:26" x14ac:dyDescent="0.25">
      <c r="A54" t="s">
        <v>123</v>
      </c>
      <c r="B54" t="s">
        <v>125</v>
      </c>
      <c r="C54" t="s">
        <v>124</v>
      </c>
      <c r="D54" t="s">
        <v>67</v>
      </c>
      <c r="I54">
        <v>1</v>
      </c>
      <c r="J54">
        <v>1</v>
      </c>
      <c r="L54">
        <v>1</v>
      </c>
      <c r="R54">
        <v>1</v>
      </c>
    </row>
    <row r="56" spans="1:26" x14ac:dyDescent="0.25">
      <c r="A56" t="s">
        <v>127</v>
      </c>
      <c r="B56" t="s">
        <v>30</v>
      </c>
      <c r="C56" t="s">
        <v>128</v>
      </c>
      <c r="K56">
        <v>1</v>
      </c>
      <c r="S56">
        <v>1</v>
      </c>
    </row>
    <row r="57" spans="1:26" x14ac:dyDescent="0.25">
      <c r="A57" t="s">
        <v>30</v>
      </c>
    </row>
    <row r="58" spans="1:26" x14ac:dyDescent="0.25">
      <c r="A58" t="s">
        <v>30</v>
      </c>
    </row>
    <row r="59" spans="1:26" x14ac:dyDescent="0.25">
      <c r="A59" t="s">
        <v>30</v>
      </c>
    </row>
    <row r="60" spans="1:26" x14ac:dyDescent="0.25">
      <c r="A60" t="s">
        <v>30</v>
      </c>
      <c r="C60" t="s">
        <v>62</v>
      </c>
    </row>
    <row r="61" spans="1:26" x14ac:dyDescent="0.25">
      <c r="A61" t="s">
        <v>30</v>
      </c>
      <c r="H61">
        <f t="shared" ref="H61:Z61" si="0">SUM(H2:H60)</f>
        <v>23</v>
      </c>
      <c r="I61">
        <f t="shared" si="0"/>
        <v>18</v>
      </c>
      <c r="J61">
        <f t="shared" si="0"/>
        <v>17</v>
      </c>
      <c r="K61">
        <f t="shared" si="0"/>
        <v>6</v>
      </c>
      <c r="L61">
        <f t="shared" si="0"/>
        <v>9</v>
      </c>
      <c r="M61">
        <f t="shared" si="0"/>
        <v>2</v>
      </c>
      <c r="N61">
        <f t="shared" si="0"/>
        <v>4</v>
      </c>
      <c r="O61">
        <f t="shared" si="0"/>
        <v>3</v>
      </c>
      <c r="P61">
        <f t="shared" si="0"/>
        <v>4</v>
      </c>
      <c r="Q61">
        <f t="shared" si="0"/>
        <v>2</v>
      </c>
      <c r="R61">
        <f t="shared" si="0"/>
        <v>3</v>
      </c>
      <c r="S61">
        <f t="shared" si="0"/>
        <v>1</v>
      </c>
      <c r="T61">
        <f t="shared" si="0"/>
        <v>1</v>
      </c>
      <c r="U61">
        <f t="shared" si="0"/>
        <v>1</v>
      </c>
      <c r="V61">
        <f t="shared" si="0"/>
        <v>1</v>
      </c>
      <c r="W61">
        <f t="shared" si="0"/>
        <v>2</v>
      </c>
      <c r="X61">
        <f t="shared" si="0"/>
        <v>1</v>
      </c>
      <c r="Y61">
        <f t="shared" si="0"/>
        <v>1</v>
      </c>
      <c r="Z61">
        <f t="shared" si="0"/>
        <v>1</v>
      </c>
    </row>
  </sheetData>
  <autoFilter ref="A1:Z54" xr:uid="{00000000-0009-0000-0000-000003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topLeftCell="B22" workbookViewId="0">
      <selection activeCell="I8" sqref="I8"/>
    </sheetView>
  </sheetViews>
  <sheetFormatPr defaultRowHeight="15" x14ac:dyDescent="0.25"/>
  <cols>
    <col min="6" max="8" width="9" style="3"/>
  </cols>
  <sheetData>
    <row r="1" spans="1:9" ht="16.5" thickBot="1" x14ac:dyDescent="0.3">
      <c r="A1" s="10">
        <v>23</v>
      </c>
      <c r="B1" s="12">
        <v>7</v>
      </c>
      <c r="C1" s="8">
        <v>10</v>
      </c>
      <c r="D1" s="14">
        <v>6</v>
      </c>
      <c r="F1" s="3">
        <f t="shared" ref="F1:F18" si="0">B1*100/A1</f>
        <v>30.434782608695652</v>
      </c>
      <c r="G1" s="3">
        <f>C1*100/A1</f>
        <v>43.478260869565219</v>
      </c>
      <c r="H1" s="3">
        <f>D1*100/A1</f>
        <v>26.086956521739129</v>
      </c>
      <c r="I1" s="3">
        <f t="shared" ref="I1:I7" si="1">SUM(F1:H1)</f>
        <v>100</v>
      </c>
    </row>
    <row r="2" spans="1:9" ht="16.5" thickBot="1" x14ac:dyDescent="0.3">
      <c r="A2" s="11">
        <v>18</v>
      </c>
      <c r="B2" s="13">
        <v>7</v>
      </c>
      <c r="C2" s="9">
        <v>7</v>
      </c>
      <c r="D2" s="15">
        <v>4</v>
      </c>
      <c r="F2" s="3">
        <f t="shared" si="0"/>
        <v>38.888888888888886</v>
      </c>
      <c r="G2" s="3">
        <f t="shared" ref="G2:G18" si="2">C2*100/A2</f>
        <v>38.888888888888886</v>
      </c>
      <c r="H2" s="3">
        <f t="shared" ref="H2:H18" si="3">D2*100/A2</f>
        <v>22.222222222222221</v>
      </c>
      <c r="I2" s="3">
        <f t="shared" si="1"/>
        <v>100</v>
      </c>
    </row>
    <row r="3" spans="1:9" ht="16.5" thickBot="1" x14ac:dyDescent="0.3">
      <c r="A3" s="11">
        <v>17</v>
      </c>
      <c r="B3" s="13">
        <v>5</v>
      </c>
      <c r="C3" s="9">
        <v>0</v>
      </c>
      <c r="D3" s="15">
        <v>12</v>
      </c>
      <c r="F3" s="3">
        <f t="shared" si="0"/>
        <v>29.411764705882351</v>
      </c>
      <c r="G3" s="3">
        <f t="shared" si="2"/>
        <v>0</v>
      </c>
      <c r="H3" s="3">
        <f t="shared" si="3"/>
        <v>70.588235294117652</v>
      </c>
      <c r="I3" s="3">
        <f t="shared" si="1"/>
        <v>100</v>
      </c>
    </row>
    <row r="4" spans="1:9" ht="16.5" thickBot="1" x14ac:dyDescent="0.3">
      <c r="A4" s="11">
        <v>10</v>
      </c>
      <c r="B4" s="13">
        <v>6</v>
      </c>
      <c r="C4" s="9">
        <v>1</v>
      </c>
      <c r="D4" s="15">
        <v>3</v>
      </c>
      <c r="F4" s="3">
        <f t="shared" si="0"/>
        <v>60</v>
      </c>
      <c r="G4" s="3">
        <f t="shared" si="2"/>
        <v>10</v>
      </c>
      <c r="H4" s="3">
        <f t="shared" si="3"/>
        <v>30</v>
      </c>
      <c r="I4" s="3">
        <f t="shared" si="1"/>
        <v>100</v>
      </c>
    </row>
    <row r="5" spans="1:9" ht="16.5" thickBot="1" x14ac:dyDescent="0.3">
      <c r="A5" s="11">
        <v>7</v>
      </c>
      <c r="B5" s="13">
        <v>1</v>
      </c>
      <c r="C5" s="9">
        <v>5</v>
      </c>
      <c r="D5" s="15">
        <v>1</v>
      </c>
      <c r="F5" s="3">
        <f t="shared" si="0"/>
        <v>14.285714285714286</v>
      </c>
      <c r="G5" s="3">
        <f t="shared" si="2"/>
        <v>71.428571428571431</v>
      </c>
      <c r="H5" s="3">
        <f t="shared" si="3"/>
        <v>14.285714285714286</v>
      </c>
      <c r="I5" s="3">
        <f t="shared" si="1"/>
        <v>100.00000000000001</v>
      </c>
    </row>
    <row r="6" spans="1:9" ht="16.5" thickBot="1" x14ac:dyDescent="0.3">
      <c r="A6" s="11">
        <v>5</v>
      </c>
      <c r="B6" s="13">
        <v>2</v>
      </c>
      <c r="C6" s="9">
        <v>3</v>
      </c>
      <c r="D6" s="15">
        <v>0</v>
      </c>
      <c r="F6" s="3">
        <f t="shared" si="0"/>
        <v>40</v>
      </c>
      <c r="G6" s="3">
        <f t="shared" si="2"/>
        <v>60</v>
      </c>
      <c r="H6" s="3">
        <f t="shared" si="3"/>
        <v>0</v>
      </c>
      <c r="I6" s="3">
        <f t="shared" si="1"/>
        <v>100</v>
      </c>
    </row>
    <row r="7" spans="1:9" ht="16.5" thickBot="1" x14ac:dyDescent="0.3">
      <c r="A7" s="11">
        <v>4</v>
      </c>
      <c r="B7" s="13">
        <v>3</v>
      </c>
      <c r="C7" s="9">
        <v>0</v>
      </c>
      <c r="D7" s="15">
        <v>1</v>
      </c>
      <c r="F7" s="3">
        <f t="shared" si="0"/>
        <v>75</v>
      </c>
      <c r="G7" s="3">
        <f t="shared" si="2"/>
        <v>0</v>
      </c>
      <c r="H7" s="3">
        <f t="shared" si="3"/>
        <v>25</v>
      </c>
      <c r="I7" s="3">
        <f t="shared" si="1"/>
        <v>100</v>
      </c>
    </row>
    <row r="8" spans="1:9" ht="16.5" thickBot="1" x14ac:dyDescent="0.3">
      <c r="A8" s="11">
        <v>2</v>
      </c>
      <c r="B8" s="13">
        <v>1</v>
      </c>
      <c r="C8" s="9">
        <v>0</v>
      </c>
      <c r="D8" s="15">
        <v>1</v>
      </c>
      <c r="F8" s="3">
        <f t="shared" si="0"/>
        <v>50</v>
      </c>
      <c r="G8" s="3">
        <f t="shared" si="2"/>
        <v>0</v>
      </c>
      <c r="H8" s="3">
        <f t="shared" si="3"/>
        <v>50</v>
      </c>
    </row>
    <row r="9" spans="1:9" ht="16.5" thickBot="1" x14ac:dyDescent="0.3">
      <c r="A9" s="11">
        <v>2</v>
      </c>
      <c r="B9" s="13">
        <v>1</v>
      </c>
      <c r="C9" s="9">
        <v>0</v>
      </c>
      <c r="D9" s="15">
        <v>1</v>
      </c>
      <c r="F9" s="3">
        <f t="shared" si="0"/>
        <v>50</v>
      </c>
      <c r="G9" s="3">
        <f t="shared" si="2"/>
        <v>0</v>
      </c>
      <c r="H9" s="3">
        <f t="shared" si="3"/>
        <v>50</v>
      </c>
    </row>
    <row r="10" spans="1:9" ht="16.5" thickBot="1" x14ac:dyDescent="0.3">
      <c r="A10" s="11">
        <v>3</v>
      </c>
      <c r="B10" s="13">
        <v>1</v>
      </c>
      <c r="C10" s="9">
        <v>2</v>
      </c>
      <c r="D10" s="15">
        <v>0</v>
      </c>
      <c r="F10" s="3">
        <f t="shared" si="0"/>
        <v>33.333333333333336</v>
      </c>
      <c r="G10" s="3">
        <f t="shared" si="2"/>
        <v>66.666666666666671</v>
      </c>
      <c r="H10" s="3">
        <f t="shared" si="3"/>
        <v>0</v>
      </c>
    </row>
    <row r="11" spans="1:9" ht="16.5" thickBot="1" x14ac:dyDescent="0.3">
      <c r="A11" s="11">
        <v>2</v>
      </c>
      <c r="B11" s="13">
        <v>0</v>
      </c>
      <c r="C11" s="9">
        <v>0</v>
      </c>
      <c r="D11" s="15">
        <v>2</v>
      </c>
      <c r="F11" s="3">
        <f t="shared" si="0"/>
        <v>0</v>
      </c>
      <c r="G11" s="3">
        <f t="shared" si="2"/>
        <v>0</v>
      </c>
      <c r="H11" s="3">
        <f t="shared" si="3"/>
        <v>100</v>
      </c>
    </row>
    <row r="12" spans="1:9" ht="16.5" thickBot="1" x14ac:dyDescent="0.3">
      <c r="A12" s="11">
        <v>1</v>
      </c>
      <c r="B12" s="13">
        <v>0</v>
      </c>
      <c r="C12" s="9">
        <v>0</v>
      </c>
      <c r="D12" s="15">
        <v>1</v>
      </c>
      <c r="F12" s="3">
        <f t="shared" si="0"/>
        <v>0</v>
      </c>
      <c r="G12" s="3">
        <f t="shared" si="2"/>
        <v>0</v>
      </c>
      <c r="H12" s="3">
        <f t="shared" si="3"/>
        <v>100</v>
      </c>
    </row>
    <row r="13" spans="1:9" ht="16.5" thickBot="1" x14ac:dyDescent="0.3">
      <c r="A13" s="11">
        <v>1</v>
      </c>
      <c r="B13" s="13">
        <v>0</v>
      </c>
      <c r="C13" s="9">
        <v>0</v>
      </c>
      <c r="D13" s="15">
        <v>1</v>
      </c>
      <c r="F13" s="3">
        <f t="shared" si="0"/>
        <v>0</v>
      </c>
      <c r="G13" s="3">
        <f t="shared" si="2"/>
        <v>0</v>
      </c>
      <c r="H13" s="3">
        <f t="shared" si="3"/>
        <v>100</v>
      </c>
    </row>
    <row r="14" spans="1:9" ht="16.5" thickBot="1" x14ac:dyDescent="0.3">
      <c r="A14" s="11">
        <v>1</v>
      </c>
      <c r="B14" s="13">
        <v>1</v>
      </c>
      <c r="C14" s="9">
        <v>0</v>
      </c>
      <c r="D14" s="15">
        <v>0</v>
      </c>
      <c r="F14" s="3">
        <f t="shared" si="0"/>
        <v>100</v>
      </c>
      <c r="G14" s="3">
        <f t="shared" si="2"/>
        <v>0</v>
      </c>
      <c r="H14" s="3">
        <f t="shared" si="3"/>
        <v>0</v>
      </c>
    </row>
    <row r="15" spans="1:9" ht="16.5" thickBot="1" x14ac:dyDescent="0.3">
      <c r="A15" s="11">
        <v>1</v>
      </c>
      <c r="B15" s="13">
        <v>0</v>
      </c>
      <c r="C15" s="9">
        <v>0</v>
      </c>
      <c r="D15" s="15">
        <v>1</v>
      </c>
      <c r="F15" s="3">
        <f t="shared" si="0"/>
        <v>0</v>
      </c>
      <c r="G15" s="3">
        <f t="shared" si="2"/>
        <v>0</v>
      </c>
      <c r="H15" s="3">
        <f t="shared" si="3"/>
        <v>100</v>
      </c>
    </row>
    <row r="16" spans="1:9" ht="16.5" thickBot="1" x14ac:dyDescent="0.3">
      <c r="A16" s="11">
        <v>3</v>
      </c>
      <c r="B16" s="13">
        <v>0</v>
      </c>
      <c r="C16" s="9">
        <v>0</v>
      </c>
      <c r="D16" s="15">
        <v>3</v>
      </c>
      <c r="F16" s="3">
        <f t="shared" si="0"/>
        <v>0</v>
      </c>
      <c r="G16" s="3">
        <f t="shared" si="2"/>
        <v>0</v>
      </c>
      <c r="H16" s="3">
        <f t="shared" si="3"/>
        <v>100</v>
      </c>
    </row>
    <row r="17" spans="1:8" ht="16.5" thickBot="1" x14ac:dyDescent="0.3">
      <c r="A17" s="11">
        <v>1</v>
      </c>
      <c r="B17" s="13">
        <v>0</v>
      </c>
      <c r="C17" s="9">
        <v>1</v>
      </c>
      <c r="D17" s="15">
        <v>0</v>
      </c>
      <c r="F17" s="3">
        <f t="shared" si="0"/>
        <v>0</v>
      </c>
      <c r="G17" s="3">
        <f t="shared" si="2"/>
        <v>100</v>
      </c>
      <c r="H17" s="3">
        <f t="shared" si="3"/>
        <v>0</v>
      </c>
    </row>
    <row r="18" spans="1:8" ht="16.5" thickBot="1" x14ac:dyDescent="0.3">
      <c r="A18" s="11">
        <v>1</v>
      </c>
      <c r="B18" s="13">
        <v>1</v>
      </c>
      <c r="C18" s="9">
        <v>0</v>
      </c>
      <c r="D18" s="15">
        <v>0</v>
      </c>
      <c r="F18" s="3">
        <f t="shared" si="0"/>
        <v>100</v>
      </c>
      <c r="G18" s="3">
        <f t="shared" si="2"/>
        <v>0</v>
      </c>
      <c r="H18" s="3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"/>
  <sheetViews>
    <sheetView workbookViewId="0">
      <selection activeCell="B1" sqref="B1:B19"/>
    </sheetView>
  </sheetViews>
  <sheetFormatPr defaultRowHeight="15" x14ac:dyDescent="0.25"/>
  <cols>
    <col min="2" max="2" width="9" style="3"/>
  </cols>
  <sheetData>
    <row r="1" spans="1:2" ht="16.5" thickBot="1" x14ac:dyDescent="0.3">
      <c r="A1" s="8">
        <v>23</v>
      </c>
      <c r="B1" s="3">
        <f>A1*100/60</f>
        <v>38.333333333333336</v>
      </c>
    </row>
    <row r="2" spans="1:2" ht="16.5" thickBot="1" x14ac:dyDescent="0.3">
      <c r="A2" s="9">
        <v>18</v>
      </c>
      <c r="B2" s="3">
        <f t="shared" ref="B2:B19" si="0">A2*100/60</f>
        <v>30</v>
      </c>
    </row>
    <row r="3" spans="1:2" ht="16.5" thickBot="1" x14ac:dyDescent="0.3">
      <c r="A3" s="9">
        <v>17</v>
      </c>
      <c r="B3" s="3">
        <f t="shared" si="0"/>
        <v>28.333333333333332</v>
      </c>
    </row>
    <row r="4" spans="1:2" ht="16.5" thickBot="1" x14ac:dyDescent="0.3">
      <c r="A4" s="9">
        <v>10</v>
      </c>
      <c r="B4" s="3">
        <f t="shared" si="0"/>
        <v>16.666666666666668</v>
      </c>
    </row>
    <row r="5" spans="1:2" ht="16.5" thickBot="1" x14ac:dyDescent="0.3">
      <c r="A5" s="9">
        <v>7</v>
      </c>
      <c r="B5" s="3">
        <f t="shared" si="0"/>
        <v>11.666666666666666</v>
      </c>
    </row>
    <row r="6" spans="1:2" ht="16.5" thickBot="1" x14ac:dyDescent="0.3">
      <c r="A6" s="9">
        <v>5</v>
      </c>
      <c r="B6" s="3">
        <f t="shared" si="0"/>
        <v>8.3333333333333339</v>
      </c>
    </row>
    <row r="7" spans="1:2" ht="16.5" thickBot="1" x14ac:dyDescent="0.3">
      <c r="A7" s="9">
        <v>4</v>
      </c>
      <c r="B7" s="3">
        <f t="shared" si="0"/>
        <v>6.666666666666667</v>
      </c>
    </row>
    <row r="8" spans="1:2" ht="16.5" thickBot="1" x14ac:dyDescent="0.3">
      <c r="A8" s="9">
        <v>2</v>
      </c>
      <c r="B8" s="3">
        <f t="shared" si="0"/>
        <v>3.3333333333333335</v>
      </c>
    </row>
    <row r="9" spans="1:2" ht="16.5" thickBot="1" x14ac:dyDescent="0.3">
      <c r="A9" s="9">
        <v>2</v>
      </c>
      <c r="B9" s="3">
        <f t="shared" si="0"/>
        <v>3.3333333333333335</v>
      </c>
    </row>
    <row r="10" spans="1:2" ht="16.5" thickBot="1" x14ac:dyDescent="0.3">
      <c r="A10" s="9">
        <v>3</v>
      </c>
      <c r="B10" s="3">
        <f t="shared" si="0"/>
        <v>5</v>
      </c>
    </row>
    <row r="11" spans="1:2" ht="16.5" thickBot="1" x14ac:dyDescent="0.3">
      <c r="A11" s="9">
        <v>2</v>
      </c>
      <c r="B11" s="3">
        <f t="shared" si="0"/>
        <v>3.3333333333333335</v>
      </c>
    </row>
    <row r="12" spans="1:2" ht="16.5" thickBot="1" x14ac:dyDescent="0.3">
      <c r="A12" s="9">
        <v>1</v>
      </c>
      <c r="B12" s="3">
        <f t="shared" si="0"/>
        <v>1.6666666666666667</v>
      </c>
    </row>
    <row r="13" spans="1:2" ht="16.5" thickBot="1" x14ac:dyDescent="0.3">
      <c r="A13" s="9">
        <v>1</v>
      </c>
      <c r="B13" s="3">
        <f t="shared" si="0"/>
        <v>1.6666666666666667</v>
      </c>
    </row>
    <row r="14" spans="1:2" ht="16.5" thickBot="1" x14ac:dyDescent="0.3">
      <c r="A14" s="9">
        <v>1</v>
      </c>
      <c r="B14" s="3">
        <f t="shared" si="0"/>
        <v>1.6666666666666667</v>
      </c>
    </row>
    <row r="15" spans="1:2" ht="16.5" thickBot="1" x14ac:dyDescent="0.3">
      <c r="A15" s="9">
        <v>1</v>
      </c>
      <c r="B15" s="3">
        <f t="shared" si="0"/>
        <v>1.6666666666666667</v>
      </c>
    </row>
    <row r="16" spans="1:2" ht="16.5" thickBot="1" x14ac:dyDescent="0.3">
      <c r="A16" s="9">
        <v>3</v>
      </c>
      <c r="B16" s="3">
        <f t="shared" si="0"/>
        <v>5</v>
      </c>
    </row>
    <row r="17" spans="1:2" ht="16.5" thickBot="1" x14ac:dyDescent="0.3">
      <c r="A17" s="9">
        <v>1</v>
      </c>
      <c r="B17" s="3">
        <f t="shared" si="0"/>
        <v>1.6666666666666667</v>
      </c>
    </row>
    <row r="18" spans="1:2" ht="16.5" thickBot="1" x14ac:dyDescent="0.3">
      <c r="A18" s="9">
        <v>1</v>
      </c>
      <c r="B18" s="3">
        <f t="shared" si="0"/>
        <v>1.6666666666666667</v>
      </c>
    </row>
    <row r="19" spans="1:2" ht="16.5" thickBot="1" x14ac:dyDescent="0.3">
      <c r="A19" s="9">
        <v>12</v>
      </c>
      <c r="B19" s="3">
        <f t="shared" si="0"/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גיליון1</vt:lpstr>
      <vt:lpstr>Sheet9</vt:lpstr>
      <vt:lpstr>Sheet7</vt:lpstr>
      <vt:lpstr>Sheet8</vt:lpstr>
      <vt:lpstr>Sheet5</vt:lpstr>
      <vt:lpstr>Sheet4</vt:lpstr>
      <vt:lpstr>Sheet2</vt:lpstr>
      <vt:lpstr>Sheet3</vt:lpstr>
      <vt:lpstr>Sheet1</vt:lpstr>
      <vt:lpstr>Sheet6</vt:lpstr>
      <vt:lpstr>Sheet10</vt:lpstr>
    </vt:vector>
  </TitlesOfParts>
  <Company>Assuta Medical Centers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דודי מטמון</dc:creator>
  <cp:lastModifiedBy>Sergio Susmallian</cp:lastModifiedBy>
  <cp:lastPrinted>2021-09-24T15:07:53Z</cp:lastPrinted>
  <dcterms:created xsi:type="dcterms:W3CDTF">2020-09-15T14:49:24Z</dcterms:created>
  <dcterms:modified xsi:type="dcterms:W3CDTF">2021-09-24T15:16:35Z</dcterms:modified>
</cp:coreProperties>
</file>