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olors1.xml" ContentType="application/vnd.ms-office.chartcolorstyle+xml"/>
  <Override PartName="/xl/charts/style1.xml" ContentType="application/vnd.ms-office.chartstyle+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350" windowHeight="7360" tabRatio="500"/>
  </bookViews>
  <sheets>
    <sheet name="Sheet1" sheetId="1" r:id="rId1"/>
  </sheets>
  <externalReferences>
    <externalReference r:id="rId2"/>
  </externalReferences>
  <definedNames>
    <definedName name="smp32nmol">[1]concentrations!$M$1:$M$65403</definedName>
    <definedName name="smp38nmol">[1]concentrations!$O$1:$O$65403</definedName>
    <definedName name="smp47nmol">[1]concentrations!$P$1:$P$65403</definedName>
  </definedNames>
  <calcPr calcId="144525" iterate="1" iterateCount="100" iterateDelta="0.001" concurrentCalc="0"/>
</workbook>
</file>

<file path=xl/sharedStrings.xml><?xml version="1.0" encoding="utf-8"?>
<sst xmlns="http://schemas.openxmlformats.org/spreadsheetml/2006/main" count="88" uniqueCount="38">
  <si>
    <t>Dataset S2. Apatite (U-Th)/He data.</t>
  </si>
  <si>
    <t>Sample</t>
  </si>
  <si>
    <t>Aliq.</t>
  </si>
  <si>
    <r>
      <rPr>
        <b/>
        <vertAlign val="superscript"/>
        <sz val="11"/>
        <rFont val="Times New Roman"/>
        <charset val="134"/>
      </rPr>
      <t>4</t>
    </r>
    <r>
      <rPr>
        <b/>
        <sz val="11"/>
        <rFont val="Times New Roman"/>
        <charset val="134"/>
      </rPr>
      <t>He (ncc)</t>
    </r>
  </si>
  <si>
    <t>Mass (mg)</t>
  </si>
  <si>
    <t>U (ppm)</t>
  </si>
  <si>
    <t>Th (ppm)</t>
  </si>
  <si>
    <t>Sm (ppm)</t>
  </si>
  <si>
    <t>[eU] (ppm)</t>
  </si>
  <si>
    <t>Th/U ratio</t>
  </si>
  <si>
    <r>
      <rPr>
        <b/>
        <sz val="11"/>
        <rFont val="Times New Roman"/>
        <charset val="134"/>
      </rPr>
      <t>Grain Length (</t>
    </r>
    <r>
      <rPr>
        <b/>
        <sz val="11"/>
        <color rgb="FF000000"/>
        <rFont val="Times New Roman"/>
        <charset val="134"/>
      </rPr>
      <t>μ</t>
    </r>
    <r>
      <rPr>
        <b/>
        <sz val="11"/>
        <rFont val="Times New Roman"/>
        <charset val="134"/>
      </rPr>
      <t>m) </t>
    </r>
  </si>
  <si>
    <r>
      <rPr>
        <b/>
        <sz val="11"/>
        <rFont val="Times New Roman"/>
        <charset val="134"/>
      </rPr>
      <t>Grain width (</t>
    </r>
    <r>
      <rPr>
        <b/>
        <sz val="11"/>
        <color rgb="FF000000"/>
        <rFont val="Times New Roman"/>
        <charset val="134"/>
      </rPr>
      <t>μ</t>
    </r>
    <r>
      <rPr>
        <b/>
        <sz val="11"/>
        <rFont val="Times New Roman"/>
        <charset val="134"/>
      </rPr>
      <t>m)</t>
    </r>
  </si>
  <si>
    <t>Rs (μm)</t>
  </si>
  <si>
    <r>
      <rPr>
        <b/>
        <sz val="11"/>
        <rFont val="Times New Roman"/>
        <charset val="134"/>
      </rPr>
      <t>F</t>
    </r>
    <r>
      <rPr>
        <b/>
        <i/>
        <vertAlign val="subscript"/>
        <sz val="11"/>
        <rFont val="Times New Roman"/>
        <charset val="134"/>
      </rPr>
      <t>T</t>
    </r>
  </si>
  <si>
    <t>Raw Age (Ma)</t>
  </si>
  <si>
    <t>Corrected Age (Ma)</t>
  </si>
  <si>
    <t>Error (±2σ)</t>
  </si>
  <si>
    <t>Weighted mean age (Ma)</t>
  </si>
  <si>
    <t>CD253</t>
  </si>
  <si>
    <t>a1</t>
  </si>
  <si>
    <t>a2</t>
  </si>
  <si>
    <t>a3</t>
  </si>
  <si>
    <t>a4</t>
  </si>
  <si>
    <t>CD255</t>
  </si>
  <si>
    <t>a5</t>
  </si>
  <si>
    <t>CD260</t>
  </si>
  <si>
    <t>CD270</t>
  </si>
  <si>
    <t>CD272</t>
  </si>
  <si>
    <t>CD273</t>
  </si>
  <si>
    <t>*a4</t>
  </si>
  <si>
    <t>CD274</t>
  </si>
  <si>
    <t>CD275</t>
  </si>
  <si>
    <t>CD276</t>
  </si>
  <si>
    <t>CD277</t>
  </si>
  <si>
    <t>CD279</t>
  </si>
  <si>
    <t>CD280</t>
  </si>
  <si>
    <t>CD282</t>
  </si>
  <si>
    <t>* Ages were deemed outliers based on Dixon's q-test,and not used for weight mean age calculation, statistic computating and inverse modeling. Reported uncertainty 2σ is formal analytical precision based on propagation of analytical uncertainties on measurements of U, Th, Sm and He. Uncertainty on the weighted mean is doubled one standard deviation.</t>
  </si>
</sst>
</file>

<file path=xl/styles.xml><?xml version="1.0" encoding="utf-8"?>
<styleSheet xmlns="http://schemas.openxmlformats.org/spreadsheetml/2006/main">
  <numFmts count="10">
    <numFmt numFmtId="41" formatCode="_ * #,##0_ ;_ * \-#,##0_ ;_ * &quot;-&quot;_ ;_ @_ "/>
    <numFmt numFmtId="176" formatCode="0.0"/>
    <numFmt numFmtId="42" formatCode="_ &quot;￥&quot;* #,##0_ ;_ &quot;￥&quot;* \-#,##0_ ;_ &quot;￥&quot;* &quot;-&quot;_ ;_ @_ "/>
    <numFmt numFmtId="177" formatCode="0.0000"/>
    <numFmt numFmtId="44" formatCode="_ &quot;￥&quot;* #,##0.00_ ;_ &quot;￥&quot;* \-#,##0.00_ ;_ &quot;￥&quot;* &quot;-&quot;??_ ;_ @_ "/>
    <numFmt numFmtId="178" formatCode="0.00_);[Red]\(0.00\)"/>
    <numFmt numFmtId="43" formatCode="_ * #,##0.00_ ;_ * \-#,##0.00_ ;_ * &quot;-&quot;??_ ;_ @_ "/>
    <numFmt numFmtId="179" formatCode="0.0_);[Red]\(0.0\)"/>
    <numFmt numFmtId="180" formatCode="0.0000_);[Red]\(0.0000\)"/>
    <numFmt numFmtId="181" formatCode="0.000_);[Red]\(0.000\)"/>
  </numFmts>
  <fonts count="35">
    <font>
      <sz val="12"/>
      <color theme="1"/>
      <name val="宋体"/>
      <charset val="134"/>
      <scheme val="minor"/>
    </font>
    <font>
      <sz val="12"/>
      <color theme="1"/>
      <name val="Times New Roman"/>
      <charset val="134"/>
    </font>
    <font>
      <sz val="12"/>
      <name val="Times New Roman"/>
      <charset val="134"/>
    </font>
    <font>
      <b/>
      <sz val="12"/>
      <color theme="1"/>
      <name val="Times New Roman"/>
      <charset val="134"/>
    </font>
    <font>
      <b/>
      <sz val="12"/>
      <name val="Times New Roman"/>
      <charset val="134"/>
    </font>
    <font>
      <b/>
      <sz val="11"/>
      <color rgb="FF000000"/>
      <name val="Times New Roman"/>
      <charset val="134"/>
    </font>
    <font>
      <b/>
      <sz val="11"/>
      <name val="Times New Roman"/>
      <charset val="134"/>
    </font>
    <font>
      <b/>
      <vertAlign val="superscript"/>
      <sz val="11"/>
      <name val="Times New Roman"/>
      <charset val="134"/>
    </font>
    <font>
      <sz val="11"/>
      <color theme="1"/>
      <name val="Times New Roman"/>
      <charset val="134"/>
    </font>
    <font>
      <sz val="11"/>
      <color rgb="FFFF0000"/>
      <name val="Times New Roman"/>
      <charset val="134"/>
    </font>
    <font>
      <sz val="11"/>
      <name val="Times New Roman"/>
      <charset val="134"/>
    </font>
    <font>
      <strike/>
      <sz val="11"/>
      <name val="Times New Roman"/>
      <charset val="134"/>
    </font>
    <font>
      <strike/>
      <sz val="11"/>
      <color rgb="FFFF0000"/>
      <name val="Times New Roman"/>
      <charset val="134"/>
    </font>
    <font>
      <sz val="12"/>
      <color rgb="FF000000"/>
      <name val="Times New Roman"/>
      <charset val="134"/>
    </font>
    <font>
      <sz val="11"/>
      <color theme="1"/>
      <name val="宋体"/>
      <charset val="0"/>
      <scheme val="minor"/>
    </font>
    <font>
      <sz val="11"/>
      <color rgb="FF9C6500"/>
      <name val="宋体"/>
      <charset val="0"/>
      <scheme val="minor"/>
    </font>
    <font>
      <sz val="11"/>
      <color theme="0"/>
      <name val="宋体"/>
      <charset val="0"/>
      <scheme val="minor"/>
    </font>
    <font>
      <sz val="11"/>
      <color rgb="FFFF0000"/>
      <name val="宋体"/>
      <charset val="0"/>
      <scheme val="minor"/>
    </font>
    <font>
      <sz val="11"/>
      <color theme="1"/>
      <name val="宋体"/>
      <charset val="134"/>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b/>
      <sz val="11"/>
      <color rgb="FFFA7D0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FA7D00"/>
      <name val="宋体"/>
      <charset val="0"/>
      <scheme val="minor"/>
    </font>
    <font>
      <sz val="11"/>
      <color rgb="FF006100"/>
      <name val="宋体"/>
      <charset val="0"/>
      <scheme val="minor"/>
    </font>
    <font>
      <b/>
      <i/>
      <vertAlign val="subscript"/>
      <sz val="11"/>
      <name val="Times New Roman"/>
      <charset val="134"/>
    </font>
  </fonts>
  <fills count="34">
    <fill>
      <patternFill patternType="none"/>
    </fill>
    <fill>
      <patternFill patternType="gray125"/>
    </fill>
    <fill>
      <patternFill patternType="solid">
        <fgColor theme="0" tint="-0.249977111117893"/>
        <bgColor indexed="64"/>
      </patternFill>
    </fill>
    <fill>
      <patternFill patternType="solid">
        <fgColor theme="5"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rgb="FFA5A5A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rgb="FFC6EFCE"/>
        <bgColor indexed="64"/>
      </patternFill>
    </fill>
  </fills>
  <borders count="11">
    <border>
      <left/>
      <right/>
      <top/>
      <bottom/>
      <diagonal/>
    </border>
    <border>
      <left/>
      <right/>
      <top style="double">
        <color auto="1"/>
      </top>
      <bottom/>
      <diagonal/>
    </border>
    <border>
      <left/>
      <right/>
      <top/>
      <bottom style="medium">
        <color auto="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51">
    <xf numFmtId="0" fontId="0" fillId="0" borderId="0"/>
    <xf numFmtId="42" fontId="18" fillId="0" borderId="0" applyFont="0" applyFill="0" applyBorder="0" applyAlignment="0" applyProtection="0">
      <alignment vertical="center"/>
    </xf>
    <xf numFmtId="0" fontId="14" fillId="6" borderId="0" applyNumberFormat="0" applyBorder="0" applyAlignment="0" applyProtection="0">
      <alignment vertical="center"/>
    </xf>
    <xf numFmtId="0" fontId="27" fillId="20" borderId="5"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4" fillId="14" borderId="0" applyNumberFormat="0" applyBorder="0" applyAlignment="0" applyProtection="0">
      <alignment vertical="center"/>
    </xf>
    <xf numFmtId="0" fontId="22" fillId="11" borderId="0" applyNumberFormat="0" applyBorder="0" applyAlignment="0" applyProtection="0">
      <alignment vertical="center"/>
    </xf>
    <xf numFmtId="43" fontId="18" fillId="0" borderId="0" applyFont="0" applyFill="0" applyBorder="0" applyAlignment="0" applyProtection="0">
      <alignment vertical="center"/>
    </xf>
    <xf numFmtId="0" fontId="16" fillId="27" borderId="0" applyNumberFormat="0" applyBorder="0" applyAlignment="0" applyProtection="0">
      <alignment vertical="center"/>
    </xf>
    <xf numFmtId="0" fontId="30" fillId="0" borderId="0" applyNumberFormat="0" applyFill="0" applyBorder="0" applyAlignment="0" applyProtection="0">
      <alignment vertical="center"/>
    </xf>
    <xf numFmtId="9" fontId="18" fillId="0" borderId="0" applyFont="0" applyFill="0" applyBorder="0" applyAlignment="0" applyProtection="0">
      <alignment vertical="center"/>
    </xf>
    <xf numFmtId="0" fontId="21" fillId="0" borderId="0" applyNumberFormat="0" applyFill="0" applyBorder="0" applyAlignment="0" applyProtection="0">
      <alignment vertical="center"/>
    </xf>
    <xf numFmtId="0" fontId="18" fillId="19" borderId="7" applyNumberFormat="0" applyFont="0" applyAlignment="0" applyProtection="0">
      <alignment vertical="center"/>
    </xf>
    <xf numFmtId="0" fontId="16" fillId="18" borderId="0" applyNumberFormat="0" applyBorder="0" applyAlignment="0" applyProtection="0">
      <alignment vertical="center"/>
    </xf>
    <xf numFmtId="0" fontId="2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6" applyNumberFormat="0" applyFill="0" applyAlignment="0" applyProtection="0">
      <alignment vertical="center"/>
    </xf>
    <xf numFmtId="0" fontId="31" fillId="0" borderId="6" applyNumberFormat="0" applyFill="0" applyAlignment="0" applyProtection="0">
      <alignment vertical="center"/>
    </xf>
    <xf numFmtId="0" fontId="16" fillId="5" borderId="0" applyNumberFormat="0" applyBorder="0" applyAlignment="0" applyProtection="0">
      <alignment vertical="center"/>
    </xf>
    <xf numFmtId="0" fontId="24" fillId="0" borderId="10" applyNumberFormat="0" applyFill="0" applyAlignment="0" applyProtection="0">
      <alignment vertical="center"/>
    </xf>
    <xf numFmtId="0" fontId="16" fillId="13" borderId="0" applyNumberFormat="0" applyBorder="0" applyAlignment="0" applyProtection="0">
      <alignment vertical="center"/>
    </xf>
    <xf numFmtId="0" fontId="28" fillId="17" borderId="8" applyNumberFormat="0" applyAlignment="0" applyProtection="0">
      <alignment vertical="center"/>
    </xf>
    <xf numFmtId="0" fontId="25" fillId="17" borderId="5" applyNumberFormat="0" applyAlignment="0" applyProtection="0">
      <alignment vertical="center"/>
    </xf>
    <xf numFmtId="0" fontId="19" fillId="10" borderId="3" applyNumberFormat="0" applyAlignment="0" applyProtection="0">
      <alignment vertical="center"/>
    </xf>
    <xf numFmtId="0" fontId="14" fillId="29" borderId="0" applyNumberFormat="0" applyBorder="0" applyAlignment="0" applyProtection="0">
      <alignment vertical="center"/>
    </xf>
    <xf numFmtId="0" fontId="16" fillId="9" borderId="0" applyNumberFormat="0" applyBorder="0" applyAlignment="0" applyProtection="0">
      <alignment vertical="center"/>
    </xf>
    <xf numFmtId="0" fontId="32" fillId="0" borderId="9" applyNumberFormat="0" applyFill="0" applyAlignment="0" applyProtection="0">
      <alignment vertical="center"/>
    </xf>
    <xf numFmtId="0" fontId="23" fillId="0" borderId="4" applyNumberFormat="0" applyFill="0" applyAlignment="0" applyProtection="0">
      <alignment vertical="center"/>
    </xf>
    <xf numFmtId="0" fontId="33" fillId="33" borderId="0" applyNumberFormat="0" applyBorder="0" applyAlignment="0" applyProtection="0">
      <alignment vertical="center"/>
    </xf>
    <xf numFmtId="0" fontId="15" fillId="4" borderId="0" applyNumberFormat="0" applyBorder="0" applyAlignment="0" applyProtection="0">
      <alignment vertical="center"/>
    </xf>
    <xf numFmtId="0" fontId="14" fillId="23" borderId="0" applyNumberFormat="0" applyBorder="0" applyAlignment="0" applyProtection="0">
      <alignment vertical="center"/>
    </xf>
    <xf numFmtId="0" fontId="16" fillId="26" borderId="0" applyNumberFormat="0" applyBorder="0" applyAlignment="0" applyProtection="0">
      <alignment vertical="center"/>
    </xf>
    <xf numFmtId="0" fontId="14" fillId="25" borderId="0" applyNumberFormat="0" applyBorder="0" applyAlignment="0" applyProtection="0">
      <alignment vertical="center"/>
    </xf>
    <xf numFmtId="0" fontId="14" fillId="28"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16" fillId="8" borderId="0" applyNumberFormat="0" applyBorder="0" applyAlignment="0" applyProtection="0">
      <alignment vertical="center"/>
    </xf>
    <xf numFmtId="0" fontId="16" fillId="24" borderId="0" applyNumberFormat="0" applyBorder="0" applyAlignment="0" applyProtection="0">
      <alignment vertical="center"/>
    </xf>
    <xf numFmtId="0" fontId="14" fillId="21"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16" fillId="7" borderId="0" applyNumberFormat="0" applyBorder="0" applyAlignment="0" applyProtection="0">
      <alignment vertical="center"/>
    </xf>
    <xf numFmtId="0" fontId="18" fillId="0" borderId="0"/>
    <xf numFmtId="0" fontId="14" fillId="16" borderId="0" applyNumberFormat="0" applyBorder="0" applyAlignment="0" applyProtection="0">
      <alignment vertical="center"/>
    </xf>
    <xf numFmtId="0" fontId="16" fillId="15" borderId="0" applyNumberFormat="0" applyBorder="0" applyAlignment="0" applyProtection="0">
      <alignment vertical="center"/>
    </xf>
    <xf numFmtId="0" fontId="16" fillId="31" borderId="0" applyNumberFormat="0" applyBorder="0" applyAlignment="0" applyProtection="0">
      <alignment vertical="center"/>
    </xf>
    <xf numFmtId="0" fontId="14" fillId="12" borderId="0" applyNumberFormat="0" applyBorder="0" applyAlignment="0" applyProtection="0">
      <alignment vertical="center"/>
    </xf>
    <xf numFmtId="0" fontId="16" fillId="30" borderId="0" applyNumberFormat="0" applyBorder="0" applyAlignment="0" applyProtection="0">
      <alignment vertical="center"/>
    </xf>
  </cellStyleXfs>
  <cellXfs count="58">
    <xf numFmtId="0" fontId="0" fillId="0" borderId="0" xfId="0"/>
    <xf numFmtId="0" fontId="1" fillId="0" borderId="0" xfId="0" applyFont="1" applyFill="1"/>
    <xf numFmtId="0" fontId="2" fillId="0" borderId="0" xfId="0" applyFont="1" applyFill="1" applyAlignment="1">
      <alignment vertical="center"/>
    </xf>
    <xf numFmtId="0" fontId="3" fillId="0" borderId="0" xfId="0" applyFont="1" applyAlignment="1">
      <alignment horizontal="center"/>
    </xf>
    <xf numFmtId="177" fontId="3" fillId="0" borderId="0" xfId="0" applyNumberFormat="1" applyFont="1" applyAlignment="1">
      <alignment horizontal="center"/>
    </xf>
    <xf numFmtId="176" fontId="3" fillId="0" borderId="0" xfId="0" applyNumberFormat="1" applyFont="1" applyAlignment="1">
      <alignment horizontal="center"/>
    </xf>
    <xf numFmtId="2" fontId="3" fillId="0" borderId="0" xfId="0" applyNumberFormat="1" applyFont="1" applyAlignment="1">
      <alignment horizontal="center"/>
    </xf>
    <xf numFmtId="176" fontId="4" fillId="0" borderId="0" xfId="0" applyNumberFormat="1" applyFont="1" applyAlignment="1">
      <alignment horizontal="center"/>
    </xf>
    <xf numFmtId="0" fontId="4" fillId="0" borderId="0" xfId="0" applyFont="1" applyAlignment="1">
      <alignment horizontal="center"/>
    </xf>
    <xf numFmtId="179" fontId="3" fillId="0" borderId="0" xfId="0" applyNumberFormat="1" applyFont="1" applyAlignment="1">
      <alignment horizontal="center"/>
    </xf>
    <xf numFmtId="0" fontId="1" fillId="0" borderId="0" xfId="0" applyFont="1"/>
    <xf numFmtId="0" fontId="3" fillId="0" borderId="0" xfId="0" applyFont="1" applyAlignment="1">
      <alignment horizontal="lef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177" fontId="7" fillId="0" borderId="1" xfId="0" applyNumberFormat="1" applyFont="1" applyBorder="1" applyAlignment="1">
      <alignment horizontal="center" vertical="center" wrapText="1"/>
    </xf>
    <xf numFmtId="177" fontId="6"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177" fontId="7" fillId="0" borderId="2" xfId="0" applyNumberFormat="1" applyFont="1" applyBorder="1" applyAlignment="1">
      <alignment horizontal="center" vertical="center" wrapText="1"/>
    </xf>
    <xf numFmtId="177" fontId="6" fillId="0" borderId="2" xfId="0"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0" fontId="8" fillId="0" borderId="0" xfId="0" applyFont="1" applyFill="1" applyAlignment="1">
      <alignment horizontal="center"/>
    </xf>
    <xf numFmtId="177" fontId="8" fillId="0" borderId="0" xfId="0" applyNumberFormat="1" applyFont="1" applyFill="1" applyAlignment="1">
      <alignment horizontal="center"/>
    </xf>
    <xf numFmtId="176" fontId="8" fillId="0" borderId="0" xfId="0" applyNumberFormat="1" applyFont="1" applyFill="1" applyAlignment="1">
      <alignment horizontal="center"/>
    </xf>
    <xf numFmtId="0" fontId="9" fillId="0" borderId="0" xfId="0" applyFont="1" applyFill="1" applyAlignment="1">
      <alignment horizontal="center"/>
    </xf>
    <xf numFmtId="177" fontId="10" fillId="0" borderId="0" xfId="0" applyNumberFormat="1" applyFont="1" applyFill="1" applyAlignment="1">
      <alignment horizontal="center"/>
    </xf>
    <xf numFmtId="176" fontId="10" fillId="0" borderId="0" xfId="0" applyNumberFormat="1" applyFont="1" applyFill="1" applyAlignment="1">
      <alignment horizontal="center"/>
    </xf>
    <xf numFmtId="0" fontId="10" fillId="2" borderId="0" xfId="0" applyFont="1" applyFill="1" applyAlignment="1">
      <alignment vertical="center"/>
    </xf>
    <xf numFmtId="180" fontId="10" fillId="2" borderId="0" xfId="0" applyNumberFormat="1" applyFont="1" applyFill="1" applyAlignment="1">
      <alignment vertical="center"/>
    </xf>
    <xf numFmtId="0" fontId="10" fillId="0" borderId="0" xfId="0" applyFont="1" applyFill="1" applyAlignment="1">
      <alignment horizontal="center"/>
    </xf>
    <xf numFmtId="2" fontId="6" fillId="0" borderId="1"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2" fontId="6" fillId="0" borderId="2" xfId="0" applyNumberFormat="1" applyFont="1" applyBorder="1" applyAlignment="1">
      <alignment horizontal="center" vertical="center" wrapText="1"/>
    </xf>
    <xf numFmtId="2" fontId="7" fillId="0" borderId="2" xfId="0" applyNumberFormat="1" applyFont="1" applyBorder="1" applyAlignment="1">
      <alignment horizontal="center" vertical="center" wrapText="1"/>
    </xf>
    <xf numFmtId="2" fontId="8" fillId="0" borderId="0" xfId="0" applyNumberFormat="1" applyFont="1" applyFill="1" applyAlignment="1">
      <alignment horizontal="center"/>
    </xf>
    <xf numFmtId="0" fontId="10" fillId="0" borderId="0" xfId="0" applyNumberFormat="1" applyFont="1" applyFill="1" applyAlignment="1">
      <alignment horizontal="center"/>
    </xf>
    <xf numFmtId="2" fontId="10" fillId="0" borderId="0" xfId="0" applyNumberFormat="1" applyFont="1" applyFill="1" applyAlignment="1">
      <alignment horizontal="center"/>
    </xf>
    <xf numFmtId="178" fontId="10" fillId="2" borderId="0" xfId="0" applyNumberFormat="1" applyFont="1" applyFill="1" applyAlignment="1">
      <alignment vertical="center"/>
    </xf>
    <xf numFmtId="181" fontId="10" fillId="2" borderId="0" xfId="0" applyNumberFormat="1" applyFont="1" applyFill="1" applyAlignment="1">
      <alignment vertical="center"/>
    </xf>
    <xf numFmtId="0" fontId="10" fillId="2" borderId="0" xfId="0" applyNumberFormat="1" applyFont="1" applyFill="1" applyAlignment="1">
      <alignment vertical="center"/>
    </xf>
    <xf numFmtId="176" fontId="11" fillId="0" borderId="0" xfId="0" applyNumberFormat="1" applyFont="1" applyFill="1" applyAlignment="1">
      <alignment horizontal="center"/>
    </xf>
    <xf numFmtId="0" fontId="11" fillId="0" borderId="0" xfId="0" applyNumberFormat="1" applyFont="1" applyFill="1" applyAlignment="1">
      <alignment horizontal="center"/>
    </xf>
    <xf numFmtId="179" fontId="6" fillId="0" borderId="1" xfId="0" applyNumberFormat="1" applyFont="1" applyBorder="1" applyAlignment="1">
      <alignment horizontal="center" vertical="center" wrapText="1"/>
    </xf>
    <xf numFmtId="179" fontId="7" fillId="0" borderId="2" xfId="0" applyNumberFormat="1" applyFont="1" applyBorder="1" applyAlignment="1">
      <alignment horizontal="center" vertical="center" wrapText="1"/>
    </xf>
    <xf numFmtId="179" fontId="6" fillId="0" borderId="2" xfId="0" applyNumberFormat="1" applyFont="1" applyBorder="1" applyAlignment="1">
      <alignment horizontal="center" vertical="center" wrapText="1"/>
    </xf>
    <xf numFmtId="179" fontId="8" fillId="0" borderId="0" xfId="0" applyNumberFormat="1" applyFont="1" applyFill="1" applyAlignment="1">
      <alignment horizontal="center"/>
    </xf>
    <xf numFmtId="179" fontId="12" fillId="0" borderId="0" xfId="0" applyNumberFormat="1" applyFont="1" applyFill="1" applyAlignment="1">
      <alignment horizontal="center"/>
    </xf>
    <xf numFmtId="179" fontId="10" fillId="2" borderId="0" xfId="0" applyNumberFormat="1" applyFont="1" applyFill="1" applyAlignment="1">
      <alignment vertical="center"/>
    </xf>
    <xf numFmtId="178" fontId="2" fillId="0" borderId="0" xfId="0" applyNumberFormat="1" applyFont="1" applyFill="1" applyAlignment="1">
      <alignment vertical="center"/>
    </xf>
    <xf numFmtId="178" fontId="2" fillId="0" borderId="0" xfId="0" applyNumberFormat="1" applyFont="1" applyFill="1" applyAlignment="1">
      <alignment horizontal="center" vertical="center"/>
    </xf>
    <xf numFmtId="179" fontId="9" fillId="0" borderId="0" xfId="0" applyNumberFormat="1" applyFont="1" applyFill="1" applyAlignment="1">
      <alignment horizontal="center"/>
    </xf>
    <xf numFmtId="0" fontId="2" fillId="2" borderId="0" xfId="0" applyFont="1" applyFill="1" applyAlignment="1">
      <alignment vertical="center"/>
    </xf>
    <xf numFmtId="180" fontId="2" fillId="2" borderId="0" xfId="0" applyNumberFormat="1" applyFont="1" applyFill="1" applyAlignment="1">
      <alignment vertical="center"/>
    </xf>
    <xf numFmtId="0" fontId="13" fillId="0" borderId="0" xfId="0" applyFont="1" applyAlignment="1">
      <alignment horizontal="left" vertical="center" wrapText="1"/>
    </xf>
    <xf numFmtId="178" fontId="2" fillId="2" borderId="0" xfId="0" applyNumberFormat="1" applyFont="1" applyFill="1" applyAlignment="1">
      <alignment vertical="center"/>
    </xf>
    <xf numFmtId="181" fontId="2" fillId="2" borderId="0" xfId="0" applyNumberFormat="1" applyFont="1" applyFill="1" applyAlignment="1">
      <alignment vertical="center"/>
    </xf>
    <xf numFmtId="179" fontId="2" fillId="2" borderId="0" xfId="0" applyNumberFormat="1" applyFont="1" applyFill="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Normal 2" xfId="42"/>
    <cellStyle name="40% - 强调文字颜色 4" xfId="43" builtinId="43"/>
    <cellStyle name="强调文字颜色 5" xfId="44" builtinId="45"/>
    <cellStyle name="Normal 3"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600" b="0" i="0" u="none" strike="noStrike" kern="1200" spc="0" baseline="0">
                <a:solidFill>
                  <a:sysClr val="windowText" lastClr="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defRPr>
            </a:pPr>
            <a:r>
              <a:rPr lang="en-US" altLang="zh-CN" sz="1600" b="0">
                <a:solidFill>
                  <a:sysClr val="windowText" lastClr="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rPr>
              <a:t>AHe age-eU relationship</a:t>
            </a:r>
            <a:endParaRPr lang="zh-CN" altLang="en-US" sz="1600" b="0">
              <a:solidFill>
                <a:sysClr val="windowText" lastClr="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endParaRPr>
          </a:p>
        </c:rich>
      </c:tx>
      <c:layout>
        <c:manualLayout>
          <c:xMode val="edge"/>
          <c:yMode val="edge"/>
          <c:x val="0.385062756642073"/>
          <c:y val="0.0283683909246083"/>
        </c:manualLayout>
      </c:layout>
      <c:overlay val="0"/>
      <c:spPr>
        <a:noFill/>
        <a:ln>
          <a:noFill/>
        </a:ln>
        <a:effectLst/>
      </c:spPr>
    </c:title>
    <c:autoTitleDeleted val="0"/>
    <c:plotArea>
      <c:layout/>
      <c:scatterChart>
        <c:scatterStyle val="marker"/>
        <c:varyColors val="0"/>
        <c:ser>
          <c:idx val="0"/>
          <c:order val="0"/>
          <c:tx>
            <c:strRef>
              <c:f>"CD253"</c:f>
              <c:strCache>
                <c:ptCount val="1"/>
                <c:pt idx="0">
                  <c:v>CD253</c:v>
                </c:pt>
              </c:strCache>
            </c:strRef>
          </c:tx>
          <c:spPr>
            <a:ln w="28575" cap="rnd">
              <a:noFill/>
              <a:round/>
            </a:ln>
            <a:effectLst/>
          </c:spPr>
          <c:marker>
            <c:symbol val="circle"/>
            <c:size val="10"/>
            <c:spPr>
              <a:solidFill>
                <a:schemeClr val="bg1"/>
              </a:solidFill>
              <a:ln w="12700" cmpd="sng">
                <a:solidFill>
                  <a:schemeClr val="tx1"/>
                </a:solidFill>
                <a:prstDash val="solid"/>
              </a:ln>
              <a:effectLst/>
            </c:spPr>
          </c:marker>
          <c:dLbls>
            <c:delete val="1"/>
          </c:dLbls>
          <c:errBars>
            <c:errDir val="x"/>
            <c:errBarType val="both"/>
            <c:errValType val="cust"/>
            <c:noEndCap val="0"/>
            <c:plus>
              <c:numRef>
                <c:f>Sheet1!$P$4:$P$7</c:f>
                <c:numCache>
                  <c:formatCode>General</c:formatCode>
                  <c:ptCount val="4"/>
                  <c:pt idx="0">
                    <c:v>4.8</c:v>
                  </c:pt>
                  <c:pt idx="1">
                    <c:v>5</c:v>
                  </c:pt>
                  <c:pt idx="2">
                    <c:v>9.6</c:v>
                  </c:pt>
                  <c:pt idx="3">
                    <c:v>9.6</c:v>
                  </c:pt>
                </c:numCache>
              </c:numRef>
            </c:plus>
            <c:minus>
              <c:numRef>
                <c:f>Sheet1!$P$4:$P$7</c:f>
                <c:numCache>
                  <c:formatCode>General</c:formatCode>
                  <c:ptCount val="4"/>
                  <c:pt idx="0">
                    <c:v>4.8</c:v>
                  </c:pt>
                  <c:pt idx="1">
                    <c:v>5</c:v>
                  </c:pt>
                  <c:pt idx="2">
                    <c:v>9.6</c:v>
                  </c:pt>
                  <c:pt idx="3">
                    <c:v>9.6</c:v>
                  </c:pt>
                </c:numCache>
              </c:numRef>
            </c:minus>
            <c:spPr>
              <a:noFill/>
              <a:ln w="9525" cap="flat" cmpd="sng" algn="ctr">
                <a:solidFill>
                  <a:schemeClr val="tx1">
                    <a:lumMod val="65000"/>
                    <a:lumOff val="35000"/>
                  </a:schemeClr>
                </a:solidFill>
                <a:round/>
              </a:ln>
              <a:effectLst/>
            </c:spPr>
          </c:errBars>
          <c:xVal>
            <c:numRef>
              <c:f>Sheet1!$H$4:$H$7</c:f>
              <c:numCache>
                <c:formatCode>0.0</c:formatCode>
                <c:ptCount val="4"/>
                <c:pt idx="0">
                  <c:v>53.5535419589622</c:v>
                </c:pt>
                <c:pt idx="1">
                  <c:v>55.8225285969487</c:v>
                </c:pt>
                <c:pt idx="2">
                  <c:v>56.8734977378291</c:v>
                </c:pt>
                <c:pt idx="3">
                  <c:v>40.9326874269161</c:v>
                </c:pt>
              </c:numCache>
            </c:numRef>
          </c:xVal>
          <c:yVal>
            <c:numRef>
              <c:f>Sheet1!$O$4:$O$7</c:f>
              <c:numCache>
                <c:formatCode>0.0</c:formatCode>
                <c:ptCount val="4"/>
                <c:pt idx="0">
                  <c:v>41.1667390310072</c:v>
                </c:pt>
                <c:pt idx="1">
                  <c:v>47.8524968844339</c:v>
                </c:pt>
                <c:pt idx="2">
                  <c:v>79.2448718341991</c:v>
                </c:pt>
                <c:pt idx="3">
                  <c:v>79.1771424911083</c:v>
                </c:pt>
              </c:numCache>
            </c:numRef>
          </c:yVal>
          <c:smooth val="0"/>
        </c:ser>
        <c:ser>
          <c:idx val="1"/>
          <c:order val="1"/>
          <c:tx>
            <c:strRef>
              <c:f>"CD255"</c:f>
              <c:strCache>
                <c:ptCount val="1"/>
                <c:pt idx="0">
                  <c:v>CD255</c:v>
                </c:pt>
              </c:strCache>
            </c:strRef>
          </c:tx>
          <c:spPr>
            <a:ln w="19050" cap="rnd">
              <a:noFill/>
              <a:round/>
            </a:ln>
            <a:effectLst/>
          </c:spPr>
          <c:marker>
            <c:symbol val="circle"/>
            <c:size val="10"/>
            <c:spPr>
              <a:solidFill>
                <a:schemeClr val="bg1">
                  <a:lumMod val="50000"/>
                </a:schemeClr>
              </a:solidFill>
              <a:ln w="12700" cmpd="sng">
                <a:solidFill>
                  <a:schemeClr val="tx1"/>
                </a:solidFill>
                <a:prstDash val="solid"/>
              </a:ln>
              <a:effectLst/>
            </c:spPr>
          </c:marker>
          <c:dLbls>
            <c:delete val="1"/>
          </c:dLbls>
          <c:errBars>
            <c:errDir val="x"/>
            <c:errBarType val="both"/>
            <c:errValType val="cust"/>
            <c:noEndCap val="0"/>
            <c:plus>
              <c:numRef>
                <c:f>Sheet1!$P$9:$P$13</c:f>
                <c:numCache>
                  <c:formatCode>General</c:formatCode>
                  <c:ptCount val="5"/>
                  <c:pt idx="0">
                    <c:v>4.2</c:v>
                  </c:pt>
                  <c:pt idx="1">
                    <c:v>3.8</c:v>
                  </c:pt>
                  <c:pt idx="2">
                    <c:v>3.4</c:v>
                  </c:pt>
                  <c:pt idx="3">
                    <c:v>3.4</c:v>
                  </c:pt>
                  <c:pt idx="4">
                    <c:v>3.8</c:v>
                  </c:pt>
                </c:numCache>
              </c:numRef>
            </c:plus>
            <c:minus>
              <c:numRef>
                <c:f>Sheet1!$P$9:$P$13</c:f>
                <c:numCache>
                  <c:formatCode>General</c:formatCode>
                  <c:ptCount val="5"/>
                  <c:pt idx="0">
                    <c:v>4.2</c:v>
                  </c:pt>
                  <c:pt idx="1">
                    <c:v>3.8</c:v>
                  </c:pt>
                  <c:pt idx="2">
                    <c:v>3.4</c:v>
                  </c:pt>
                  <c:pt idx="3">
                    <c:v>3.4</c:v>
                  </c:pt>
                  <c:pt idx="4">
                    <c:v>3.8</c:v>
                  </c:pt>
                </c:numCache>
              </c:numRef>
            </c:minus>
            <c:spPr>
              <a:noFill/>
              <a:ln w="9525" cap="flat" cmpd="sng" algn="ctr">
                <a:solidFill>
                  <a:schemeClr val="tx1">
                    <a:lumMod val="65000"/>
                    <a:lumOff val="35000"/>
                  </a:schemeClr>
                </a:solidFill>
                <a:round/>
              </a:ln>
              <a:effectLst/>
            </c:spPr>
          </c:errBars>
          <c:xVal>
            <c:numRef>
              <c:f>Sheet1!$H$9:$H$13</c:f>
              <c:numCache>
                <c:formatCode>0.0</c:formatCode>
                <c:ptCount val="5"/>
                <c:pt idx="0">
                  <c:v>54.1481785863623</c:v>
                </c:pt>
                <c:pt idx="1">
                  <c:v>44.8088012354847</c:v>
                </c:pt>
                <c:pt idx="2">
                  <c:v>49.7780385016466</c:v>
                </c:pt>
                <c:pt idx="3">
                  <c:v>47.5483878229511</c:v>
                </c:pt>
                <c:pt idx="4">
                  <c:v>46.2062317346722</c:v>
                </c:pt>
              </c:numCache>
            </c:numRef>
          </c:xVal>
          <c:yVal>
            <c:numRef>
              <c:f>Sheet1!$O$9:$O$13</c:f>
              <c:numCache>
                <c:formatCode>0.0</c:formatCode>
                <c:ptCount val="5"/>
                <c:pt idx="0">
                  <c:v>35.1090273976178</c:v>
                </c:pt>
                <c:pt idx="1">
                  <c:v>31.2207743889339</c:v>
                </c:pt>
                <c:pt idx="2">
                  <c:v>27.6530391056755</c:v>
                </c:pt>
                <c:pt idx="3">
                  <c:v>28.1669663558631</c:v>
                </c:pt>
                <c:pt idx="4">
                  <c:v>31.3739163975326</c:v>
                </c:pt>
              </c:numCache>
            </c:numRef>
          </c:yVal>
          <c:smooth val="0"/>
        </c:ser>
        <c:ser>
          <c:idx val="2"/>
          <c:order val="2"/>
          <c:tx>
            <c:strRef>
              <c:f>"CD260"</c:f>
              <c:strCache>
                <c:ptCount val="1"/>
                <c:pt idx="0">
                  <c:v>CD260</c:v>
                </c:pt>
              </c:strCache>
            </c:strRef>
          </c:tx>
          <c:spPr>
            <a:ln w="25400" cap="rnd">
              <a:noFill/>
              <a:round/>
            </a:ln>
            <a:effectLst/>
          </c:spPr>
          <c:marker>
            <c:symbol val="circle"/>
            <c:size val="10"/>
            <c:spPr>
              <a:solidFill>
                <a:schemeClr val="accent5"/>
              </a:solidFill>
              <a:ln w="12700">
                <a:solidFill>
                  <a:schemeClr val="tx1"/>
                </a:solidFill>
              </a:ln>
              <a:effectLst/>
            </c:spPr>
          </c:marker>
          <c:dLbls>
            <c:delete val="1"/>
          </c:dLbls>
          <c:errBars>
            <c:errDir val="y"/>
            <c:errBarType val="both"/>
            <c:errValType val="fixedVal"/>
            <c:noEndCap val="0"/>
            <c:val val="1"/>
            <c:spPr>
              <a:noFill/>
              <a:ln w="9525" cap="flat" cmpd="sng" algn="ctr">
                <a:solidFill>
                  <a:schemeClr val="tx1">
                    <a:lumMod val="65000"/>
                    <a:lumOff val="35000"/>
                  </a:schemeClr>
                </a:solidFill>
                <a:round/>
              </a:ln>
              <a:effectLst/>
            </c:spPr>
          </c:errBars>
          <c:errBars>
            <c:errDir val="x"/>
            <c:errBarType val="both"/>
            <c:errValType val="cust"/>
            <c:noEndCap val="0"/>
            <c:plus>
              <c:numRef>
                <c:f>Sheet1!$P$15:$P$18</c:f>
                <c:numCache>
                  <c:formatCode>General</c:formatCode>
                  <c:ptCount val="4"/>
                  <c:pt idx="0">
                    <c:v>5.6</c:v>
                  </c:pt>
                  <c:pt idx="1">
                    <c:v>4.6</c:v>
                  </c:pt>
                  <c:pt idx="2">
                    <c:v>4.8</c:v>
                  </c:pt>
                  <c:pt idx="3">
                    <c:v>7.2</c:v>
                  </c:pt>
                </c:numCache>
              </c:numRef>
            </c:plus>
            <c:minus>
              <c:numRef>
                <c:f>Sheet1!$P$15:$P$18</c:f>
                <c:numCache>
                  <c:formatCode>General</c:formatCode>
                  <c:ptCount val="4"/>
                  <c:pt idx="0">
                    <c:v>5.6</c:v>
                  </c:pt>
                  <c:pt idx="1">
                    <c:v>4.6</c:v>
                  </c:pt>
                  <c:pt idx="2">
                    <c:v>4.8</c:v>
                  </c:pt>
                  <c:pt idx="3">
                    <c:v>7.2</c:v>
                  </c:pt>
                </c:numCache>
              </c:numRef>
            </c:minus>
            <c:spPr>
              <a:noFill/>
              <a:ln w="9525" cap="flat" cmpd="sng" algn="ctr">
                <a:solidFill>
                  <a:schemeClr val="tx1">
                    <a:lumMod val="65000"/>
                    <a:lumOff val="35000"/>
                  </a:schemeClr>
                </a:solidFill>
                <a:round/>
              </a:ln>
              <a:effectLst/>
            </c:spPr>
          </c:errBars>
          <c:xVal>
            <c:numRef>
              <c:f>Sheet1!$H$15:$H$18</c:f>
              <c:numCache>
                <c:formatCode>0.0</c:formatCode>
                <c:ptCount val="4"/>
                <c:pt idx="0">
                  <c:v>49.8547183608808</c:v>
                </c:pt>
                <c:pt idx="1">
                  <c:v>72.8342396845205</c:v>
                </c:pt>
                <c:pt idx="2">
                  <c:v>58.9946905855682</c:v>
                </c:pt>
                <c:pt idx="3">
                  <c:v>170.877778770596</c:v>
                </c:pt>
              </c:numCache>
            </c:numRef>
          </c:xVal>
          <c:yVal>
            <c:numRef>
              <c:f>Sheet1!$O$15:$O$17</c:f>
              <c:numCache>
                <c:formatCode>0.0</c:formatCode>
                <c:ptCount val="3"/>
                <c:pt idx="0">
                  <c:v>46.0256240316453</c:v>
                </c:pt>
                <c:pt idx="1">
                  <c:v>37.6406375485737</c:v>
                </c:pt>
                <c:pt idx="2">
                  <c:v>40.3053549041859</c:v>
                </c:pt>
              </c:numCache>
            </c:numRef>
          </c:yVal>
          <c:smooth val="0"/>
        </c:ser>
        <c:ser>
          <c:idx val="3"/>
          <c:order val="3"/>
          <c:tx>
            <c:strRef>
              <c:f>"CD270"</c:f>
              <c:strCache>
                <c:ptCount val="1"/>
                <c:pt idx="0">
                  <c:v>CD270</c:v>
                </c:pt>
              </c:strCache>
            </c:strRef>
          </c:tx>
          <c:spPr>
            <a:ln w="25400" cap="rnd">
              <a:noFill/>
              <a:round/>
            </a:ln>
            <a:effectLst/>
          </c:spPr>
          <c:marker>
            <c:symbol val="diamond"/>
            <c:size val="12"/>
            <c:spPr>
              <a:solidFill>
                <a:schemeClr val="bg1"/>
              </a:solidFill>
              <a:ln w="12700">
                <a:solidFill>
                  <a:schemeClr val="tx1"/>
                </a:solidFill>
              </a:ln>
              <a:effectLst/>
            </c:spPr>
          </c:marker>
          <c:dLbls>
            <c:delete val="1"/>
          </c:dLbls>
          <c:errBars>
            <c:errDir val="y"/>
            <c:errBarType val="both"/>
            <c:errValType val="fixedVal"/>
            <c:noEndCap val="0"/>
            <c:val val="1"/>
            <c:spPr>
              <a:noFill/>
              <a:ln w="9525" cap="flat" cmpd="sng" algn="ctr">
                <a:solidFill>
                  <a:schemeClr val="tx1">
                    <a:lumMod val="65000"/>
                    <a:lumOff val="35000"/>
                  </a:schemeClr>
                </a:solidFill>
                <a:round/>
              </a:ln>
              <a:effectLst/>
            </c:spPr>
          </c:errBars>
          <c:errBars>
            <c:errDir val="x"/>
            <c:errBarType val="both"/>
            <c:errValType val="cust"/>
            <c:noEndCap val="0"/>
            <c:plus>
              <c:numRef>
                <c:f>Sheet1!$P$20:$P$23</c:f>
                <c:numCache>
                  <c:formatCode>General</c:formatCode>
                  <c:ptCount val="4"/>
                  <c:pt idx="0">
                    <c:v>2.4</c:v>
                  </c:pt>
                  <c:pt idx="1">
                    <c:v>1.6</c:v>
                  </c:pt>
                  <c:pt idx="2">
                    <c:v>1.8</c:v>
                  </c:pt>
                  <c:pt idx="3">
                    <c:v>1.4</c:v>
                  </c:pt>
                </c:numCache>
              </c:numRef>
            </c:plus>
            <c:minus>
              <c:numRef>
                <c:f>Sheet1!$P$20:$P$23</c:f>
                <c:numCache>
                  <c:formatCode>General</c:formatCode>
                  <c:ptCount val="4"/>
                  <c:pt idx="0">
                    <c:v>2.4</c:v>
                  </c:pt>
                  <c:pt idx="1">
                    <c:v>1.6</c:v>
                  </c:pt>
                  <c:pt idx="2">
                    <c:v>1.8</c:v>
                  </c:pt>
                  <c:pt idx="3">
                    <c:v>1.4</c:v>
                  </c:pt>
                </c:numCache>
              </c:numRef>
            </c:minus>
            <c:spPr>
              <a:noFill/>
              <a:ln w="9525" cap="flat" cmpd="sng" algn="ctr">
                <a:solidFill>
                  <a:schemeClr val="tx1">
                    <a:lumMod val="65000"/>
                    <a:lumOff val="35000"/>
                  </a:schemeClr>
                </a:solidFill>
                <a:round/>
              </a:ln>
              <a:effectLst/>
            </c:spPr>
          </c:errBars>
          <c:xVal>
            <c:numRef>
              <c:f>Sheet1!$H$20:$H$23</c:f>
              <c:numCache>
                <c:formatCode>0.0</c:formatCode>
                <c:ptCount val="4"/>
                <c:pt idx="0">
                  <c:v>64.5207712776291</c:v>
                </c:pt>
                <c:pt idx="1">
                  <c:v>26.2428207292072</c:v>
                </c:pt>
                <c:pt idx="2">
                  <c:v>28.3815163941625</c:v>
                </c:pt>
                <c:pt idx="3">
                  <c:v>49.2262011976334</c:v>
                </c:pt>
              </c:numCache>
            </c:numRef>
          </c:xVal>
          <c:yVal>
            <c:numRef>
              <c:f>Sheet1!$O$20:$O$23</c:f>
              <c:numCache>
                <c:formatCode>0.0</c:formatCode>
                <c:ptCount val="4"/>
                <c:pt idx="0">
                  <c:v>19.4937462666547</c:v>
                </c:pt>
                <c:pt idx="1">
                  <c:v>12.5154936869354</c:v>
                </c:pt>
                <c:pt idx="2">
                  <c:v>15.6814209737539</c:v>
                </c:pt>
                <c:pt idx="3">
                  <c:v>11.600881645851</c:v>
                </c:pt>
              </c:numCache>
            </c:numRef>
          </c:yVal>
          <c:smooth val="0"/>
        </c:ser>
        <c:ser>
          <c:idx val="4"/>
          <c:order val="4"/>
          <c:tx>
            <c:strRef>
              <c:f>"CD272"</c:f>
              <c:strCache>
                <c:ptCount val="1"/>
                <c:pt idx="0">
                  <c:v>CD272</c:v>
                </c:pt>
              </c:strCache>
            </c:strRef>
          </c:tx>
          <c:spPr>
            <a:ln w="25400" cap="rnd">
              <a:noFill/>
              <a:round/>
            </a:ln>
            <a:effectLst/>
          </c:spPr>
          <c:marker>
            <c:symbol val="diamond"/>
            <c:size val="12"/>
            <c:spPr>
              <a:solidFill>
                <a:schemeClr val="accent5">
                  <a:lumMod val="40000"/>
                  <a:lumOff val="60000"/>
                </a:schemeClr>
              </a:solidFill>
              <a:ln w="12700">
                <a:solidFill>
                  <a:schemeClr val="tx1"/>
                </a:solidFill>
              </a:ln>
              <a:effectLst/>
            </c:spPr>
          </c:marker>
          <c:dLbls>
            <c:delete val="1"/>
          </c:dLbls>
          <c:errBars>
            <c:errDir val="y"/>
            <c:errBarType val="both"/>
            <c:errValType val="fixedVal"/>
            <c:noEndCap val="0"/>
            <c:val val="1"/>
            <c:spPr>
              <a:noFill/>
              <a:ln w="9525" cap="flat" cmpd="sng" algn="ctr">
                <a:solidFill>
                  <a:schemeClr val="tx1">
                    <a:lumMod val="65000"/>
                    <a:lumOff val="35000"/>
                  </a:schemeClr>
                </a:solidFill>
                <a:round/>
              </a:ln>
              <a:effectLst/>
            </c:spPr>
          </c:errBars>
          <c:errBars>
            <c:errDir val="x"/>
            <c:errBarType val="both"/>
            <c:errValType val="cust"/>
            <c:noEndCap val="0"/>
            <c:plus>
              <c:numRef>
                <c:f>Sheet1!$P$25:$P$29</c:f>
                <c:numCache>
                  <c:formatCode>General</c:formatCode>
                  <c:ptCount val="5"/>
                  <c:pt idx="0">
                    <c:v>2.4</c:v>
                  </c:pt>
                  <c:pt idx="1">
                    <c:v>3.6</c:v>
                  </c:pt>
                  <c:pt idx="2">
                    <c:v>2</c:v>
                  </c:pt>
                  <c:pt idx="3">
                    <c:v>2.4</c:v>
                  </c:pt>
                  <c:pt idx="4">
                    <c:v>2.8</c:v>
                  </c:pt>
                </c:numCache>
              </c:numRef>
            </c:plus>
            <c:minus>
              <c:numRef>
                <c:f>Sheet1!$P$25:$P$29</c:f>
                <c:numCache>
                  <c:formatCode>General</c:formatCode>
                  <c:ptCount val="5"/>
                  <c:pt idx="0">
                    <c:v>2.4</c:v>
                  </c:pt>
                  <c:pt idx="1">
                    <c:v>3.6</c:v>
                  </c:pt>
                  <c:pt idx="2">
                    <c:v>2</c:v>
                  </c:pt>
                  <c:pt idx="3">
                    <c:v>2.4</c:v>
                  </c:pt>
                  <c:pt idx="4">
                    <c:v>2.8</c:v>
                  </c:pt>
                </c:numCache>
              </c:numRef>
            </c:minus>
            <c:spPr>
              <a:noFill/>
              <a:ln w="9525" cap="flat" cmpd="sng" algn="ctr">
                <a:solidFill>
                  <a:schemeClr val="tx1">
                    <a:lumMod val="65000"/>
                    <a:lumOff val="35000"/>
                  </a:schemeClr>
                </a:solidFill>
                <a:round/>
              </a:ln>
              <a:effectLst/>
            </c:spPr>
          </c:errBars>
          <c:xVal>
            <c:numRef>
              <c:f>Sheet1!$H$25:$H$29</c:f>
              <c:numCache>
                <c:formatCode>0.0</c:formatCode>
                <c:ptCount val="5"/>
                <c:pt idx="0">
                  <c:v>50.9849427924483</c:v>
                </c:pt>
                <c:pt idx="1">
                  <c:v>36.0851298038242</c:v>
                </c:pt>
                <c:pt idx="2">
                  <c:v>33.5094251005493</c:v>
                </c:pt>
                <c:pt idx="3">
                  <c:v>37.7634634291067</c:v>
                </c:pt>
                <c:pt idx="4">
                  <c:v>72.3842175061473</c:v>
                </c:pt>
              </c:numCache>
            </c:numRef>
          </c:xVal>
          <c:yVal>
            <c:numRef>
              <c:f>Sheet1!$O$25:$O$29</c:f>
              <c:numCache>
                <c:formatCode>0.0</c:formatCode>
                <c:ptCount val="5"/>
                <c:pt idx="0">
                  <c:v>22.6589539003585</c:v>
                </c:pt>
                <c:pt idx="1">
                  <c:v>33.3087971663525</c:v>
                </c:pt>
                <c:pt idx="2">
                  <c:v>18.6241772972427</c:v>
                </c:pt>
                <c:pt idx="3">
                  <c:v>22.04063814117</c:v>
                </c:pt>
                <c:pt idx="4">
                  <c:v>24.926988783338</c:v>
                </c:pt>
              </c:numCache>
            </c:numRef>
          </c:yVal>
          <c:smooth val="0"/>
        </c:ser>
        <c:ser>
          <c:idx val="5"/>
          <c:order val="5"/>
          <c:tx>
            <c:strRef>
              <c:f>"CD273"</c:f>
              <c:strCache>
                <c:ptCount val="1"/>
                <c:pt idx="0">
                  <c:v>CD273</c:v>
                </c:pt>
              </c:strCache>
            </c:strRef>
          </c:tx>
          <c:spPr>
            <a:ln w="25400" cap="rnd">
              <a:noFill/>
              <a:round/>
            </a:ln>
            <a:effectLst/>
          </c:spPr>
          <c:marker>
            <c:symbol val="circle"/>
            <c:size val="10"/>
            <c:spPr>
              <a:solidFill>
                <a:schemeClr val="accent6"/>
              </a:solidFill>
              <a:ln w="12700">
                <a:solidFill>
                  <a:schemeClr val="tx1"/>
                </a:solidFill>
              </a:ln>
              <a:effectLst/>
            </c:spPr>
          </c:marker>
          <c:dLbls>
            <c:delete val="1"/>
          </c:dLbls>
          <c:errBars>
            <c:errDir val="y"/>
            <c:errBarType val="both"/>
            <c:errValType val="fixedVal"/>
            <c:noEndCap val="0"/>
            <c:val val="1"/>
            <c:spPr>
              <a:noFill/>
              <a:ln w="9525" cap="flat" cmpd="sng" algn="ctr">
                <a:solidFill>
                  <a:schemeClr val="tx1">
                    <a:lumMod val="65000"/>
                    <a:lumOff val="35000"/>
                  </a:schemeClr>
                </a:solidFill>
                <a:round/>
              </a:ln>
              <a:effectLst/>
            </c:spPr>
          </c:errBars>
          <c:errBars>
            <c:errDir val="x"/>
            <c:errBarType val="both"/>
            <c:errValType val="cust"/>
            <c:noEndCap val="0"/>
            <c:plus>
              <c:numRef>
                <c:f>Sheet1!$P$31:$P$34</c:f>
                <c:numCache>
                  <c:formatCode>General</c:formatCode>
                  <c:ptCount val="4"/>
                  <c:pt idx="0">
                    <c:v>3.2</c:v>
                  </c:pt>
                  <c:pt idx="1">
                    <c:v>2.8</c:v>
                  </c:pt>
                  <c:pt idx="2">
                    <c:v>3.4</c:v>
                  </c:pt>
                  <c:pt idx="3">
                    <c:v>5.2</c:v>
                  </c:pt>
                </c:numCache>
              </c:numRef>
            </c:plus>
            <c:minus>
              <c:numRef>
                <c:f>Sheet1!$P$31:$P$34</c:f>
                <c:numCache>
                  <c:formatCode>General</c:formatCode>
                  <c:ptCount val="4"/>
                  <c:pt idx="0">
                    <c:v>3.2</c:v>
                  </c:pt>
                  <c:pt idx="1">
                    <c:v>2.8</c:v>
                  </c:pt>
                  <c:pt idx="2">
                    <c:v>3.4</c:v>
                  </c:pt>
                  <c:pt idx="3">
                    <c:v>5.2</c:v>
                  </c:pt>
                </c:numCache>
              </c:numRef>
            </c:minus>
            <c:spPr>
              <a:noFill/>
              <a:ln w="9525" cap="flat" cmpd="sng" algn="ctr">
                <a:solidFill>
                  <a:schemeClr val="tx1">
                    <a:lumMod val="65000"/>
                    <a:lumOff val="35000"/>
                  </a:schemeClr>
                </a:solidFill>
                <a:round/>
              </a:ln>
              <a:effectLst/>
            </c:spPr>
          </c:errBars>
          <c:xVal>
            <c:strRef>
              <c:f>Sheet1!$H$31:$O$34</c:f>
              <c:strCache>
                <c:ptCount val="4"/>
                <c:pt idx="0">
                  <c:v>20.0 0.90 439.1 160.2 80.1 0.85 25.2 29.6</c:v>
                </c:pt>
                <c:pt idx="1">
                  <c:v>12.7 0.65 353.2 182.5 91.3 0.86 21.5 25.0</c:v>
                </c:pt>
                <c:pt idx="2">
                  <c:v>20.5 0.90 372.1 180.6 90.3 0.86 26.5 30.8</c:v>
                </c:pt>
                <c:pt idx="3">
                  <c:v>31.5 0.99 301.6 157.2 78.6 0.84 39.1 46.7</c:v>
                </c:pt>
              </c:strCache>
            </c:strRef>
          </c:xVal>
          <c:yVal>
            <c:numRef>
              <c:f>Sheet1!$O$31:$O$34</c:f>
              <c:numCache>
                <c:formatCode>0.0</c:formatCode>
                <c:ptCount val="4"/>
                <c:pt idx="0">
                  <c:v>29.607011744598</c:v>
                </c:pt>
                <c:pt idx="1">
                  <c:v>24.957893039758</c:v>
                </c:pt>
                <c:pt idx="2">
                  <c:v>30.7555300473714</c:v>
                </c:pt>
                <c:pt idx="3">
                  <c:v>46.6727658491003</c:v>
                </c:pt>
              </c:numCache>
            </c:numRef>
          </c:yVal>
          <c:smooth val="0"/>
        </c:ser>
        <c:ser>
          <c:idx val="6"/>
          <c:order val="6"/>
          <c:tx>
            <c:strRef>
              <c:f>"CD274"</c:f>
              <c:strCache>
                <c:ptCount val="1"/>
                <c:pt idx="0">
                  <c:v>CD274</c:v>
                </c:pt>
              </c:strCache>
            </c:strRef>
          </c:tx>
          <c:spPr>
            <a:ln w="25400" cap="rnd">
              <a:noFill/>
              <a:round/>
            </a:ln>
            <a:effectLst/>
          </c:spPr>
          <c:marker>
            <c:symbol val="square"/>
            <c:size val="10"/>
            <c:spPr>
              <a:solidFill>
                <a:schemeClr val="bg1"/>
              </a:solidFill>
              <a:ln w="9525">
                <a:solidFill>
                  <a:schemeClr val="tx1"/>
                </a:solidFill>
              </a:ln>
              <a:effectLst/>
            </c:spPr>
          </c:marker>
          <c:dLbls>
            <c:delete val="1"/>
          </c:dLbls>
          <c:errBars>
            <c:errDir val="y"/>
            <c:errBarType val="both"/>
            <c:errValType val="fixedVal"/>
            <c:noEndCap val="0"/>
            <c:val val="1"/>
            <c:spPr>
              <a:noFill/>
              <a:ln w="9525" cap="flat" cmpd="sng" algn="ctr">
                <a:solidFill>
                  <a:schemeClr val="tx1">
                    <a:lumMod val="65000"/>
                    <a:lumOff val="35000"/>
                  </a:schemeClr>
                </a:solidFill>
                <a:round/>
              </a:ln>
              <a:effectLst/>
            </c:spPr>
          </c:errBars>
          <c:errBars>
            <c:errDir val="x"/>
            <c:errBarType val="both"/>
            <c:errValType val="cust"/>
            <c:noEndCap val="0"/>
            <c:plus>
              <c:numRef>
                <c:f>Sheet1!$P$36:$P$39</c:f>
                <c:numCache>
                  <c:formatCode>General</c:formatCode>
                  <c:ptCount val="4"/>
                  <c:pt idx="0">
                    <c:v>2.6</c:v>
                  </c:pt>
                  <c:pt idx="1">
                    <c:v>1.8</c:v>
                  </c:pt>
                  <c:pt idx="2">
                    <c:v>2</c:v>
                  </c:pt>
                  <c:pt idx="3">
                    <c:v>2.2</c:v>
                  </c:pt>
                </c:numCache>
              </c:numRef>
            </c:plus>
            <c:minus>
              <c:numRef>
                <c:f>Sheet1!$P$36:$P$39</c:f>
                <c:numCache>
                  <c:formatCode>General</c:formatCode>
                  <c:ptCount val="4"/>
                  <c:pt idx="0">
                    <c:v>2.6</c:v>
                  </c:pt>
                  <c:pt idx="1">
                    <c:v>1.8</c:v>
                  </c:pt>
                  <c:pt idx="2">
                    <c:v>2</c:v>
                  </c:pt>
                  <c:pt idx="3">
                    <c:v>2.2</c:v>
                  </c:pt>
                </c:numCache>
              </c:numRef>
            </c:minus>
            <c:spPr>
              <a:noFill/>
              <a:ln w="12700" cap="flat" cmpd="sng" algn="ctr">
                <a:solidFill>
                  <a:schemeClr val="tx1"/>
                </a:solidFill>
                <a:round/>
              </a:ln>
              <a:effectLst/>
            </c:spPr>
          </c:errBars>
          <c:xVal>
            <c:numRef>
              <c:f>Sheet1!$H$36:$H$39</c:f>
              <c:numCache>
                <c:formatCode>0.0</c:formatCode>
                <c:ptCount val="4"/>
                <c:pt idx="0">
                  <c:v>165.191024989681</c:v>
                </c:pt>
                <c:pt idx="1">
                  <c:v>128.943770119754</c:v>
                </c:pt>
                <c:pt idx="2">
                  <c:v>132.365517946624</c:v>
                </c:pt>
                <c:pt idx="3">
                  <c:v>154.439795959461</c:v>
                </c:pt>
              </c:numCache>
            </c:numRef>
          </c:xVal>
          <c:yVal>
            <c:numRef>
              <c:f>Sheet1!$O$36:$O$39</c:f>
              <c:numCache>
                <c:formatCode>0.0</c:formatCode>
                <c:ptCount val="4"/>
                <c:pt idx="0">
                  <c:v>22.9258822261791</c:v>
                </c:pt>
                <c:pt idx="1">
                  <c:v>16.7844966111108</c:v>
                </c:pt>
                <c:pt idx="2">
                  <c:v>18.2250084835782</c:v>
                </c:pt>
                <c:pt idx="3">
                  <c:v>20.7298553154756</c:v>
                </c:pt>
              </c:numCache>
            </c:numRef>
          </c:yVal>
          <c:smooth val="0"/>
        </c:ser>
        <c:ser>
          <c:idx val="7"/>
          <c:order val="7"/>
          <c:tx>
            <c:strRef>
              <c:f>"CD275"</c:f>
              <c:strCache>
                <c:ptCount val="1"/>
                <c:pt idx="0">
                  <c:v>CD275</c:v>
                </c:pt>
              </c:strCache>
            </c:strRef>
          </c:tx>
          <c:spPr>
            <a:ln w="25400" cap="rnd">
              <a:noFill/>
              <a:round/>
            </a:ln>
            <a:effectLst/>
          </c:spPr>
          <c:marker>
            <c:symbol val="square"/>
            <c:size val="10"/>
            <c:spPr>
              <a:solidFill>
                <a:srgbClr val="FFC000"/>
              </a:solidFill>
              <a:ln w="12700">
                <a:solidFill>
                  <a:schemeClr val="tx1"/>
                </a:solidFill>
              </a:ln>
              <a:effectLst/>
            </c:spPr>
          </c:marker>
          <c:dLbls>
            <c:delete val="1"/>
          </c:dLbls>
          <c:errBars>
            <c:errDir val="y"/>
            <c:errBarType val="both"/>
            <c:errValType val="fixedVal"/>
            <c:noEndCap val="0"/>
            <c:val val="1"/>
            <c:spPr>
              <a:noFill/>
              <a:ln w="9525" cap="flat" cmpd="sng" algn="ctr">
                <a:solidFill>
                  <a:schemeClr val="tx1">
                    <a:lumMod val="65000"/>
                    <a:lumOff val="35000"/>
                  </a:schemeClr>
                </a:solidFill>
                <a:round/>
              </a:ln>
              <a:effectLst/>
            </c:spPr>
          </c:errBars>
          <c:errBars>
            <c:errDir val="x"/>
            <c:errBarType val="both"/>
            <c:errValType val="cust"/>
            <c:noEndCap val="0"/>
            <c:plus>
              <c:numRef>
                <c:f>Sheet1!$P$41:$P$44</c:f>
                <c:numCache>
                  <c:formatCode>General</c:formatCode>
                  <c:ptCount val="4"/>
                  <c:pt idx="0">
                    <c:v>2.4</c:v>
                  </c:pt>
                  <c:pt idx="1">
                    <c:v>3.2</c:v>
                  </c:pt>
                  <c:pt idx="2">
                    <c:v>2.4</c:v>
                  </c:pt>
                  <c:pt idx="3">
                    <c:v>3.2</c:v>
                  </c:pt>
                </c:numCache>
              </c:numRef>
            </c:plus>
            <c:minus>
              <c:numRef>
                <c:f>Sheet1!$P$41:$P$44</c:f>
                <c:numCache>
                  <c:formatCode>General</c:formatCode>
                  <c:ptCount val="4"/>
                  <c:pt idx="0">
                    <c:v>2.4</c:v>
                  </c:pt>
                  <c:pt idx="1">
                    <c:v>3.2</c:v>
                  </c:pt>
                  <c:pt idx="2">
                    <c:v>2.4</c:v>
                  </c:pt>
                  <c:pt idx="3">
                    <c:v>3.2</c:v>
                  </c:pt>
                </c:numCache>
              </c:numRef>
            </c:minus>
            <c:spPr>
              <a:noFill/>
              <a:ln w="9525" cap="flat" cmpd="sng" algn="ctr">
                <a:solidFill>
                  <a:schemeClr val="tx1">
                    <a:lumMod val="65000"/>
                    <a:lumOff val="35000"/>
                  </a:schemeClr>
                </a:solidFill>
                <a:round/>
              </a:ln>
              <a:effectLst/>
            </c:spPr>
          </c:errBars>
          <c:xVal>
            <c:numRef>
              <c:f>Sheet1!$H$41:$H$44</c:f>
              <c:numCache>
                <c:formatCode>0.0</c:formatCode>
                <c:ptCount val="4"/>
                <c:pt idx="0">
                  <c:v>28.0180981473821</c:v>
                </c:pt>
                <c:pt idx="1">
                  <c:v>38.1652947985179</c:v>
                </c:pt>
                <c:pt idx="2">
                  <c:v>22.3301456867892</c:v>
                </c:pt>
                <c:pt idx="3">
                  <c:v>35.4599521013466</c:v>
                </c:pt>
              </c:numCache>
            </c:numRef>
          </c:xVal>
          <c:yVal>
            <c:numRef>
              <c:f>Sheet1!$O$41:$O$44</c:f>
              <c:numCache>
                <c:formatCode>0.0</c:formatCode>
                <c:ptCount val="4"/>
                <c:pt idx="0">
                  <c:v>20.1470429560168</c:v>
                </c:pt>
                <c:pt idx="1">
                  <c:v>29.5756011472714</c:v>
                </c:pt>
                <c:pt idx="2">
                  <c:v>21.4920342230652</c:v>
                </c:pt>
                <c:pt idx="3">
                  <c:v>28.6774693275846</c:v>
                </c:pt>
              </c:numCache>
            </c:numRef>
          </c:yVal>
          <c:smooth val="0"/>
        </c:ser>
        <c:ser>
          <c:idx val="8"/>
          <c:order val="8"/>
          <c:tx>
            <c:strRef>
              <c:f>"CD276"</c:f>
              <c:strCache>
                <c:ptCount val="1"/>
                <c:pt idx="0">
                  <c:v>CD276</c:v>
                </c:pt>
              </c:strCache>
            </c:strRef>
          </c:tx>
          <c:spPr>
            <a:ln w="25400" cap="rnd">
              <a:noFill/>
              <a:round/>
            </a:ln>
            <a:effectLst/>
          </c:spPr>
          <c:marker>
            <c:symbol val="square"/>
            <c:size val="10"/>
            <c:spPr>
              <a:solidFill>
                <a:srgbClr val="00B0F0"/>
              </a:solidFill>
              <a:ln w="12700">
                <a:solidFill>
                  <a:schemeClr val="tx1"/>
                </a:solidFill>
              </a:ln>
              <a:effectLst/>
            </c:spPr>
          </c:marker>
          <c:dLbls>
            <c:delete val="1"/>
          </c:dLbls>
          <c:errBars>
            <c:errDir val="y"/>
            <c:errBarType val="both"/>
            <c:errValType val="fixedVal"/>
            <c:noEndCap val="0"/>
            <c:val val="1"/>
            <c:spPr>
              <a:noFill/>
              <a:ln w="9525" cap="flat" cmpd="sng" algn="ctr">
                <a:solidFill>
                  <a:schemeClr val="tx1">
                    <a:lumMod val="65000"/>
                    <a:lumOff val="35000"/>
                  </a:schemeClr>
                </a:solidFill>
                <a:round/>
              </a:ln>
              <a:effectLst/>
            </c:spPr>
          </c:errBars>
          <c:errBars>
            <c:errDir val="x"/>
            <c:errBarType val="both"/>
            <c:errValType val="cust"/>
            <c:noEndCap val="0"/>
            <c:plus>
              <c:numRef>
                <c:f>(Sheet1!$P$46:$P$48,Sheet1!$P$50)</c:f>
                <c:numCache>
                  <c:formatCode>General</c:formatCode>
                  <c:ptCount val="4"/>
                  <c:pt idx="0">
                    <c:v>1.4</c:v>
                  </c:pt>
                  <c:pt idx="1">
                    <c:v>1.6</c:v>
                  </c:pt>
                  <c:pt idx="2">
                    <c:v>1.6</c:v>
                  </c:pt>
                  <c:pt idx="3">
                    <c:v>1.4</c:v>
                  </c:pt>
                </c:numCache>
              </c:numRef>
            </c:plus>
            <c:minus>
              <c:numRef>
                <c:f>(Sheet1!$P$46:$P$48,Sheet1!$P$50)</c:f>
                <c:numCache>
                  <c:formatCode>General</c:formatCode>
                  <c:ptCount val="4"/>
                  <c:pt idx="0">
                    <c:v>1.4</c:v>
                  </c:pt>
                  <c:pt idx="1">
                    <c:v>1.6</c:v>
                  </c:pt>
                  <c:pt idx="2">
                    <c:v>1.6</c:v>
                  </c:pt>
                  <c:pt idx="3">
                    <c:v>1.4</c:v>
                  </c:pt>
                </c:numCache>
              </c:numRef>
            </c:minus>
            <c:spPr>
              <a:noFill/>
              <a:ln w="9525" cap="flat" cmpd="sng" algn="ctr">
                <a:solidFill>
                  <a:schemeClr val="tx1">
                    <a:lumMod val="65000"/>
                    <a:lumOff val="35000"/>
                  </a:schemeClr>
                </a:solidFill>
                <a:round/>
              </a:ln>
              <a:effectLst/>
            </c:spPr>
          </c:errBars>
          <c:xVal>
            <c:numRef>
              <c:f>(Sheet1!$H$46:$H$48,Sheet1!$H$50)</c:f>
              <c:numCache>
                <c:formatCode>0.0</c:formatCode>
                <c:ptCount val="4"/>
                <c:pt idx="0">
                  <c:v>38.13865</c:v>
                </c:pt>
                <c:pt idx="1">
                  <c:v>54.78715</c:v>
                </c:pt>
                <c:pt idx="2">
                  <c:v>102.4255</c:v>
                </c:pt>
                <c:pt idx="3">
                  <c:v>113.5881</c:v>
                </c:pt>
              </c:numCache>
            </c:numRef>
          </c:xVal>
          <c:yVal>
            <c:numRef>
              <c:f>(Sheet1!$O$46:$O$48,Sheet1!$O$50)</c:f>
              <c:numCache>
                <c:formatCode>0.0</c:formatCode>
                <c:ptCount val="4"/>
                <c:pt idx="0">
                  <c:v>15.8</c:v>
                </c:pt>
                <c:pt idx="1">
                  <c:v>17.1</c:v>
                </c:pt>
                <c:pt idx="2">
                  <c:v>18.5</c:v>
                </c:pt>
                <c:pt idx="3">
                  <c:v>16.6</c:v>
                </c:pt>
              </c:numCache>
            </c:numRef>
          </c:yVal>
          <c:smooth val="0"/>
        </c:ser>
        <c:ser>
          <c:idx val="9"/>
          <c:order val="9"/>
          <c:tx>
            <c:strRef>
              <c:f>"CD277"</c:f>
              <c:strCache>
                <c:ptCount val="1"/>
                <c:pt idx="0">
                  <c:v>CD277</c:v>
                </c:pt>
              </c:strCache>
            </c:strRef>
          </c:tx>
          <c:spPr>
            <a:ln w="25400" cap="rnd">
              <a:noFill/>
              <a:round/>
            </a:ln>
            <a:effectLst/>
          </c:spPr>
          <c:marker>
            <c:symbol val="square"/>
            <c:size val="10"/>
            <c:spPr>
              <a:solidFill>
                <a:schemeClr val="accent3"/>
              </a:solidFill>
              <a:ln w="12700">
                <a:solidFill>
                  <a:schemeClr val="tx1"/>
                </a:solidFill>
              </a:ln>
              <a:effectLst/>
            </c:spPr>
          </c:marker>
          <c:dLbls>
            <c:delete val="1"/>
          </c:dLbls>
          <c:errBars>
            <c:errDir val="y"/>
            <c:errBarType val="both"/>
            <c:errValType val="fixedVal"/>
            <c:noEndCap val="0"/>
            <c:val val="1"/>
            <c:spPr>
              <a:noFill/>
              <a:ln w="9525" cap="flat" cmpd="sng" algn="ctr">
                <a:solidFill>
                  <a:schemeClr val="tx1">
                    <a:lumMod val="65000"/>
                    <a:lumOff val="35000"/>
                  </a:schemeClr>
                </a:solidFill>
                <a:round/>
              </a:ln>
              <a:effectLst/>
            </c:spPr>
          </c:errBars>
          <c:errBars>
            <c:errDir val="x"/>
            <c:errBarType val="both"/>
            <c:errValType val="cust"/>
            <c:noEndCap val="0"/>
            <c:plus>
              <c:numRef>
                <c:f>Sheet1!$P$52:$P$55</c:f>
                <c:numCache>
                  <c:formatCode>General</c:formatCode>
                  <c:ptCount val="4"/>
                  <c:pt idx="0">
                    <c:v>1.8</c:v>
                  </c:pt>
                  <c:pt idx="1">
                    <c:v>1.8</c:v>
                  </c:pt>
                  <c:pt idx="2">
                    <c:v>1.6</c:v>
                  </c:pt>
                  <c:pt idx="3">
                    <c:v>1.6</c:v>
                  </c:pt>
                </c:numCache>
              </c:numRef>
            </c:plus>
            <c:minus>
              <c:numRef>
                <c:f>Sheet1!$P$52:$P$55</c:f>
                <c:numCache>
                  <c:formatCode>General</c:formatCode>
                  <c:ptCount val="4"/>
                  <c:pt idx="0">
                    <c:v>1.8</c:v>
                  </c:pt>
                  <c:pt idx="1">
                    <c:v>1.8</c:v>
                  </c:pt>
                  <c:pt idx="2">
                    <c:v>1.6</c:v>
                  </c:pt>
                  <c:pt idx="3">
                    <c:v>1.6</c:v>
                  </c:pt>
                </c:numCache>
              </c:numRef>
            </c:minus>
            <c:spPr>
              <a:noFill/>
              <a:ln w="9525" cap="flat" cmpd="sng" algn="ctr">
                <a:solidFill>
                  <a:schemeClr val="tx1">
                    <a:lumMod val="65000"/>
                    <a:lumOff val="35000"/>
                  </a:schemeClr>
                </a:solidFill>
                <a:round/>
              </a:ln>
              <a:effectLst/>
            </c:spPr>
          </c:errBars>
          <c:xVal>
            <c:numRef>
              <c:f>Sheet1!$H$52:$H$55</c:f>
              <c:numCache>
                <c:formatCode>0.0</c:formatCode>
                <c:ptCount val="4"/>
                <c:pt idx="0">
                  <c:v>160.5422</c:v>
                </c:pt>
                <c:pt idx="1">
                  <c:v>139.3932</c:v>
                </c:pt>
                <c:pt idx="2">
                  <c:v>145.7337</c:v>
                </c:pt>
                <c:pt idx="3">
                  <c:v>106.0223</c:v>
                </c:pt>
              </c:numCache>
            </c:numRef>
          </c:xVal>
          <c:yVal>
            <c:numRef>
              <c:f>Sheet1!$O$52:$O$55</c:f>
              <c:numCache>
                <c:formatCode>0.0</c:formatCode>
                <c:ptCount val="4"/>
                <c:pt idx="0">
                  <c:v>19.2</c:v>
                </c:pt>
                <c:pt idx="1">
                  <c:v>19.3</c:v>
                </c:pt>
                <c:pt idx="2">
                  <c:v>18.3</c:v>
                </c:pt>
                <c:pt idx="3">
                  <c:v>17.6</c:v>
                </c:pt>
              </c:numCache>
            </c:numRef>
          </c:yVal>
          <c:smooth val="0"/>
        </c:ser>
        <c:ser>
          <c:idx val="10"/>
          <c:order val="10"/>
          <c:tx>
            <c:strRef>
              <c:f>"CD279"</c:f>
              <c:strCache>
                <c:ptCount val="1"/>
                <c:pt idx="0">
                  <c:v>CD279</c:v>
                </c:pt>
              </c:strCache>
            </c:strRef>
          </c:tx>
          <c:spPr>
            <a:ln w="25400" cap="rnd">
              <a:noFill/>
              <a:round/>
            </a:ln>
            <a:effectLst/>
          </c:spPr>
          <c:marker>
            <c:symbol val="square"/>
            <c:size val="10"/>
            <c:spPr>
              <a:solidFill>
                <a:schemeClr val="bg1">
                  <a:lumMod val="50000"/>
                </a:schemeClr>
              </a:solidFill>
              <a:ln w="12700">
                <a:solidFill>
                  <a:schemeClr val="tx1"/>
                </a:solidFill>
              </a:ln>
              <a:effectLst/>
            </c:spPr>
          </c:marker>
          <c:dLbls>
            <c:delete val="1"/>
          </c:dLbls>
          <c:errBars>
            <c:errDir val="y"/>
            <c:errBarType val="both"/>
            <c:errValType val="fixedVal"/>
            <c:noEndCap val="0"/>
            <c:val val="1"/>
            <c:spPr>
              <a:noFill/>
              <a:ln w="9525" cap="flat" cmpd="sng" algn="ctr">
                <a:solidFill>
                  <a:schemeClr val="tx1">
                    <a:lumMod val="65000"/>
                    <a:lumOff val="35000"/>
                  </a:schemeClr>
                </a:solidFill>
                <a:round/>
              </a:ln>
              <a:effectLst/>
            </c:spPr>
          </c:errBars>
          <c:errBars>
            <c:errDir val="x"/>
            <c:errBarType val="both"/>
            <c:errValType val="cust"/>
            <c:noEndCap val="0"/>
            <c:plus>
              <c:numRef>
                <c:f>Sheet1!$P$57:$P$60</c:f>
                <c:numCache>
                  <c:formatCode>General</c:formatCode>
                  <c:ptCount val="4"/>
                  <c:pt idx="0">
                    <c:v>1.4</c:v>
                  </c:pt>
                  <c:pt idx="1">
                    <c:v>1.6</c:v>
                  </c:pt>
                  <c:pt idx="2">
                    <c:v>1.4</c:v>
                  </c:pt>
                  <c:pt idx="3">
                    <c:v>1.2</c:v>
                  </c:pt>
                </c:numCache>
              </c:numRef>
            </c:plus>
            <c:minus>
              <c:numRef>
                <c:f>Sheet1!$P$57:$P$60</c:f>
                <c:numCache>
                  <c:formatCode>General</c:formatCode>
                  <c:ptCount val="4"/>
                  <c:pt idx="0">
                    <c:v>1.4</c:v>
                  </c:pt>
                  <c:pt idx="1">
                    <c:v>1.6</c:v>
                  </c:pt>
                  <c:pt idx="2">
                    <c:v>1.4</c:v>
                  </c:pt>
                  <c:pt idx="3">
                    <c:v>1.2</c:v>
                  </c:pt>
                </c:numCache>
              </c:numRef>
            </c:minus>
            <c:spPr>
              <a:noFill/>
              <a:ln w="9525" cap="flat" cmpd="sng" algn="ctr">
                <a:solidFill>
                  <a:schemeClr val="tx1">
                    <a:lumMod val="65000"/>
                    <a:lumOff val="35000"/>
                  </a:schemeClr>
                </a:solidFill>
                <a:round/>
              </a:ln>
              <a:effectLst/>
            </c:spPr>
          </c:errBars>
          <c:xVal>
            <c:numRef>
              <c:f>Sheet1!$H$57:$H$60</c:f>
              <c:numCache>
                <c:formatCode>0.0</c:formatCode>
                <c:ptCount val="4"/>
                <c:pt idx="0">
                  <c:v>46.7310543122041</c:v>
                </c:pt>
                <c:pt idx="1">
                  <c:v>59.7090749346514</c:v>
                </c:pt>
                <c:pt idx="2">
                  <c:v>76.4947917037776</c:v>
                </c:pt>
                <c:pt idx="3">
                  <c:v>31.6368013481946</c:v>
                </c:pt>
              </c:numCache>
            </c:numRef>
          </c:xVal>
          <c:yVal>
            <c:numRef>
              <c:f>Sheet1!$O$57:$O$60</c:f>
              <c:numCache>
                <c:formatCode>0.0</c:formatCode>
                <c:ptCount val="4"/>
                <c:pt idx="0">
                  <c:v>12.1023066935799</c:v>
                </c:pt>
                <c:pt idx="1">
                  <c:v>14.4568146910835</c:v>
                </c:pt>
                <c:pt idx="2">
                  <c:v>13.2196747721559</c:v>
                </c:pt>
                <c:pt idx="3">
                  <c:v>10.0741512359341</c:v>
                </c:pt>
              </c:numCache>
            </c:numRef>
          </c:yVal>
          <c:smooth val="0"/>
        </c:ser>
        <c:ser>
          <c:idx val="11"/>
          <c:order val="11"/>
          <c:tx>
            <c:strRef>
              <c:f>"CD280"</c:f>
              <c:strCache>
                <c:ptCount val="1"/>
                <c:pt idx="0">
                  <c:v>CD280</c:v>
                </c:pt>
              </c:strCache>
            </c:strRef>
          </c:tx>
          <c:spPr>
            <a:ln w="25400" cap="rnd">
              <a:noFill/>
              <a:round/>
            </a:ln>
            <a:effectLst/>
          </c:spPr>
          <c:marker>
            <c:symbol val="diamond"/>
            <c:size val="12"/>
            <c:spPr>
              <a:solidFill>
                <a:srgbClr val="FFC000"/>
              </a:solidFill>
              <a:ln w="12700">
                <a:solidFill>
                  <a:schemeClr val="tx1"/>
                </a:solidFill>
              </a:ln>
              <a:effectLst/>
            </c:spPr>
          </c:marker>
          <c:dLbls>
            <c:delete val="1"/>
          </c:dLbls>
          <c:errBars>
            <c:errDir val="y"/>
            <c:errBarType val="both"/>
            <c:errValType val="fixedVal"/>
            <c:noEndCap val="0"/>
            <c:val val="1"/>
            <c:spPr>
              <a:noFill/>
              <a:ln w="9525" cap="flat" cmpd="sng" algn="ctr">
                <a:solidFill>
                  <a:schemeClr val="tx1">
                    <a:lumMod val="65000"/>
                    <a:lumOff val="35000"/>
                  </a:schemeClr>
                </a:solidFill>
                <a:round/>
              </a:ln>
              <a:effectLst/>
            </c:spPr>
          </c:errBars>
          <c:errBars>
            <c:errDir val="x"/>
            <c:errBarType val="both"/>
            <c:errValType val="cust"/>
            <c:noEndCap val="0"/>
            <c:plus>
              <c:numRef>
                <c:f>Sheet1!$P$62:$P$65</c:f>
                <c:numCache>
                  <c:formatCode>General</c:formatCode>
                  <c:ptCount val="4"/>
                  <c:pt idx="0">
                    <c:v>2.6</c:v>
                  </c:pt>
                  <c:pt idx="1">
                    <c:v>3</c:v>
                  </c:pt>
                  <c:pt idx="2">
                    <c:v>3.6</c:v>
                  </c:pt>
                  <c:pt idx="3">
                    <c:v>4.6</c:v>
                  </c:pt>
                </c:numCache>
              </c:numRef>
            </c:plus>
            <c:minus>
              <c:numRef>
                <c:f>Sheet1!$P$62:$P$65</c:f>
                <c:numCache>
                  <c:formatCode>General</c:formatCode>
                  <c:ptCount val="4"/>
                  <c:pt idx="0">
                    <c:v>2.6</c:v>
                  </c:pt>
                  <c:pt idx="1">
                    <c:v>3</c:v>
                  </c:pt>
                  <c:pt idx="2">
                    <c:v>3.6</c:v>
                  </c:pt>
                  <c:pt idx="3">
                    <c:v>4.6</c:v>
                  </c:pt>
                </c:numCache>
              </c:numRef>
            </c:minus>
            <c:spPr>
              <a:noFill/>
              <a:ln w="9525" cap="flat" cmpd="sng" algn="ctr">
                <a:solidFill>
                  <a:schemeClr val="tx1">
                    <a:lumMod val="65000"/>
                    <a:lumOff val="35000"/>
                  </a:schemeClr>
                </a:solidFill>
                <a:round/>
              </a:ln>
              <a:effectLst/>
            </c:spPr>
          </c:errBars>
          <c:xVal>
            <c:numRef>
              <c:f>Sheet1!$H$62:$H$65</c:f>
              <c:numCache>
                <c:formatCode>0.0</c:formatCode>
                <c:ptCount val="4"/>
                <c:pt idx="0">
                  <c:v>82.3894704759372</c:v>
                </c:pt>
                <c:pt idx="1">
                  <c:v>38.1912824809455</c:v>
                </c:pt>
                <c:pt idx="2">
                  <c:v>38.7544673945159</c:v>
                </c:pt>
                <c:pt idx="3">
                  <c:v>27.4114109702819</c:v>
                </c:pt>
              </c:numCache>
            </c:numRef>
          </c:xVal>
          <c:yVal>
            <c:numRef>
              <c:f>Sheet1!$O$62:$O$64</c:f>
              <c:numCache>
                <c:formatCode>0.0</c:formatCode>
                <c:ptCount val="3"/>
                <c:pt idx="0">
                  <c:v>23.0335979675996</c:v>
                </c:pt>
                <c:pt idx="1">
                  <c:v>26.7019999320829</c:v>
                </c:pt>
                <c:pt idx="2">
                  <c:v>32.4882292473456</c:v>
                </c:pt>
              </c:numCache>
            </c:numRef>
          </c:yVal>
          <c:smooth val="0"/>
        </c:ser>
        <c:ser>
          <c:idx val="12"/>
          <c:order val="12"/>
          <c:tx>
            <c:strRef>
              <c:f>"CD282"</c:f>
              <c:strCache>
                <c:ptCount val="1"/>
                <c:pt idx="0">
                  <c:v>CD282</c:v>
                </c:pt>
              </c:strCache>
            </c:strRef>
          </c:tx>
          <c:spPr>
            <a:ln w="25400" cap="rnd">
              <a:noFill/>
              <a:round/>
            </a:ln>
            <a:effectLst/>
          </c:spPr>
          <c:marker>
            <c:symbol val="circle"/>
            <c:size val="10"/>
            <c:spPr>
              <a:solidFill>
                <a:schemeClr val="accent3"/>
              </a:solidFill>
              <a:ln w="12700">
                <a:solidFill>
                  <a:schemeClr val="tx1"/>
                </a:solidFill>
              </a:ln>
              <a:effectLst/>
            </c:spPr>
          </c:marker>
          <c:dLbls>
            <c:delete val="1"/>
          </c:dLbls>
          <c:errBars>
            <c:errDir val="x"/>
            <c:errBarType val="both"/>
            <c:errValType val="cust"/>
            <c:noEndCap val="0"/>
            <c:plus>
              <c:numRef>
                <c:f>Sheet1!$P$67:$P$70</c:f>
                <c:numCache>
                  <c:formatCode>General</c:formatCode>
                  <c:ptCount val="4"/>
                  <c:pt idx="0">
                    <c:v>3</c:v>
                  </c:pt>
                  <c:pt idx="1">
                    <c:v>3.6</c:v>
                  </c:pt>
                  <c:pt idx="2">
                    <c:v>3</c:v>
                  </c:pt>
                  <c:pt idx="3">
                    <c:v>3</c:v>
                  </c:pt>
                </c:numCache>
              </c:numRef>
            </c:plus>
            <c:minus>
              <c:numRef>
                <c:f>Sheet1!$P$67:$P$70</c:f>
                <c:numCache>
                  <c:formatCode>General</c:formatCode>
                  <c:ptCount val="4"/>
                  <c:pt idx="0">
                    <c:v>3</c:v>
                  </c:pt>
                  <c:pt idx="1">
                    <c:v>3.6</c:v>
                  </c:pt>
                  <c:pt idx="2">
                    <c:v>3</c:v>
                  </c:pt>
                  <c:pt idx="3">
                    <c:v>3</c:v>
                  </c:pt>
                </c:numCache>
              </c:numRef>
            </c:minus>
            <c:spPr>
              <a:noFill/>
              <a:ln w="9525" cap="flat" cmpd="sng" algn="ctr">
                <a:solidFill>
                  <a:schemeClr val="tx1">
                    <a:lumMod val="65000"/>
                    <a:lumOff val="35000"/>
                  </a:schemeClr>
                </a:solidFill>
                <a:round/>
              </a:ln>
              <a:effectLst/>
            </c:spPr>
          </c:errBars>
          <c:xVal>
            <c:numRef>
              <c:f>Sheet1!$H$67:$H$70</c:f>
              <c:numCache>
                <c:formatCode>0.0</c:formatCode>
                <c:ptCount val="4"/>
                <c:pt idx="0">
                  <c:v>123.580580459505</c:v>
                </c:pt>
                <c:pt idx="1">
                  <c:v>112.817697653232</c:v>
                </c:pt>
                <c:pt idx="2">
                  <c:v>100.309434823552</c:v>
                </c:pt>
                <c:pt idx="3">
                  <c:v>148.314875211409</c:v>
                </c:pt>
              </c:numCache>
            </c:numRef>
          </c:xVal>
          <c:yVal>
            <c:numRef>
              <c:f>Sheet1!$O$67:$O$70</c:f>
              <c:numCache>
                <c:formatCode>0.0</c:formatCode>
                <c:ptCount val="4"/>
                <c:pt idx="0">
                  <c:v>27.2868763615053</c:v>
                </c:pt>
                <c:pt idx="1">
                  <c:v>33.2432047418216</c:v>
                </c:pt>
                <c:pt idx="2">
                  <c:v>26.8871373791677</c:v>
                </c:pt>
                <c:pt idx="3">
                  <c:v>27.3438122612992</c:v>
                </c:pt>
              </c:numCache>
            </c:numRef>
          </c:yVal>
          <c:smooth val="0"/>
        </c:ser>
        <c:dLbls>
          <c:showLegendKey val="0"/>
          <c:showVal val="0"/>
          <c:showCatName val="0"/>
          <c:showSerName val="0"/>
          <c:showPercent val="0"/>
          <c:showBubbleSize val="0"/>
        </c:dLbls>
        <c:axId val="464058896"/>
        <c:axId val="464063488"/>
      </c:scatterChart>
      <c:valAx>
        <c:axId val="464058896"/>
        <c:scaling>
          <c:orientation val="minMax"/>
          <c:max val="2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lang="zh-CN" sz="1200" b="0" i="0" u="none" strike="noStrike" kern="1200" baseline="0">
                    <a:solidFill>
                      <a:sysClr val="windowText" lastClr="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defRPr>
                </a:pPr>
                <a:r>
                  <a:rPr lang="en-US" altLang="zh-CN" sz="1200">
                    <a:solidFill>
                      <a:sysClr val="windowText" lastClr="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rPr>
                  <a:t>eU (ppm)</a:t>
                </a:r>
                <a:endParaRPr lang="en-US" altLang="zh-CN" sz="1200">
                  <a:solidFill>
                    <a:sysClr val="windowText" lastClr="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endParaRPr>
              </a:p>
              <a:p>
                <a:pPr>
                  <a:defRPr lang="zh-CN" sz="1200" b="0" i="0" u="none" strike="noStrike" kern="1200" baseline="0">
                    <a:solidFill>
                      <a:sysClr val="windowText" lastClr="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defRPr>
                </a:pPr>
                <a:endParaRPr lang="zh-CN" altLang="en-US" sz="1200">
                  <a:solidFill>
                    <a:sysClr val="windowText" lastClr="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endParaRPr>
              </a:p>
            </c:rich>
          </c:tx>
          <c:layout/>
          <c:overlay val="0"/>
          <c:spPr>
            <a:noFill/>
            <a:ln>
              <a:noFill/>
            </a:ln>
            <a:effectLst/>
          </c:spPr>
        </c:title>
        <c:numFmt formatCode="#,##0_);[Red]\(#,##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lang="zh-CN" sz="1200" b="0" i="0" u="none" strike="noStrike" kern="1200" baseline="0">
                <a:solidFill>
                  <a:sysClr val="windowText" lastClr="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defRPr>
            </a:pPr>
          </a:p>
        </c:txPr>
        <c:crossAx val="464063488"/>
        <c:crosses val="autoZero"/>
        <c:crossBetween val="midCat"/>
      </c:valAx>
      <c:valAx>
        <c:axId val="464063488"/>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zh-CN" sz="1200" b="0" i="0" u="none" strike="noStrike" kern="1200" baseline="0">
                    <a:solidFill>
                      <a:sysClr val="windowText" lastClr="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defRPr>
                </a:pPr>
                <a:r>
                  <a:rPr lang="zh-CN" altLang="en-US" sz="1200">
                    <a:solidFill>
                      <a:sysClr val="windowText" lastClr="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rPr>
                  <a:t>AHe age (Ma)</a:t>
                </a:r>
                <a:endParaRPr lang="zh-CN" altLang="en-US" sz="1200">
                  <a:solidFill>
                    <a:sysClr val="windowText" lastClr="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endParaRPr>
              </a:p>
            </c:rich>
          </c:tx>
          <c:layout/>
          <c:overlay val="0"/>
          <c:spPr>
            <a:noFill/>
            <a:ln>
              <a:noFill/>
            </a:ln>
            <a:effectLst/>
          </c:spPr>
        </c:title>
        <c:numFmt formatCode="#,##0_);[Red]\(#,##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lang="zh-CN" sz="1200" b="0" i="0" u="none" strike="noStrike" kern="1200" baseline="0">
                <a:solidFill>
                  <a:sysClr val="windowText" lastClr="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defRPr>
            </a:pPr>
          </a:p>
        </c:txPr>
        <c:crossAx val="464058896"/>
        <c:crosses val="autoZero"/>
        <c:crossBetween val="midCat"/>
      </c:valAx>
      <c:spPr>
        <a:noFill/>
        <a:ln>
          <a:noFill/>
        </a:ln>
        <a:effectLst/>
      </c:spPr>
    </c:plotArea>
    <c:legend>
      <c:legendPos val="tr"/>
      <c:layout>
        <c:manualLayout>
          <c:xMode val="edge"/>
          <c:yMode val="edge"/>
          <c:x val="0.85367278709428"/>
          <c:y val="0.0623499442631568"/>
          <c:w val="0.11287107427875"/>
          <c:h val="0.389505084883108"/>
        </c:manualLayout>
      </c:layout>
      <c:overlay val="1"/>
      <c:spPr>
        <a:solidFill>
          <a:schemeClr val="bg1"/>
        </a:solidFill>
        <a:ln>
          <a:solidFill>
            <a:schemeClr val="tx1"/>
          </a:solidFill>
        </a:ln>
        <a:effectLst/>
      </c:spPr>
      <c:txPr>
        <a:bodyPr rot="0" spcFirstLastPara="1" vertOverflow="ellipsis" vert="horz" wrap="square" anchor="ctr" anchorCtr="1"/>
        <a:lstStyle/>
        <a:p>
          <a:pPr>
            <a:defRPr lang="zh-CN" sz="1200" b="0" i="0" u="none" strike="noStrike" kern="1200" baseline="0">
              <a:solidFill>
                <a:sysClr val="windowText" lastClr="000000"/>
              </a:solidFill>
              <a:latin typeface="Arial" panose="020B0604020202020204" pitchFamily="7" charset="0"/>
              <a:ea typeface="+mn-ea"/>
              <a:cs typeface="Arial" panose="020B0604020202020204" pitchFamily="7" charset="0"/>
            </a:defRPr>
          </a:pPr>
        </a:p>
      </c:txPr>
    </c:legend>
    <c:plotVisOnly val="1"/>
    <c:dispBlanksAs val="gap"/>
    <c:showDLblsOverMax val="0"/>
  </c:chart>
  <c:spPr>
    <a:solidFill>
      <a:schemeClr val="bg1"/>
    </a:solidFill>
    <a:ln w="12700"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18</xdr:col>
      <xdr:colOff>831215</xdr:colOff>
      <xdr:row>2</xdr:row>
      <xdr:rowOff>335280</xdr:rowOff>
    </xdr:from>
    <xdr:to>
      <xdr:col>29</xdr:col>
      <xdr:colOff>230851</xdr:colOff>
      <xdr:row>40</xdr:row>
      <xdr:rowOff>80934</xdr:rowOff>
    </xdr:to>
    <xdr:graphicFrame>
      <xdr:nvGraphicFramePr>
        <xdr:cNvPr id="2" name="图表 1"/>
        <xdr:cNvGraphicFramePr/>
      </xdr:nvGraphicFramePr>
      <xdr:xfrm>
        <a:off x="9924415" y="735330"/>
        <a:ext cx="8619490" cy="663511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ICAO\Working\Grand\projects\Project9_Eastern%20Tibet\&#25968;&#25454;\Dating\AHe%20(UCL)\AHe-calculator-140520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ncentratio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73"/>
  <sheetViews>
    <sheetView tabSelected="1" zoomScale="55" zoomScaleNormal="55" workbookViewId="0">
      <pane xSplit="1" ySplit="3" topLeftCell="B55" activePane="bottomRight" state="frozenSplit"/>
      <selection/>
      <selection pane="topRight"/>
      <selection pane="bottomLeft"/>
      <selection pane="bottomRight" activeCell="V62" sqref="V62"/>
    </sheetView>
  </sheetViews>
  <sheetFormatPr defaultColWidth="11" defaultRowHeight="15.5"/>
  <cols>
    <col min="1" max="1" width="6.91666666666667" style="3" customWidth="1"/>
    <col min="2" max="2" width="5.91666666666667" style="3" customWidth="1"/>
    <col min="3" max="3" width="7.25" style="4" customWidth="1"/>
    <col min="4" max="4" width="7.33333333333333" style="4" customWidth="1"/>
    <col min="5" max="6" width="5.66666666666667" style="5" customWidth="1"/>
    <col min="7" max="7" width="6.16666666666667" style="5" customWidth="1"/>
    <col min="8" max="8" width="6" style="3" customWidth="1"/>
    <col min="9" max="9" width="6.83333333333333" style="6" customWidth="1"/>
    <col min="10" max="10" width="7.83333333333333" style="5" customWidth="1"/>
    <col min="11" max="11" width="6.75" style="5" customWidth="1"/>
    <col min="12" max="12" width="4.66666666666667" style="5" customWidth="1"/>
    <col min="13" max="13" width="4.66666666666667" style="6" customWidth="1"/>
    <col min="14" max="14" width="7.58333333333333" style="5" customWidth="1"/>
    <col min="15" max="15" width="8.5" style="7" customWidth="1"/>
    <col min="16" max="16" width="6.58333333333333" style="8" customWidth="1"/>
    <col min="17" max="17" width="9" style="9" customWidth="1"/>
    <col min="18" max="18" width="6" style="9" customWidth="1"/>
    <col min="19" max="23" width="11" style="1"/>
    <col min="24" max="16384" width="11" style="10"/>
  </cols>
  <sheetData>
    <row r="1" spans="1:1">
      <c r="A1" s="11" t="s">
        <v>0</v>
      </c>
    </row>
    <row r="2" ht="16" customHeight="1" spans="1:18">
      <c r="A2" s="12" t="s">
        <v>1</v>
      </c>
      <c r="B2" s="13" t="s">
        <v>2</v>
      </c>
      <c r="C2" s="14" t="s">
        <v>3</v>
      </c>
      <c r="D2" s="15" t="s">
        <v>4</v>
      </c>
      <c r="E2" s="16" t="s">
        <v>5</v>
      </c>
      <c r="F2" s="16" t="s">
        <v>6</v>
      </c>
      <c r="G2" s="16" t="s">
        <v>7</v>
      </c>
      <c r="H2" s="16" t="s">
        <v>8</v>
      </c>
      <c r="I2" s="31" t="s">
        <v>9</v>
      </c>
      <c r="J2" s="16" t="s">
        <v>10</v>
      </c>
      <c r="K2" s="16" t="s">
        <v>11</v>
      </c>
      <c r="L2" s="16" t="s">
        <v>12</v>
      </c>
      <c r="M2" s="32" t="s">
        <v>13</v>
      </c>
      <c r="N2" s="16" t="s">
        <v>14</v>
      </c>
      <c r="O2" s="16" t="s">
        <v>15</v>
      </c>
      <c r="P2" s="13" t="s">
        <v>16</v>
      </c>
      <c r="Q2" s="43" t="s">
        <v>17</v>
      </c>
      <c r="R2" s="43" t="s">
        <v>16</v>
      </c>
    </row>
    <row r="3" ht="42.5" customHeight="1" spans="1:18">
      <c r="A3" s="17"/>
      <c r="B3" s="18"/>
      <c r="C3" s="19"/>
      <c r="D3" s="20"/>
      <c r="E3" s="21"/>
      <c r="F3" s="21"/>
      <c r="G3" s="21"/>
      <c r="H3" s="21"/>
      <c r="I3" s="33"/>
      <c r="J3" s="21"/>
      <c r="K3" s="21"/>
      <c r="L3" s="21"/>
      <c r="M3" s="34"/>
      <c r="N3" s="21"/>
      <c r="O3" s="21"/>
      <c r="P3" s="18"/>
      <c r="Q3" s="44"/>
      <c r="R3" s="45"/>
    </row>
    <row r="4" s="1" customFormat="1" spans="1:18">
      <c r="A4" s="22" t="s">
        <v>18</v>
      </c>
      <c r="B4" s="22" t="s">
        <v>19</v>
      </c>
      <c r="C4" s="23">
        <v>0.7728</v>
      </c>
      <c r="D4" s="23">
        <v>0.00391189062494346</v>
      </c>
      <c r="E4" s="24">
        <v>41.1448631282653</v>
      </c>
      <c r="F4" s="24">
        <v>52.8028886412636</v>
      </c>
      <c r="G4" s="24">
        <v>186.626941160969</v>
      </c>
      <c r="H4" s="24">
        <v>53.5535419589622</v>
      </c>
      <c r="I4" s="35">
        <v>1.28334097203472</v>
      </c>
      <c r="J4" s="24">
        <v>153.6</v>
      </c>
      <c r="K4" s="24">
        <v>101.3</v>
      </c>
      <c r="L4" s="24">
        <f>K4/2</f>
        <v>50.65</v>
      </c>
      <c r="M4" s="35">
        <v>0.741663067620928</v>
      </c>
      <c r="N4" s="24">
        <v>30.1327621396203</v>
      </c>
      <c r="O4" s="27">
        <v>41.1667390310072</v>
      </c>
      <c r="P4" s="36">
        <v>4.8</v>
      </c>
      <c r="Q4" s="46">
        <f>AVERAGE(O4:O7)</f>
        <v>61.8603125601871</v>
      </c>
      <c r="R4" s="46">
        <v>20.2</v>
      </c>
    </row>
    <row r="5" s="1" customFormat="1" spans="1:18">
      <c r="A5" s="22"/>
      <c r="B5" s="22" t="s">
        <v>20</v>
      </c>
      <c r="C5" s="23">
        <v>0.5651</v>
      </c>
      <c r="D5" s="23">
        <v>0.0025003336204206</v>
      </c>
      <c r="E5" s="24">
        <v>42.8034676024052</v>
      </c>
      <c r="F5" s="24">
        <v>55.400259551249</v>
      </c>
      <c r="G5" s="24">
        <v>189.426694503048</v>
      </c>
      <c r="H5" s="24">
        <v>55.8225285969487</v>
      </c>
      <c r="I5" s="35">
        <v>1.29429372558909</v>
      </c>
      <c r="J5" s="24">
        <v>124.1</v>
      </c>
      <c r="K5" s="24">
        <v>90.1</v>
      </c>
      <c r="L5" s="24">
        <f t="shared" ref="L5:L68" si="0">K5/2</f>
        <v>45.05</v>
      </c>
      <c r="M5" s="35">
        <v>0.702285132197102</v>
      </c>
      <c r="N5" s="24">
        <v>33.0685659539674</v>
      </c>
      <c r="O5" s="27">
        <v>47.8524968844339</v>
      </c>
      <c r="P5" s="36">
        <v>5</v>
      </c>
      <c r="Q5" s="46"/>
      <c r="R5" s="46"/>
    </row>
    <row r="6" s="1" customFormat="1" spans="1:18">
      <c r="A6" s="22"/>
      <c r="B6" s="22" t="s">
        <v>21</v>
      </c>
      <c r="C6" s="23">
        <v>1.6421</v>
      </c>
      <c r="D6" s="23">
        <v>0.00402913990036878</v>
      </c>
      <c r="E6" s="24">
        <v>41.0140165468278</v>
      </c>
      <c r="F6" s="24">
        <v>67.4871540042606</v>
      </c>
      <c r="G6" s="24">
        <v>190.58768657556</v>
      </c>
      <c r="H6" s="24">
        <v>56.8734977378291</v>
      </c>
      <c r="I6" s="35">
        <v>1.64546561605853</v>
      </c>
      <c r="J6" s="24">
        <v>128.5</v>
      </c>
      <c r="K6" s="24">
        <v>112.4</v>
      </c>
      <c r="L6" s="24">
        <f t="shared" si="0"/>
        <v>56.2</v>
      </c>
      <c r="M6" s="35">
        <v>0.748335156542088</v>
      </c>
      <c r="N6" s="24">
        <v>58.426368152171</v>
      </c>
      <c r="O6" s="27">
        <v>79.2448718341991</v>
      </c>
      <c r="P6" s="36">
        <v>9.6</v>
      </c>
      <c r="Q6" s="46"/>
      <c r="R6" s="46"/>
    </row>
    <row r="7" s="1" customFormat="1" spans="1:18">
      <c r="A7" s="25"/>
      <c r="B7" s="22" t="s">
        <v>22</v>
      </c>
      <c r="C7" s="26">
        <v>1.5386</v>
      </c>
      <c r="D7" s="26">
        <v>0.00514357733980746</v>
      </c>
      <c r="E7" s="27">
        <v>29.849373473705</v>
      </c>
      <c r="F7" s="27">
        <v>47.1630380987705</v>
      </c>
      <c r="G7" s="27">
        <v>125.601025634395</v>
      </c>
      <c r="H7" s="27">
        <v>40.9326874269161</v>
      </c>
      <c r="I7" s="37">
        <v>1.58003443992945</v>
      </c>
      <c r="J7" s="27">
        <v>175.4</v>
      </c>
      <c r="K7" s="27">
        <v>108.7</v>
      </c>
      <c r="L7" s="24">
        <f t="shared" si="0"/>
        <v>54.35</v>
      </c>
      <c r="M7" s="37">
        <v>0.762850899875065</v>
      </c>
      <c r="N7" s="27">
        <v>59.5966942080273</v>
      </c>
      <c r="O7" s="27">
        <v>79.1771424911083</v>
      </c>
      <c r="P7" s="36">
        <v>9.6</v>
      </c>
      <c r="Q7" s="47"/>
      <c r="R7" s="47"/>
    </row>
    <row r="8" s="2" customFormat="1" ht="5" customHeight="1" spans="1:23">
      <c r="A8" s="28"/>
      <c r="B8" s="28"/>
      <c r="C8" s="29"/>
      <c r="D8" s="29"/>
      <c r="E8" s="29"/>
      <c r="F8" s="29"/>
      <c r="G8" s="29"/>
      <c r="H8" s="29"/>
      <c r="I8" s="29"/>
      <c r="J8" s="38"/>
      <c r="K8" s="39"/>
      <c r="L8" s="39"/>
      <c r="M8" s="39"/>
      <c r="N8" s="39"/>
      <c r="O8" s="38"/>
      <c r="P8" s="40"/>
      <c r="Q8" s="48"/>
      <c r="R8" s="48"/>
      <c r="S8" s="49"/>
      <c r="T8" s="1"/>
      <c r="U8" s="50"/>
      <c r="V8" s="50"/>
      <c r="W8" s="50"/>
    </row>
    <row r="9" s="1" customFormat="1" spans="1:18">
      <c r="A9" s="22" t="s">
        <v>23</v>
      </c>
      <c r="B9" s="22" t="s">
        <v>19</v>
      </c>
      <c r="C9" s="23">
        <v>0.8049</v>
      </c>
      <c r="D9" s="23">
        <v>0.00479585359997577</v>
      </c>
      <c r="E9" s="24">
        <v>35.6550531264734</v>
      </c>
      <c r="F9" s="24">
        <v>78.6941508931443</v>
      </c>
      <c r="G9" s="24">
        <v>194.3361761689</v>
      </c>
      <c r="H9" s="24">
        <v>54.1481785863623</v>
      </c>
      <c r="I9" s="35">
        <v>2.20709672241983</v>
      </c>
      <c r="J9" s="24">
        <v>255.3</v>
      </c>
      <c r="K9" s="24">
        <v>87</v>
      </c>
      <c r="L9" s="24">
        <f t="shared" si="0"/>
        <v>43.5</v>
      </c>
      <c r="M9" s="35">
        <v>0.735250212731472</v>
      </c>
      <c r="N9" s="24">
        <v>25.3272766356059</v>
      </c>
      <c r="O9" s="27">
        <v>35.1090273976178</v>
      </c>
      <c r="P9" s="36">
        <v>4.2</v>
      </c>
      <c r="Q9" s="46">
        <f>AVERAGE(O9:O13)</f>
        <v>30.7047447291246</v>
      </c>
      <c r="R9" s="46">
        <v>2.6</v>
      </c>
    </row>
    <row r="10" s="1" customFormat="1" spans="1:18">
      <c r="A10" s="22"/>
      <c r="B10" s="22" t="s">
        <v>20</v>
      </c>
      <c r="C10" s="23">
        <v>0.8592</v>
      </c>
      <c r="D10" s="23">
        <v>0.00668583474125486</v>
      </c>
      <c r="E10" s="24">
        <v>28.783939676015</v>
      </c>
      <c r="F10" s="24">
        <v>68.1909002530622</v>
      </c>
      <c r="G10" s="24">
        <v>164.174875931904</v>
      </c>
      <c r="H10" s="24">
        <v>44.8088012354847</v>
      </c>
      <c r="I10" s="35">
        <v>2.36906069914689</v>
      </c>
      <c r="J10" s="24">
        <v>282.8</v>
      </c>
      <c r="K10" s="24">
        <v>97.6</v>
      </c>
      <c r="L10" s="24">
        <f t="shared" si="0"/>
        <v>48.8</v>
      </c>
      <c r="M10" s="35">
        <v>0.76356574767547</v>
      </c>
      <c r="N10" s="24">
        <v>23.43660270984</v>
      </c>
      <c r="O10" s="27">
        <v>31.2207743889339</v>
      </c>
      <c r="P10" s="36">
        <v>3.8</v>
      </c>
      <c r="Q10" s="46"/>
      <c r="R10" s="46"/>
    </row>
    <row r="11" s="1" customFormat="1" spans="1:18">
      <c r="A11" s="22"/>
      <c r="B11" s="22" t="s">
        <v>21</v>
      </c>
      <c r="C11" s="23">
        <v>0.6079</v>
      </c>
      <c r="D11" s="23">
        <v>0.00487810963260527</v>
      </c>
      <c r="E11" s="24">
        <v>31.7612564710149</v>
      </c>
      <c r="F11" s="24">
        <v>76.6671575771563</v>
      </c>
      <c r="G11" s="24">
        <v>178.315330609632</v>
      </c>
      <c r="H11" s="24">
        <v>49.7780385016466</v>
      </c>
      <c r="I11" s="35">
        <v>2.4138578285504</v>
      </c>
      <c r="J11" s="24">
        <v>194.6</v>
      </c>
      <c r="K11" s="24">
        <v>100.5</v>
      </c>
      <c r="L11" s="24">
        <f t="shared" si="0"/>
        <v>50.25</v>
      </c>
      <c r="M11" s="35">
        <v>0.753613842401559</v>
      </c>
      <c r="N11" s="24">
        <v>20.4642228442759</v>
      </c>
      <c r="O11" s="27">
        <v>27.6530391056755</v>
      </c>
      <c r="P11" s="36">
        <v>3.4</v>
      </c>
      <c r="Q11" s="46"/>
      <c r="R11" s="46"/>
    </row>
    <row r="12" s="1" customFormat="1" spans="1:18">
      <c r="A12" s="22"/>
      <c r="B12" s="22" t="s">
        <v>22</v>
      </c>
      <c r="C12" s="23">
        <v>0.8257</v>
      </c>
      <c r="D12" s="23">
        <v>0.00660538137502133</v>
      </c>
      <c r="E12" s="24">
        <v>29.8521973760036</v>
      </c>
      <c r="F12" s="24">
        <v>75.3029380721168</v>
      </c>
      <c r="G12" s="24">
        <v>169.240846551677</v>
      </c>
      <c r="H12" s="24">
        <v>47.5483878229511</v>
      </c>
      <c r="I12" s="35">
        <v>2.52252580014925</v>
      </c>
      <c r="J12" s="24">
        <v>223.6</v>
      </c>
      <c r="K12" s="24">
        <v>109.1</v>
      </c>
      <c r="L12" s="24">
        <f t="shared" si="0"/>
        <v>54.55</v>
      </c>
      <c r="M12" s="35">
        <v>0.775607876445597</v>
      </c>
      <c r="N12" s="24">
        <v>21.4894638255418</v>
      </c>
      <c r="O12" s="27">
        <v>28.1669663558631</v>
      </c>
      <c r="P12" s="36">
        <v>3.4</v>
      </c>
      <c r="Q12" s="46"/>
      <c r="R12" s="46"/>
    </row>
    <row r="13" s="1" customFormat="1" spans="1:18">
      <c r="A13" s="22"/>
      <c r="B13" s="22" t="s">
        <v>24</v>
      </c>
      <c r="C13" s="23">
        <v>1.3995</v>
      </c>
      <c r="D13" s="23">
        <v>0.00999614979742454</v>
      </c>
      <c r="E13" s="24">
        <v>29.6138910904924</v>
      </c>
      <c r="F13" s="24">
        <v>70.6057048688503</v>
      </c>
      <c r="G13" s="24">
        <v>175.97436545064</v>
      </c>
      <c r="H13" s="24">
        <v>46.2062317346722</v>
      </c>
      <c r="I13" s="35">
        <v>2.38420897318415</v>
      </c>
      <c r="J13" s="24">
        <v>284.9</v>
      </c>
      <c r="K13" s="24">
        <v>118.9</v>
      </c>
      <c r="L13" s="24">
        <f t="shared" si="0"/>
        <v>59.45</v>
      </c>
      <c r="M13" s="35">
        <v>0.799944324082255</v>
      </c>
      <c r="N13" s="24">
        <v>24.7538942302512</v>
      </c>
      <c r="O13" s="27">
        <v>31.3739163975326</v>
      </c>
      <c r="P13" s="36">
        <v>3.8</v>
      </c>
      <c r="Q13" s="46"/>
      <c r="R13" s="46"/>
    </row>
    <row r="14" s="2" customFormat="1" ht="5" customHeight="1" spans="1:23">
      <c r="A14" s="28"/>
      <c r="B14" s="28"/>
      <c r="C14" s="29"/>
      <c r="D14" s="29"/>
      <c r="E14" s="29"/>
      <c r="F14" s="29"/>
      <c r="G14" s="29"/>
      <c r="H14" s="29"/>
      <c r="I14" s="29"/>
      <c r="J14" s="38"/>
      <c r="K14" s="39"/>
      <c r="L14" s="39"/>
      <c r="M14" s="39"/>
      <c r="N14" s="39"/>
      <c r="O14" s="38"/>
      <c r="P14" s="40"/>
      <c r="Q14" s="48"/>
      <c r="R14" s="48"/>
      <c r="S14" s="49"/>
      <c r="T14" s="1"/>
      <c r="U14" s="50"/>
      <c r="V14" s="50"/>
      <c r="W14" s="50"/>
    </row>
    <row r="15" s="1" customFormat="1" spans="1:18">
      <c r="A15" s="22" t="s">
        <v>25</v>
      </c>
      <c r="B15" s="22" t="s">
        <v>19</v>
      </c>
      <c r="C15" s="23">
        <v>0.5451</v>
      </c>
      <c r="D15" s="23">
        <v>0.00285061224496803</v>
      </c>
      <c r="E15" s="24">
        <v>17.6613358544104</v>
      </c>
      <c r="F15" s="24">
        <v>136.99311704881</v>
      </c>
      <c r="G15" s="24">
        <v>153.147597247777</v>
      </c>
      <c r="H15" s="24">
        <f>E15+0.235*F15</f>
        <v>49.8547183608808</v>
      </c>
      <c r="I15" s="35">
        <v>7.75666790882071</v>
      </c>
      <c r="J15" s="24">
        <v>152.8</v>
      </c>
      <c r="K15" s="24">
        <v>86.7</v>
      </c>
      <c r="L15" s="24">
        <f>K15/2</f>
        <v>43.35</v>
      </c>
      <c r="M15" s="35">
        <v>0.708612474863675</v>
      </c>
      <c r="N15" s="24">
        <v>31.3613139423357</v>
      </c>
      <c r="O15" s="27">
        <v>46.0256240316453</v>
      </c>
      <c r="P15" s="36">
        <v>5.6</v>
      </c>
      <c r="Q15" s="46">
        <f>AVERAGE(O15:O18)</f>
        <v>46.1395898268017</v>
      </c>
      <c r="R15" s="46">
        <v>10.2</v>
      </c>
    </row>
    <row r="16" s="1" customFormat="1" spans="1:18">
      <c r="A16" s="22"/>
      <c r="B16" s="22" t="s">
        <v>20</v>
      </c>
      <c r="C16" s="23">
        <v>0.3838</v>
      </c>
      <c r="D16" s="23">
        <v>0.00182075304638335</v>
      </c>
      <c r="E16" s="24">
        <v>28.634219158366</v>
      </c>
      <c r="F16" s="24">
        <v>188.085193728317</v>
      </c>
      <c r="G16" s="24">
        <v>138.817612299486</v>
      </c>
      <c r="H16" s="24">
        <f>E16+0.235*F16</f>
        <v>72.8342396845205</v>
      </c>
      <c r="I16" s="35">
        <v>6.56854627982286</v>
      </c>
      <c r="J16" s="24">
        <v>135.8</v>
      </c>
      <c r="K16" s="24">
        <v>73.5</v>
      </c>
      <c r="L16" s="24">
        <f t="shared" si="0"/>
        <v>36.75</v>
      </c>
      <c r="M16" s="35">
        <v>0.659785398695561</v>
      </c>
      <c r="N16" s="24">
        <v>23.7055234861517</v>
      </c>
      <c r="O16" s="27">
        <v>37.6406375485737</v>
      </c>
      <c r="P16" s="36">
        <v>4.6</v>
      </c>
      <c r="Q16" s="46"/>
      <c r="R16" s="46"/>
    </row>
    <row r="17" s="1" customFormat="1" spans="1:18">
      <c r="A17" s="22"/>
      <c r="B17" s="22" t="s">
        <v>21</v>
      </c>
      <c r="C17" s="23">
        <v>0.3132</v>
      </c>
      <c r="D17" s="23">
        <v>0.00171281724868716</v>
      </c>
      <c r="E17" s="24">
        <v>22.3546878084478</v>
      </c>
      <c r="F17" s="24">
        <v>155.914905434555</v>
      </c>
      <c r="G17" s="24">
        <v>159.274169855937</v>
      </c>
      <c r="H17" s="24">
        <f>E17+0.235*F17</f>
        <v>58.9946905855682</v>
      </c>
      <c r="I17" s="35">
        <v>6.97459551976542</v>
      </c>
      <c r="J17" s="24">
        <v>116.4</v>
      </c>
      <c r="K17" s="24">
        <v>77</v>
      </c>
      <c r="L17" s="24">
        <f t="shared" si="0"/>
        <v>38.5</v>
      </c>
      <c r="M17" s="35">
        <v>0.659879501941358</v>
      </c>
      <c r="N17" s="24">
        <v>25.3615396436865</v>
      </c>
      <c r="O17" s="27">
        <v>40.3053549041859</v>
      </c>
      <c r="P17" s="36">
        <v>4.8</v>
      </c>
      <c r="Q17" s="46"/>
      <c r="R17" s="46"/>
    </row>
    <row r="18" s="1" customFormat="1" spans="1:18">
      <c r="A18" s="25"/>
      <c r="B18" s="22" t="s">
        <v>22</v>
      </c>
      <c r="C18" s="26">
        <v>1.0411</v>
      </c>
      <c r="D18" s="26">
        <v>0.0013810324280182</v>
      </c>
      <c r="E18" s="27">
        <v>60.6779681292553</v>
      </c>
      <c r="F18" s="27">
        <v>468.935364431238</v>
      </c>
      <c r="G18" s="27">
        <v>448.910561388725</v>
      </c>
      <c r="H18" s="27">
        <f>E18+0.235*F18</f>
        <v>170.877778770596</v>
      </c>
      <c r="I18" s="37">
        <v>7.72826412763722</v>
      </c>
      <c r="J18" s="27">
        <v>117.9</v>
      </c>
      <c r="K18" s="27">
        <v>68.7</v>
      </c>
      <c r="L18" s="24">
        <f t="shared" si="0"/>
        <v>34.35</v>
      </c>
      <c r="M18" s="37">
        <v>0.630076558107493</v>
      </c>
      <c r="N18" s="27">
        <v>36.0828309235598</v>
      </c>
      <c r="O18" s="27">
        <v>60.5867428228018</v>
      </c>
      <c r="P18" s="36">
        <v>7.2</v>
      </c>
      <c r="Q18" s="47"/>
      <c r="R18" s="47"/>
    </row>
    <row r="19" s="2" customFormat="1" ht="5" customHeight="1" spans="1:23">
      <c r="A19" s="28"/>
      <c r="B19" s="28"/>
      <c r="C19" s="29"/>
      <c r="D19" s="29"/>
      <c r="E19" s="29"/>
      <c r="F19" s="29"/>
      <c r="G19" s="29"/>
      <c r="H19" s="29"/>
      <c r="I19" s="29"/>
      <c r="J19" s="38"/>
      <c r="K19" s="39"/>
      <c r="L19" s="39"/>
      <c r="M19" s="39"/>
      <c r="N19" s="39"/>
      <c r="O19" s="38"/>
      <c r="P19" s="40"/>
      <c r="Q19" s="48"/>
      <c r="R19" s="48"/>
      <c r="S19" s="49"/>
      <c r="T19" s="1"/>
      <c r="U19" s="50"/>
      <c r="V19" s="50"/>
      <c r="W19" s="50"/>
    </row>
    <row r="20" s="1" customFormat="1" spans="1:18">
      <c r="A20" s="22" t="s">
        <v>26</v>
      </c>
      <c r="B20" s="22" t="s">
        <v>19</v>
      </c>
      <c r="C20" s="23">
        <v>0.1115</v>
      </c>
      <c r="D20" s="23">
        <v>0.00123517586204445</v>
      </c>
      <c r="E20" s="24">
        <v>36.3409442688675</v>
      </c>
      <c r="F20" s="24">
        <v>119.914157484092</v>
      </c>
      <c r="G20" s="24">
        <v>490.160098223034</v>
      </c>
      <c r="H20" s="24">
        <f>E20+0.235*F20</f>
        <v>64.5207712776291</v>
      </c>
      <c r="I20" s="35">
        <v>3.29969845023591</v>
      </c>
      <c r="J20" s="24">
        <v>124.6</v>
      </c>
      <c r="K20" s="24">
        <v>63.2</v>
      </c>
      <c r="L20" s="24">
        <f>K20/2</f>
        <v>31.6</v>
      </c>
      <c r="M20" s="35">
        <v>0.609634882256131</v>
      </c>
      <c r="N20" s="24">
        <v>11.387821029226</v>
      </c>
      <c r="O20" s="27">
        <v>19.4937462666547</v>
      </c>
      <c r="P20" s="36">
        <v>2.4</v>
      </c>
      <c r="Q20" s="46">
        <f>AVERAGE(O20:O23)</f>
        <v>14.8228856432988</v>
      </c>
      <c r="R20" s="46">
        <v>3.6</v>
      </c>
    </row>
    <row r="21" s="1" customFormat="1" spans="1:18">
      <c r="A21" s="22"/>
      <c r="B21" s="22" t="s">
        <v>20</v>
      </c>
      <c r="C21" s="23">
        <v>0.0294</v>
      </c>
      <c r="D21" s="23">
        <v>0.00125316453126904</v>
      </c>
      <c r="E21" s="24">
        <v>14.3737011061192</v>
      </c>
      <c r="F21" s="24">
        <v>50.5068920131403</v>
      </c>
      <c r="G21" s="24">
        <v>264.676849755576</v>
      </c>
      <c r="H21" s="24">
        <f>E21+0.235*F21</f>
        <v>26.2428207292072</v>
      </c>
      <c r="I21" s="35">
        <v>3.51384042566729</v>
      </c>
      <c r="J21" s="24">
        <v>133.5</v>
      </c>
      <c r="K21" s="24">
        <v>61.5</v>
      </c>
      <c r="L21" s="24">
        <f t="shared" si="0"/>
        <v>30.75</v>
      </c>
      <c r="M21" s="35">
        <v>0.606292134831461</v>
      </c>
      <c r="N21" s="24">
        <v>7.2563850952511</v>
      </c>
      <c r="O21" s="27">
        <v>12.5154936869354</v>
      </c>
      <c r="P21" s="36">
        <v>1.6</v>
      </c>
      <c r="Q21" s="46"/>
      <c r="R21" s="46"/>
    </row>
    <row r="22" s="1" customFormat="1" spans="1:18">
      <c r="A22" s="22"/>
      <c r="B22" s="22" t="s">
        <v>21</v>
      </c>
      <c r="C22" s="23">
        <v>0.078</v>
      </c>
      <c r="D22" s="23">
        <v>0.0021840283248684</v>
      </c>
      <c r="E22" s="24">
        <v>14.9306523148869</v>
      </c>
      <c r="F22" s="24">
        <v>57.2377194862791</v>
      </c>
      <c r="G22" s="24">
        <v>242.575968417489</v>
      </c>
      <c r="H22" s="24">
        <f>E22+0.235*F22</f>
        <v>28.3815163941625</v>
      </c>
      <c r="I22" s="35">
        <v>3.83357125188757</v>
      </c>
      <c r="J22" s="24">
        <v>155.2</v>
      </c>
      <c r="K22" s="24">
        <v>75.3</v>
      </c>
      <c r="L22" s="24">
        <f t="shared" si="0"/>
        <v>37.65</v>
      </c>
      <c r="M22" s="35">
        <v>0.675243356471023</v>
      </c>
      <c r="N22" s="24">
        <v>10.2311091722789</v>
      </c>
      <c r="O22" s="27">
        <v>15.6814209737539</v>
      </c>
      <c r="P22" s="36">
        <v>1.8</v>
      </c>
      <c r="Q22" s="46"/>
      <c r="R22" s="46"/>
    </row>
    <row r="23" s="1" customFormat="1" spans="1:18">
      <c r="A23" s="22"/>
      <c r="B23" s="22" t="s">
        <v>22</v>
      </c>
      <c r="C23" s="23">
        <v>0.1628</v>
      </c>
      <c r="D23" s="23">
        <v>0.00333945174647909</v>
      </c>
      <c r="E23" s="24">
        <v>27.5657014933281</v>
      </c>
      <c r="F23" s="24">
        <v>92.1723391672565</v>
      </c>
      <c r="G23" s="24">
        <v>296.085340747688</v>
      </c>
      <c r="H23" s="24">
        <f>E23+0.235*F23</f>
        <v>49.2262011976334</v>
      </c>
      <c r="I23" s="35">
        <v>3.3437327611476</v>
      </c>
      <c r="J23" s="24">
        <v>188</v>
      </c>
      <c r="K23" s="24">
        <v>84.6</v>
      </c>
      <c r="L23" s="24">
        <f t="shared" si="0"/>
        <v>42.3</v>
      </c>
      <c r="M23" s="35">
        <v>0.715035460992908</v>
      </c>
      <c r="N23" s="24">
        <v>8.07800260932811</v>
      </c>
      <c r="O23" s="27">
        <v>11.600881645851</v>
      </c>
      <c r="P23" s="36">
        <v>1.4</v>
      </c>
      <c r="Q23" s="46"/>
      <c r="R23" s="46"/>
    </row>
    <row r="24" s="2" customFormat="1" ht="5" customHeight="1" spans="1:23">
      <c r="A24" s="28"/>
      <c r="B24" s="28"/>
      <c r="C24" s="29"/>
      <c r="D24" s="29"/>
      <c r="E24" s="29"/>
      <c r="F24" s="29"/>
      <c r="G24" s="29"/>
      <c r="H24" s="29"/>
      <c r="I24" s="29"/>
      <c r="J24" s="38"/>
      <c r="K24" s="39"/>
      <c r="L24" s="39"/>
      <c r="M24" s="39"/>
      <c r="N24" s="39"/>
      <c r="O24" s="38"/>
      <c r="P24" s="40"/>
      <c r="Q24" s="48"/>
      <c r="R24" s="48"/>
      <c r="S24" s="49"/>
      <c r="T24" s="1"/>
      <c r="U24" s="50"/>
      <c r="V24" s="50"/>
      <c r="W24" s="50"/>
    </row>
    <row r="25" s="1" customFormat="1" spans="1:18">
      <c r="A25" s="22" t="s">
        <v>27</v>
      </c>
      <c r="B25" s="22" t="s">
        <v>19</v>
      </c>
      <c r="C25" s="23">
        <v>1.6752</v>
      </c>
      <c r="D25" s="23">
        <v>0.0144155249472497</v>
      </c>
      <c r="E25" s="24">
        <v>34.2327406880083</v>
      </c>
      <c r="F25" s="24">
        <v>71.2859664018724</v>
      </c>
      <c r="G25" s="24">
        <v>250.321168435534</v>
      </c>
      <c r="H25" s="24">
        <f>E25+0.235*F25</f>
        <v>50.9849427924483</v>
      </c>
      <c r="I25" s="35">
        <v>2.08239144658505</v>
      </c>
      <c r="J25" s="24">
        <v>267.7</v>
      </c>
      <c r="K25" s="24">
        <v>147.3</v>
      </c>
      <c r="L25" s="24">
        <f>K25/2</f>
        <v>73.65</v>
      </c>
      <c r="M25" s="35">
        <v>0.821016296418936</v>
      </c>
      <c r="N25" s="24">
        <v>18.6033704119997</v>
      </c>
      <c r="O25" s="27">
        <v>22.6589539003585</v>
      </c>
      <c r="P25" s="36">
        <v>2.4</v>
      </c>
      <c r="Q25" s="46">
        <f>AVERAGE(O25:O29)</f>
        <v>24.3119110576923</v>
      </c>
      <c r="R25" s="46">
        <v>5</v>
      </c>
    </row>
    <row r="26" s="1" customFormat="1" spans="1:18">
      <c r="A26" s="22"/>
      <c r="B26" s="22" t="s">
        <v>20</v>
      </c>
      <c r="C26" s="23">
        <v>2.7731</v>
      </c>
      <c r="D26" s="23">
        <v>0.022153514375805</v>
      </c>
      <c r="E26" s="24">
        <v>31.7427861069472</v>
      </c>
      <c r="F26" s="24">
        <v>18.478058284583</v>
      </c>
      <c r="G26" s="24">
        <v>223.337921249609</v>
      </c>
      <c r="H26" s="24">
        <f>E26+0.235*F26</f>
        <v>36.0851298038242</v>
      </c>
      <c r="I26" s="35">
        <v>0.582118350365562</v>
      </c>
      <c r="J26" s="24">
        <v>321.6</v>
      </c>
      <c r="K26" s="24">
        <v>166.6</v>
      </c>
      <c r="L26" s="24">
        <f t="shared" si="0"/>
        <v>83.3</v>
      </c>
      <c r="M26" s="35">
        <v>0.84793112962821</v>
      </c>
      <c r="N26" s="24">
        <v>28.2435660078222</v>
      </c>
      <c r="O26" s="27">
        <v>33.3087971663525</v>
      </c>
      <c r="P26" s="36">
        <v>3.6</v>
      </c>
      <c r="Q26" s="46"/>
      <c r="R26" s="46"/>
    </row>
    <row r="27" s="1" customFormat="1" spans="1:18">
      <c r="A27" s="22"/>
      <c r="B27" s="22" t="s">
        <v>21</v>
      </c>
      <c r="C27" s="23">
        <v>1.0764</v>
      </c>
      <c r="D27" s="23">
        <v>0.0169132110154115</v>
      </c>
      <c r="E27" s="24">
        <v>30.3180338055013</v>
      </c>
      <c r="F27" s="24">
        <v>13.5803884895658</v>
      </c>
      <c r="G27" s="24">
        <v>241.433401894046</v>
      </c>
      <c r="H27" s="24">
        <f>E27+0.235*F27</f>
        <v>33.5094251005493</v>
      </c>
      <c r="I27" s="35">
        <v>0.447931042517065</v>
      </c>
      <c r="J27" s="24">
        <v>329.1</v>
      </c>
      <c r="K27" s="24">
        <v>143.9</v>
      </c>
      <c r="L27" s="24">
        <f t="shared" si="0"/>
        <v>71.95</v>
      </c>
      <c r="M27" s="35">
        <v>0.830155429086571</v>
      </c>
      <c r="N27" s="24">
        <v>15.4609618955769</v>
      </c>
      <c r="O27" s="27">
        <v>18.6241772972427</v>
      </c>
      <c r="P27" s="36">
        <v>2</v>
      </c>
      <c r="Q27" s="46"/>
      <c r="R27" s="46"/>
    </row>
    <row r="28" s="1" customFormat="1" spans="1:18">
      <c r="A28" s="22"/>
      <c r="B28" s="22" t="s">
        <v>22</v>
      </c>
      <c r="C28" s="23">
        <v>1.2718</v>
      </c>
      <c r="D28" s="23">
        <v>0.0149924935382197</v>
      </c>
      <c r="E28" s="24">
        <v>33.188330512181</v>
      </c>
      <c r="F28" s="24">
        <v>19.468650710322</v>
      </c>
      <c r="G28" s="24">
        <v>226.285068783275</v>
      </c>
      <c r="H28" s="24">
        <f>E28+0.235*F28</f>
        <v>37.7634634291067</v>
      </c>
      <c r="I28" s="35">
        <v>0.586611330243818</v>
      </c>
      <c r="J28" s="24">
        <v>245.7</v>
      </c>
      <c r="K28" s="24">
        <v>156.8</v>
      </c>
      <c r="L28" s="24">
        <f t="shared" si="0"/>
        <v>78.4</v>
      </c>
      <c r="M28" s="35">
        <v>0.830699512913425</v>
      </c>
      <c r="N28" s="24">
        <v>18.309147368171</v>
      </c>
      <c r="O28" s="27">
        <v>22.04063814117</v>
      </c>
      <c r="P28" s="36">
        <v>2.4</v>
      </c>
      <c r="Q28" s="46"/>
      <c r="R28" s="46"/>
    </row>
    <row r="29" s="1" customFormat="1" spans="1:18">
      <c r="A29" s="22"/>
      <c r="B29" s="22" t="s">
        <v>24</v>
      </c>
      <c r="C29" s="23">
        <v>3.5123</v>
      </c>
      <c r="D29" s="23">
        <v>0.018893808199982</v>
      </c>
      <c r="E29" s="24">
        <v>62.4343142936474</v>
      </c>
      <c r="F29" s="24">
        <v>42.3400136702122</v>
      </c>
      <c r="G29" s="24">
        <v>465.60432725308</v>
      </c>
      <c r="H29" s="24">
        <f>E29+0.235*F29</f>
        <v>72.3842175061473</v>
      </c>
      <c r="I29" s="35">
        <v>0.678152937999356</v>
      </c>
      <c r="J29" s="24">
        <v>306.5</v>
      </c>
      <c r="K29" s="24">
        <v>157.6</v>
      </c>
      <c r="L29" s="24">
        <f t="shared" si="0"/>
        <v>78.8</v>
      </c>
      <c r="M29" s="35">
        <v>0.839129343474844</v>
      </c>
      <c r="N29" s="24">
        <v>20.9169677325672</v>
      </c>
      <c r="O29" s="27">
        <v>24.926988783338</v>
      </c>
      <c r="P29" s="36">
        <v>2.8</v>
      </c>
      <c r="Q29" s="46"/>
      <c r="R29" s="46"/>
    </row>
    <row r="30" s="2" customFormat="1" ht="5" customHeight="1" spans="1:23">
      <c r="A30" s="28"/>
      <c r="B30" s="28"/>
      <c r="C30" s="29"/>
      <c r="D30" s="29"/>
      <c r="E30" s="29"/>
      <c r="F30" s="29"/>
      <c r="G30" s="29"/>
      <c r="H30" s="29"/>
      <c r="I30" s="29"/>
      <c r="J30" s="38"/>
      <c r="K30" s="39"/>
      <c r="L30" s="39"/>
      <c r="M30" s="39"/>
      <c r="N30" s="39"/>
      <c r="O30" s="38"/>
      <c r="P30" s="40"/>
      <c r="Q30" s="48"/>
      <c r="R30" s="48"/>
      <c r="S30" s="49"/>
      <c r="T30" s="1"/>
      <c r="U30" s="50"/>
      <c r="V30" s="50"/>
      <c r="W30" s="50"/>
    </row>
    <row r="31" s="1" customFormat="1" spans="1:18">
      <c r="A31" s="22" t="s">
        <v>28</v>
      </c>
      <c r="B31" s="22" t="s">
        <v>19</v>
      </c>
      <c r="C31" s="23">
        <v>1.7423</v>
      </c>
      <c r="D31" s="23">
        <v>0.0279682348500412</v>
      </c>
      <c r="E31" s="24">
        <v>16.5330420703382</v>
      </c>
      <c r="F31" s="24">
        <v>14.8423240936246</v>
      </c>
      <c r="G31" s="24">
        <v>230.392787398498</v>
      </c>
      <c r="H31" s="24">
        <f>E31+0.235*F31</f>
        <v>20.02098823234</v>
      </c>
      <c r="I31" s="35">
        <v>0.897737030516184</v>
      </c>
      <c r="J31" s="24">
        <v>439.1</v>
      </c>
      <c r="K31" s="24">
        <v>160.2</v>
      </c>
      <c r="L31" s="24">
        <f>K31/2</f>
        <v>80.1</v>
      </c>
      <c r="M31" s="35">
        <v>0.850420753679661</v>
      </c>
      <c r="N31" s="24">
        <v>25.1784172420436</v>
      </c>
      <c r="O31" s="27">
        <v>29.607011744598</v>
      </c>
      <c r="P31" s="36">
        <v>3.2</v>
      </c>
      <c r="Q31" s="46">
        <f>AVERAGE(O31:O33)</f>
        <v>28.4401449439091</v>
      </c>
      <c r="R31" s="46">
        <v>3.6</v>
      </c>
    </row>
    <row r="32" s="1" customFormat="1" spans="1:18">
      <c r="A32" s="22"/>
      <c r="B32" s="22" t="s">
        <v>20</v>
      </c>
      <c r="C32" s="23">
        <v>0.9842</v>
      </c>
      <c r="D32" s="23">
        <v>0.0291959781288567</v>
      </c>
      <c r="E32" s="24">
        <v>10.9830730443149</v>
      </c>
      <c r="F32" s="24">
        <v>7.12670681491704</v>
      </c>
      <c r="G32" s="24">
        <v>178.133149462501</v>
      </c>
      <c r="H32" s="24">
        <f>E32+0.235*F32</f>
        <v>12.6578491458204</v>
      </c>
      <c r="I32" s="35">
        <v>0.648880944901481</v>
      </c>
      <c r="J32" s="24">
        <v>353.2</v>
      </c>
      <c r="K32" s="24">
        <v>182.5</v>
      </c>
      <c r="L32" s="24">
        <f t="shared" si="0"/>
        <v>91.25</v>
      </c>
      <c r="M32" s="35">
        <v>0.861033803459902</v>
      </c>
      <c r="N32" s="24">
        <v>21.4895895703683</v>
      </c>
      <c r="O32" s="27">
        <v>24.957893039758</v>
      </c>
      <c r="P32" s="36">
        <v>2.8</v>
      </c>
      <c r="Q32" s="46"/>
      <c r="R32" s="46"/>
    </row>
    <row r="33" s="1" customFormat="1" spans="1:18">
      <c r="A33" s="22"/>
      <c r="B33" s="22" t="s">
        <v>21</v>
      </c>
      <c r="C33" s="26">
        <v>2.0229</v>
      </c>
      <c r="D33" s="26">
        <v>0.0301211645847987</v>
      </c>
      <c r="E33" s="27">
        <v>16.9400983092271</v>
      </c>
      <c r="F33" s="27">
        <v>15.3032572399755</v>
      </c>
      <c r="G33" s="27">
        <v>232.295580286867</v>
      </c>
      <c r="H33" s="27">
        <f>E33+0.235*F33</f>
        <v>20.5363637606213</v>
      </c>
      <c r="I33" s="37">
        <v>0.903374759734422</v>
      </c>
      <c r="J33" s="27">
        <v>372.1</v>
      </c>
      <c r="K33" s="27">
        <v>180.6</v>
      </c>
      <c r="L33" s="24">
        <f t="shared" si="0"/>
        <v>90.3</v>
      </c>
      <c r="M33" s="37">
        <v>0.860538477050515</v>
      </c>
      <c r="N33" s="27">
        <v>26.4663169878464</v>
      </c>
      <c r="O33" s="27">
        <v>30.7555300473714</v>
      </c>
      <c r="P33" s="36">
        <v>3.4</v>
      </c>
      <c r="Q33" s="46"/>
      <c r="R33" s="46"/>
    </row>
    <row r="34" s="1" customFormat="1" spans="1:18">
      <c r="A34" s="25"/>
      <c r="B34" s="22" t="s">
        <v>29</v>
      </c>
      <c r="C34" s="26">
        <v>2.8163</v>
      </c>
      <c r="D34" s="26">
        <v>0.0184974992232212</v>
      </c>
      <c r="E34" s="27">
        <v>25.5668708484042</v>
      </c>
      <c r="F34" s="27">
        <v>25.2255747063124</v>
      </c>
      <c r="G34" s="27">
        <v>363.664150407121</v>
      </c>
      <c r="H34" s="27">
        <f>E34+0.235*F34</f>
        <v>31.4948809043876</v>
      </c>
      <c r="I34" s="37">
        <v>0.986650844207117</v>
      </c>
      <c r="J34" s="27">
        <v>301.6</v>
      </c>
      <c r="K34" s="27">
        <v>157.2</v>
      </c>
      <c r="L34" s="24">
        <f t="shared" si="0"/>
        <v>78.6</v>
      </c>
      <c r="M34" s="37">
        <v>0.837187503317419</v>
      </c>
      <c r="N34" s="27">
        <v>39.0738563141268</v>
      </c>
      <c r="O34" s="41">
        <v>46.6727658491003</v>
      </c>
      <c r="P34" s="42">
        <v>5.2</v>
      </c>
      <c r="Q34" s="51"/>
      <c r="R34" s="51"/>
    </row>
    <row r="35" s="2" customFormat="1" ht="5" customHeight="1" spans="1:23">
      <c r="A35" s="28"/>
      <c r="B35" s="28"/>
      <c r="C35" s="29"/>
      <c r="D35" s="29"/>
      <c r="E35" s="29"/>
      <c r="F35" s="29"/>
      <c r="G35" s="29"/>
      <c r="H35" s="29"/>
      <c r="I35" s="29"/>
      <c r="J35" s="38"/>
      <c r="K35" s="39"/>
      <c r="L35" s="39"/>
      <c r="M35" s="39"/>
      <c r="N35" s="39"/>
      <c r="O35" s="38"/>
      <c r="P35" s="40"/>
      <c r="Q35" s="48"/>
      <c r="R35" s="48"/>
      <c r="S35" s="49"/>
      <c r="T35" s="1"/>
      <c r="U35" s="50"/>
      <c r="V35" s="50"/>
      <c r="W35" s="50"/>
    </row>
    <row r="36" s="1" customFormat="1" spans="1:18">
      <c r="A36" s="22" t="s">
        <v>30</v>
      </c>
      <c r="B36" s="22" t="s">
        <v>19</v>
      </c>
      <c r="C36" s="23">
        <v>8.8277</v>
      </c>
      <c r="D36" s="23">
        <v>0.0227278098365072</v>
      </c>
      <c r="E36" s="24">
        <v>158.924717954834</v>
      </c>
      <c r="F36" s="24">
        <v>26.6651363184975</v>
      </c>
      <c r="G36" s="24">
        <v>245.240338225623</v>
      </c>
      <c r="H36" s="24">
        <f>E36+0.235*F36</f>
        <v>165.191024989681</v>
      </c>
      <c r="I36" s="35">
        <v>0.16778470121983</v>
      </c>
      <c r="J36" s="24">
        <v>430.2</v>
      </c>
      <c r="K36" s="24">
        <v>145.9</v>
      </c>
      <c r="L36" s="24">
        <f>K36/2</f>
        <v>72.95</v>
      </c>
      <c r="M36" s="35">
        <v>0.840447509588695</v>
      </c>
      <c r="N36" s="24">
        <v>19.268000622116</v>
      </c>
      <c r="O36" s="27">
        <v>22.9258822261791</v>
      </c>
      <c r="P36" s="36">
        <v>2.6</v>
      </c>
      <c r="Q36" s="46">
        <f>AVERAGE(O36:O39)</f>
        <v>19.6663106590859</v>
      </c>
      <c r="R36" s="46">
        <v>2.8</v>
      </c>
    </row>
    <row r="37" s="1" customFormat="1" spans="1:18">
      <c r="A37" s="22"/>
      <c r="B37" s="22" t="s">
        <v>20</v>
      </c>
      <c r="C37" s="23">
        <v>4.4487</v>
      </c>
      <c r="D37" s="23">
        <v>0.0200175258056772</v>
      </c>
      <c r="E37" s="24">
        <v>121.835106901693</v>
      </c>
      <c r="F37" s="24">
        <v>30.2496307151541</v>
      </c>
      <c r="G37" s="24">
        <v>168.245268738898</v>
      </c>
      <c r="H37" s="24">
        <f>E37+0.235*F37</f>
        <v>128.943770119754</v>
      </c>
      <c r="I37" s="35">
        <v>0.248283368270543</v>
      </c>
      <c r="J37" s="24">
        <v>331</v>
      </c>
      <c r="K37" s="24">
        <v>156.1</v>
      </c>
      <c r="L37" s="24">
        <f t="shared" si="0"/>
        <v>78.05</v>
      </c>
      <c r="M37" s="35">
        <v>0.842066869852485</v>
      </c>
      <c r="N37" s="24">
        <v>14.1336685233678</v>
      </c>
      <c r="O37" s="27">
        <v>16.7844966111108</v>
      </c>
      <c r="P37" s="36">
        <v>1.8</v>
      </c>
      <c r="Q37" s="46"/>
      <c r="R37" s="46"/>
    </row>
    <row r="38" s="1" customFormat="1" spans="1:18">
      <c r="A38" s="22"/>
      <c r="B38" s="22" t="s">
        <v>21</v>
      </c>
      <c r="C38" s="23">
        <v>8.8424</v>
      </c>
      <c r="D38" s="23">
        <v>0.0345170516073322</v>
      </c>
      <c r="E38" s="24">
        <v>128.149454887023</v>
      </c>
      <c r="F38" s="24">
        <v>17.9406938706439</v>
      </c>
      <c r="G38" s="24">
        <v>209.960566820004</v>
      </c>
      <c r="H38" s="24">
        <f>E38+0.235*F38</f>
        <v>132.365517946624</v>
      </c>
      <c r="I38" s="35">
        <v>0.139998206675639</v>
      </c>
      <c r="J38" s="24">
        <v>372.6</v>
      </c>
      <c r="K38" s="24">
        <v>193.2</v>
      </c>
      <c r="L38" s="24">
        <f t="shared" si="0"/>
        <v>96.6</v>
      </c>
      <c r="M38" s="35">
        <v>0.8703755145157</v>
      </c>
      <c r="N38" s="24">
        <v>15.8626011359474</v>
      </c>
      <c r="O38" s="27">
        <v>18.2250084835782</v>
      </c>
      <c r="P38" s="36">
        <v>2</v>
      </c>
      <c r="Q38" s="46"/>
      <c r="R38" s="46"/>
    </row>
    <row r="39" s="1" customFormat="1" spans="1:18">
      <c r="A39" s="22"/>
      <c r="B39" s="22" t="s">
        <v>22</v>
      </c>
      <c r="C39" s="23">
        <v>8.6546</v>
      </c>
      <c r="D39" s="23">
        <v>0.0258541422617709</v>
      </c>
      <c r="E39" s="24">
        <v>150.760083370341</v>
      </c>
      <c r="F39" s="24">
        <v>15.6583514430656</v>
      </c>
      <c r="G39" s="24">
        <v>207.909531485376</v>
      </c>
      <c r="H39" s="24">
        <f>E39+0.235*F39</f>
        <v>154.439795959461</v>
      </c>
      <c r="I39" s="35">
        <v>0.103862714141654</v>
      </c>
      <c r="J39" s="24">
        <v>342.5</v>
      </c>
      <c r="K39" s="24">
        <v>174.4</v>
      </c>
      <c r="L39" s="24">
        <f t="shared" si="0"/>
        <v>87.2</v>
      </c>
      <c r="M39" s="35">
        <v>0.85708712775067</v>
      </c>
      <c r="N39" s="24">
        <v>17.7672921510279</v>
      </c>
      <c r="O39" s="27">
        <v>20.7298553154756</v>
      </c>
      <c r="P39" s="36">
        <v>2.2</v>
      </c>
      <c r="Q39" s="46"/>
      <c r="R39" s="46"/>
    </row>
    <row r="40" s="2" customFormat="1" ht="5" customHeight="1" spans="1:23">
      <c r="A40" s="28"/>
      <c r="B40" s="28"/>
      <c r="C40" s="29"/>
      <c r="D40" s="29"/>
      <c r="E40" s="29"/>
      <c r="F40" s="29"/>
      <c r="G40" s="29"/>
      <c r="H40" s="29"/>
      <c r="I40" s="29"/>
      <c r="J40" s="38"/>
      <c r="K40" s="39"/>
      <c r="L40" s="39"/>
      <c r="M40" s="39"/>
      <c r="N40" s="39"/>
      <c r="O40" s="38"/>
      <c r="P40" s="40"/>
      <c r="Q40" s="48"/>
      <c r="R40" s="48"/>
      <c r="S40" s="49"/>
      <c r="T40" s="1"/>
      <c r="U40" s="50"/>
      <c r="V40" s="50"/>
      <c r="W40" s="50"/>
    </row>
    <row r="41" s="1" customFormat="1" spans="1:18">
      <c r="A41" s="22" t="s">
        <v>31</v>
      </c>
      <c r="B41" s="22" t="s">
        <v>19</v>
      </c>
      <c r="C41" s="23">
        <v>0.335</v>
      </c>
      <c r="D41" s="23">
        <v>0.00633140496171271</v>
      </c>
      <c r="E41" s="24">
        <v>25.1896185778837</v>
      </c>
      <c r="F41" s="24">
        <v>12.0360832744611</v>
      </c>
      <c r="G41" s="24">
        <v>197.899543911758</v>
      </c>
      <c r="H41" s="24">
        <f>E41+0.235*F41</f>
        <v>28.0180981473821</v>
      </c>
      <c r="I41" s="35">
        <v>0.477819195127818</v>
      </c>
      <c r="J41" s="24">
        <v>241.4</v>
      </c>
      <c r="K41" s="24">
        <v>102.8</v>
      </c>
      <c r="L41" s="24">
        <f>K41/2</f>
        <v>51.4</v>
      </c>
      <c r="M41" s="35">
        <v>0.767798090902936</v>
      </c>
      <c r="N41" s="24">
        <v>15.3758997115538</v>
      </c>
      <c r="O41" s="27">
        <v>20.1470429560168</v>
      </c>
      <c r="P41" s="36">
        <v>2.4</v>
      </c>
      <c r="Q41" s="46">
        <f>AVERAGE(O41:O44)</f>
        <v>24.9730369134845</v>
      </c>
      <c r="R41" s="46">
        <v>4.8</v>
      </c>
    </row>
    <row r="42" s="1" customFormat="1" spans="1:18">
      <c r="A42" s="22"/>
      <c r="B42" s="22" t="s">
        <v>20</v>
      </c>
      <c r="C42" s="23">
        <v>0.6166</v>
      </c>
      <c r="D42" s="23">
        <v>0.00590829503146459</v>
      </c>
      <c r="E42" s="24">
        <v>30.0053321665708</v>
      </c>
      <c r="F42" s="24">
        <v>34.723245242328</v>
      </c>
      <c r="G42" s="24">
        <v>342.789133122218</v>
      </c>
      <c r="H42" s="24">
        <f>E42+0.235*F42</f>
        <v>38.1652947985179</v>
      </c>
      <c r="I42" s="35">
        <v>1.15723582227206</v>
      </c>
      <c r="J42" s="24">
        <v>249.4</v>
      </c>
      <c r="K42" s="24">
        <v>97.7</v>
      </c>
      <c r="L42" s="24">
        <f t="shared" si="0"/>
        <v>48.85</v>
      </c>
      <c r="M42" s="35">
        <v>0.750654947404348</v>
      </c>
      <c r="N42" s="24">
        <v>22.201071323657</v>
      </c>
      <c r="O42" s="27">
        <v>29.5756011472714</v>
      </c>
      <c r="P42" s="36">
        <v>3.2</v>
      </c>
      <c r="Q42" s="46"/>
      <c r="R42" s="46"/>
    </row>
    <row r="43" s="1" customFormat="1" spans="1:18">
      <c r="A43" s="22"/>
      <c r="B43" s="22" t="s">
        <v>21</v>
      </c>
      <c r="C43" s="23">
        <v>0.2682</v>
      </c>
      <c r="D43" s="23">
        <v>0.00593971179056379</v>
      </c>
      <c r="E43" s="24">
        <v>17.5924125276157</v>
      </c>
      <c r="F43" s="24">
        <v>20.1605666347807</v>
      </c>
      <c r="G43" s="24">
        <v>230.489247121509</v>
      </c>
      <c r="H43" s="24">
        <f>E43+0.235*F43</f>
        <v>22.3301456867892</v>
      </c>
      <c r="I43" s="35">
        <v>1.14598078024453</v>
      </c>
      <c r="J43" s="24">
        <v>199.6</v>
      </c>
      <c r="K43" s="24">
        <v>109.5</v>
      </c>
      <c r="L43" s="24">
        <f t="shared" si="0"/>
        <v>54.75</v>
      </c>
      <c r="M43" s="35">
        <v>0.762985135635297</v>
      </c>
      <c r="N43" s="24">
        <v>16.3981026467639</v>
      </c>
      <c r="O43" s="27">
        <v>21.4920342230652</v>
      </c>
      <c r="P43" s="36">
        <v>2.4</v>
      </c>
      <c r="Q43" s="46"/>
      <c r="R43" s="46"/>
    </row>
    <row r="44" s="1" customFormat="1" spans="1:18">
      <c r="A44" s="22"/>
      <c r="B44" s="22" t="s">
        <v>22</v>
      </c>
      <c r="C44" s="23">
        <v>0.5736</v>
      </c>
      <c r="D44" s="23">
        <v>0.006050766879317</v>
      </c>
      <c r="E44" s="24">
        <v>27.2298374620243</v>
      </c>
      <c r="F44" s="24">
        <v>35.021764422648</v>
      </c>
      <c r="G44" s="24">
        <v>310.649931230749</v>
      </c>
      <c r="H44" s="24">
        <f>E44+0.235*F44</f>
        <v>35.4599521013466</v>
      </c>
      <c r="I44" s="35">
        <v>1.28615400189188</v>
      </c>
      <c r="J44" s="24">
        <v>230.7</v>
      </c>
      <c r="K44" s="24">
        <v>102.8</v>
      </c>
      <c r="L44" s="24">
        <f t="shared" si="0"/>
        <v>51.4</v>
      </c>
      <c r="M44" s="35">
        <v>0.757110568109215</v>
      </c>
      <c r="N44" s="24">
        <v>21.7120150945421</v>
      </c>
      <c r="O44" s="27">
        <v>28.6774693275846</v>
      </c>
      <c r="P44" s="36">
        <v>3.2</v>
      </c>
      <c r="Q44" s="46"/>
      <c r="R44" s="46"/>
    </row>
    <row r="45" s="2" customFormat="1" ht="5" customHeight="1" spans="1:23">
      <c r="A45" s="28"/>
      <c r="B45" s="28"/>
      <c r="C45" s="29"/>
      <c r="D45" s="29"/>
      <c r="E45" s="29"/>
      <c r="F45" s="29"/>
      <c r="G45" s="29"/>
      <c r="H45" s="29"/>
      <c r="I45" s="29"/>
      <c r="J45" s="38"/>
      <c r="K45" s="39"/>
      <c r="L45" s="39"/>
      <c r="M45" s="39"/>
      <c r="N45" s="39"/>
      <c r="O45" s="38"/>
      <c r="P45" s="40"/>
      <c r="Q45" s="48"/>
      <c r="R45" s="48"/>
      <c r="S45" s="49"/>
      <c r="T45" s="1"/>
      <c r="U45" s="50"/>
      <c r="V45" s="50"/>
      <c r="W45" s="50"/>
    </row>
    <row r="46" s="1" customFormat="1" spans="1:18">
      <c r="A46" s="22" t="s">
        <v>32</v>
      </c>
      <c r="B46" s="22" t="s">
        <v>19</v>
      </c>
      <c r="C46" s="23">
        <v>0.9864</v>
      </c>
      <c r="D46" s="23">
        <v>0.0162</v>
      </c>
      <c r="E46" s="24">
        <v>36.12</v>
      </c>
      <c r="F46" s="24">
        <v>8.59</v>
      </c>
      <c r="G46" s="24">
        <v>183.05</v>
      </c>
      <c r="H46" s="24">
        <f>E46+0.235*F46</f>
        <v>38.13865</v>
      </c>
      <c r="I46" s="35">
        <v>0.24</v>
      </c>
      <c r="J46" s="24">
        <v>331.5</v>
      </c>
      <c r="K46" s="24">
        <v>140.15</v>
      </c>
      <c r="L46" s="24">
        <f>K46/2</f>
        <v>70.075</v>
      </c>
      <c r="M46" s="35">
        <v>0.81</v>
      </c>
      <c r="N46" s="24">
        <v>13.1</v>
      </c>
      <c r="O46" s="27">
        <v>15.8</v>
      </c>
      <c r="P46" s="36">
        <v>1.4</v>
      </c>
      <c r="Q46" s="46">
        <f>AVERAGE(O46:O48,O50)</f>
        <v>17</v>
      </c>
      <c r="R46" s="46">
        <v>1.2</v>
      </c>
    </row>
    <row r="47" s="1" customFormat="1" spans="1:18">
      <c r="A47" s="22"/>
      <c r="B47" s="22" t="s">
        <v>20</v>
      </c>
      <c r="C47" s="23">
        <v>0.5742</v>
      </c>
      <c r="D47" s="23">
        <v>0.0066</v>
      </c>
      <c r="E47" s="24">
        <v>51.57</v>
      </c>
      <c r="F47" s="24">
        <v>13.69</v>
      </c>
      <c r="G47" s="24">
        <v>251.82</v>
      </c>
      <c r="H47" s="24">
        <f>E47+0.235*F47</f>
        <v>54.78715</v>
      </c>
      <c r="I47" s="35">
        <v>0.27</v>
      </c>
      <c r="J47" s="24">
        <v>260.4</v>
      </c>
      <c r="K47" s="24">
        <v>100.75</v>
      </c>
      <c r="L47" s="24">
        <f t="shared" si="0"/>
        <v>50.375</v>
      </c>
      <c r="M47" s="35">
        <v>0.73</v>
      </c>
      <c r="N47" s="24">
        <v>13</v>
      </c>
      <c r="O47" s="27">
        <v>17.1</v>
      </c>
      <c r="P47" s="36">
        <v>1.6</v>
      </c>
      <c r="Q47" s="46"/>
      <c r="R47" s="46"/>
    </row>
    <row r="48" s="1" customFormat="1" spans="1:18">
      <c r="A48" s="22"/>
      <c r="B48" s="22" t="s">
        <v>21</v>
      </c>
      <c r="C48" s="23">
        <v>1.0217</v>
      </c>
      <c r="D48" s="23">
        <v>0.0058</v>
      </c>
      <c r="E48" s="24">
        <v>96.48</v>
      </c>
      <c r="F48" s="24">
        <v>25.3</v>
      </c>
      <c r="G48" s="24">
        <v>371.88</v>
      </c>
      <c r="H48" s="24">
        <f>E48+0.235*F48</f>
        <v>102.4255</v>
      </c>
      <c r="I48" s="35">
        <v>0.26</v>
      </c>
      <c r="J48" s="24">
        <v>227.5</v>
      </c>
      <c r="K48" s="24">
        <v>101.4</v>
      </c>
      <c r="L48" s="24">
        <f t="shared" si="0"/>
        <v>50.7</v>
      </c>
      <c r="M48" s="35">
        <v>0.73</v>
      </c>
      <c r="N48" s="24">
        <v>14</v>
      </c>
      <c r="O48" s="27">
        <v>18.5</v>
      </c>
      <c r="P48" s="36">
        <v>1.6</v>
      </c>
      <c r="Q48" s="46"/>
      <c r="R48" s="46"/>
    </row>
    <row r="49" s="1" customFormat="1" spans="1:18">
      <c r="A49" s="22"/>
      <c r="B49" s="22" t="s">
        <v>22</v>
      </c>
      <c r="C49" s="23">
        <v>0.0007</v>
      </c>
      <c r="D49" s="23">
        <v>0.0058</v>
      </c>
      <c r="E49" s="24">
        <v>0.24</v>
      </c>
      <c r="F49" s="24">
        <v>0.23</v>
      </c>
      <c r="G49" s="24">
        <v>0.16</v>
      </c>
      <c r="H49" s="24">
        <f>E49+0.235*F49</f>
        <v>0.29405</v>
      </c>
      <c r="I49" s="35">
        <v>0.98</v>
      </c>
      <c r="J49" s="24">
        <v>248.8</v>
      </c>
      <c r="K49" s="24">
        <v>96.95</v>
      </c>
      <c r="L49" s="24">
        <f t="shared" si="0"/>
        <v>48.475</v>
      </c>
      <c r="M49" s="35">
        <v>0.72</v>
      </c>
      <c r="N49" s="24">
        <v>3.4</v>
      </c>
      <c r="O49" s="41">
        <v>4.5</v>
      </c>
      <c r="P49" s="42">
        <v>0.4</v>
      </c>
      <c r="Q49" s="46"/>
      <c r="R49" s="46"/>
    </row>
    <row r="50" s="1" customFormat="1" spans="1:18">
      <c r="A50" s="22"/>
      <c r="B50" s="22" t="s">
        <v>24</v>
      </c>
      <c r="C50" s="23">
        <v>2.0818</v>
      </c>
      <c r="D50" s="23">
        <v>0.0112</v>
      </c>
      <c r="E50" s="24">
        <v>105.96</v>
      </c>
      <c r="F50" s="24">
        <v>32.46</v>
      </c>
      <c r="G50" s="24">
        <v>497.2</v>
      </c>
      <c r="H50" s="24">
        <f>E50+0.235*F50</f>
        <v>113.5881</v>
      </c>
      <c r="I50" s="35">
        <v>0.31</v>
      </c>
      <c r="J50" s="24">
        <v>269.7</v>
      </c>
      <c r="K50" s="24">
        <v>129.15</v>
      </c>
      <c r="L50" s="24">
        <f t="shared" si="0"/>
        <v>64.575</v>
      </c>
      <c r="M50" s="35">
        <v>0.78</v>
      </c>
      <c r="N50" s="24">
        <v>13.4</v>
      </c>
      <c r="O50" s="27">
        <v>16.6</v>
      </c>
      <c r="P50" s="36">
        <v>1.4</v>
      </c>
      <c r="Q50" s="46"/>
      <c r="R50" s="46"/>
    </row>
    <row r="51" s="2" customFormat="1" ht="5" customHeight="1" spans="1:23">
      <c r="A51" s="28"/>
      <c r="B51" s="28"/>
      <c r="C51" s="29"/>
      <c r="D51" s="29"/>
      <c r="E51" s="29"/>
      <c r="F51" s="29"/>
      <c r="G51" s="29"/>
      <c r="H51" s="29"/>
      <c r="I51" s="29"/>
      <c r="J51" s="38"/>
      <c r="K51" s="39"/>
      <c r="L51" s="39"/>
      <c r="M51" s="39"/>
      <c r="N51" s="39"/>
      <c r="O51" s="38"/>
      <c r="P51" s="40"/>
      <c r="Q51" s="48"/>
      <c r="R51" s="48"/>
      <c r="S51" s="49"/>
      <c r="T51" s="1"/>
      <c r="U51" s="50"/>
      <c r="V51" s="50"/>
      <c r="W51" s="50"/>
    </row>
    <row r="52" s="1" customFormat="1" spans="1:18">
      <c r="A52" s="22" t="s">
        <v>33</v>
      </c>
      <c r="B52" s="22" t="s">
        <v>19</v>
      </c>
      <c r="C52" s="23">
        <v>1.9837</v>
      </c>
      <c r="D52" s="23">
        <v>0.0068</v>
      </c>
      <c r="E52" s="24">
        <v>153.84</v>
      </c>
      <c r="F52" s="24">
        <v>28.52</v>
      </c>
      <c r="G52" s="24">
        <v>372.43</v>
      </c>
      <c r="H52" s="24">
        <f>E52+0.235*F52</f>
        <v>160.5422</v>
      </c>
      <c r="I52" s="35">
        <v>0.19</v>
      </c>
      <c r="J52" s="24">
        <v>204.2</v>
      </c>
      <c r="K52" s="24">
        <v>115.55</v>
      </c>
      <c r="L52" s="24">
        <f>K52/2</f>
        <v>57.775</v>
      </c>
      <c r="M52" s="35">
        <v>0.75</v>
      </c>
      <c r="N52" s="24">
        <v>15</v>
      </c>
      <c r="O52" s="27">
        <v>19.2</v>
      </c>
      <c r="P52" s="36">
        <v>1.8</v>
      </c>
      <c r="Q52" s="46">
        <f>AVERAGE(O52:O55)</f>
        <v>18.6</v>
      </c>
      <c r="R52" s="46">
        <v>0.8</v>
      </c>
    </row>
    <row r="53" s="1" customFormat="1" spans="1:18">
      <c r="A53" s="22"/>
      <c r="B53" s="22" t="s">
        <v>20</v>
      </c>
      <c r="C53" s="23">
        <v>3.1179</v>
      </c>
      <c r="D53" s="23">
        <v>0.0117</v>
      </c>
      <c r="E53" s="24">
        <v>133.96</v>
      </c>
      <c r="F53" s="24">
        <v>23.12</v>
      </c>
      <c r="G53" s="24">
        <v>308.4</v>
      </c>
      <c r="H53" s="24">
        <f>E53+0.235*F53</f>
        <v>139.3932</v>
      </c>
      <c r="I53" s="35">
        <v>0.17</v>
      </c>
      <c r="J53" s="24">
        <v>265</v>
      </c>
      <c r="K53" s="24">
        <v>133.35</v>
      </c>
      <c r="L53" s="24">
        <f t="shared" si="0"/>
        <v>66.675</v>
      </c>
      <c r="M53" s="35">
        <v>0.79</v>
      </c>
      <c r="N53" s="24">
        <v>15.7</v>
      </c>
      <c r="O53" s="27">
        <v>19.3</v>
      </c>
      <c r="P53" s="36">
        <v>1.8</v>
      </c>
      <c r="Q53" s="46"/>
      <c r="R53" s="46"/>
    </row>
    <row r="54" s="1" customFormat="1" spans="1:18">
      <c r="A54" s="22"/>
      <c r="B54" s="22" t="s">
        <v>21</v>
      </c>
      <c r="C54" s="23">
        <v>3.5693</v>
      </c>
      <c r="D54" s="23">
        <v>0.0134</v>
      </c>
      <c r="E54" s="24">
        <v>138.35</v>
      </c>
      <c r="F54" s="24">
        <v>31.42</v>
      </c>
      <c r="G54" s="24">
        <v>353.46</v>
      </c>
      <c r="H54" s="24">
        <f>E54+0.235*F54</f>
        <v>145.7337</v>
      </c>
      <c r="I54" s="35">
        <v>0.23</v>
      </c>
      <c r="J54" s="24">
        <v>289.6</v>
      </c>
      <c r="K54" s="24">
        <v>136.3</v>
      </c>
      <c r="L54" s="24">
        <f t="shared" si="0"/>
        <v>68.15</v>
      </c>
      <c r="M54" s="35">
        <v>0.8</v>
      </c>
      <c r="N54" s="24">
        <v>15</v>
      </c>
      <c r="O54" s="27">
        <v>18.3</v>
      </c>
      <c r="P54" s="36">
        <v>1.6</v>
      </c>
      <c r="Q54" s="46"/>
      <c r="R54" s="46"/>
    </row>
    <row r="55" s="1" customFormat="1" spans="1:18">
      <c r="A55" s="22"/>
      <c r="B55" s="22" t="s">
        <v>22</v>
      </c>
      <c r="C55" s="23">
        <v>1.7882</v>
      </c>
      <c r="D55" s="23">
        <v>0.0098</v>
      </c>
      <c r="E55" s="24">
        <v>102.22</v>
      </c>
      <c r="F55" s="24">
        <v>16.18</v>
      </c>
      <c r="G55" s="24">
        <v>221.91</v>
      </c>
      <c r="H55" s="24">
        <f>E55+0.235*F55</f>
        <v>106.0223</v>
      </c>
      <c r="I55" s="35">
        <v>0.16</v>
      </c>
      <c r="J55" s="24">
        <v>258.2</v>
      </c>
      <c r="K55" s="24">
        <v>123.75</v>
      </c>
      <c r="L55" s="24">
        <f t="shared" si="0"/>
        <v>61.875</v>
      </c>
      <c r="M55" s="35">
        <v>0.78</v>
      </c>
      <c r="N55" s="24">
        <v>14.1</v>
      </c>
      <c r="O55" s="27">
        <v>17.6</v>
      </c>
      <c r="P55" s="36">
        <v>1.6</v>
      </c>
      <c r="Q55" s="46"/>
      <c r="R55" s="46"/>
    </row>
    <row r="56" s="2" customFormat="1" ht="5" customHeight="1" spans="1:23">
      <c r="A56" s="28"/>
      <c r="B56" s="28"/>
      <c r="C56" s="29"/>
      <c r="D56" s="29"/>
      <c r="E56" s="29"/>
      <c r="F56" s="29"/>
      <c r="G56" s="29"/>
      <c r="H56" s="29"/>
      <c r="I56" s="29"/>
      <c r="J56" s="38"/>
      <c r="K56" s="39"/>
      <c r="L56" s="39"/>
      <c r="M56" s="39"/>
      <c r="N56" s="39"/>
      <c r="O56" s="38"/>
      <c r="P56" s="40"/>
      <c r="Q56" s="48"/>
      <c r="R56" s="48"/>
      <c r="S56" s="49"/>
      <c r="T56" s="1"/>
      <c r="U56" s="50"/>
      <c r="V56" s="50"/>
      <c r="W56" s="50"/>
    </row>
    <row r="57" s="1" customFormat="1" spans="1:18">
      <c r="A57" s="30" t="s">
        <v>34</v>
      </c>
      <c r="B57" s="30" t="s">
        <v>19</v>
      </c>
      <c r="C57" s="26">
        <v>0.1827</v>
      </c>
      <c r="D57" s="26">
        <v>0.003664435713089</v>
      </c>
      <c r="E57" s="27">
        <v>32.8486089291017</v>
      </c>
      <c r="F57" s="27">
        <v>59.0742356727762</v>
      </c>
      <c r="G57" s="27">
        <v>215.747336191912</v>
      </c>
      <c r="H57" s="27">
        <f>E57+0.235*F57</f>
        <v>46.7310543122041</v>
      </c>
      <c r="I57" s="37">
        <v>1.79837861019558</v>
      </c>
      <c r="J57" s="27">
        <v>163.6</v>
      </c>
      <c r="K57" s="27">
        <v>95</v>
      </c>
      <c r="L57" s="24">
        <f>K57/2</f>
        <v>47.5</v>
      </c>
      <c r="M57" s="37">
        <v>0.720305283206001</v>
      </c>
      <c r="N57" s="27">
        <v>8.71735545036492</v>
      </c>
      <c r="O57" s="27">
        <v>12.1023066935799</v>
      </c>
      <c r="P57" s="36">
        <v>1.4</v>
      </c>
      <c r="Q57" s="46">
        <f>AVERAGE(O57:O60)</f>
        <v>12.4632368481883</v>
      </c>
      <c r="R57" s="46">
        <v>1.8</v>
      </c>
    </row>
    <row r="58" s="1" customFormat="1" spans="1:18">
      <c r="A58" s="30"/>
      <c r="B58" s="30" t="s">
        <v>20</v>
      </c>
      <c r="C58" s="26">
        <v>0.1675</v>
      </c>
      <c r="D58" s="26">
        <v>0.00235294992123326</v>
      </c>
      <c r="E58" s="27">
        <v>41.1640284733529</v>
      </c>
      <c r="F58" s="27">
        <v>78.9150913246744</v>
      </c>
      <c r="G58" s="27">
        <v>313.772438234004</v>
      </c>
      <c r="H58" s="27">
        <f>E58+0.235*F58</f>
        <v>59.7090749346514</v>
      </c>
      <c r="I58" s="37">
        <v>1.91708863907135</v>
      </c>
      <c r="J58" s="27">
        <v>146.3</v>
      </c>
      <c r="K58" s="27">
        <v>80.5</v>
      </c>
      <c r="L58" s="24">
        <f t="shared" si="0"/>
        <v>40.25</v>
      </c>
      <c r="M58" s="37">
        <v>0.67325048527265</v>
      </c>
      <c r="N58" s="27">
        <v>9.73305750626871</v>
      </c>
      <c r="O58" s="27">
        <v>14.4568146910835</v>
      </c>
      <c r="P58" s="36">
        <v>1.6</v>
      </c>
      <c r="Q58" s="51"/>
      <c r="R58" s="51"/>
    </row>
    <row r="59" s="1" customFormat="1" spans="1:18">
      <c r="A59" s="30"/>
      <c r="B59" s="30" t="s">
        <v>21</v>
      </c>
      <c r="C59" s="26">
        <v>0.1874</v>
      </c>
      <c r="D59" s="26">
        <v>0.0022646978012037</v>
      </c>
      <c r="E59" s="27">
        <v>56.5645137524385</v>
      </c>
      <c r="F59" s="27">
        <v>84.8096934099538</v>
      </c>
      <c r="G59" s="27">
        <v>308.199054989921</v>
      </c>
      <c r="H59" s="27">
        <f>E59+0.235*F59</f>
        <v>76.4947917037776</v>
      </c>
      <c r="I59" s="37">
        <v>1.4993445144978</v>
      </c>
      <c r="J59" s="27">
        <v>149.6</v>
      </c>
      <c r="K59" s="27">
        <v>78.1</v>
      </c>
      <c r="L59" s="24">
        <f t="shared" si="0"/>
        <v>39.05</v>
      </c>
      <c r="M59" s="37">
        <v>0.669078307350878</v>
      </c>
      <c r="N59" s="27">
        <v>8.84499762028316</v>
      </c>
      <c r="O59" s="27">
        <v>13.2196747721559</v>
      </c>
      <c r="P59" s="36">
        <v>1.4</v>
      </c>
      <c r="Q59" s="51"/>
      <c r="R59" s="51"/>
    </row>
    <row r="60" s="1" customFormat="1" spans="1:18">
      <c r="A60" s="30"/>
      <c r="B60" s="30" t="s">
        <v>22</v>
      </c>
      <c r="C60" s="26">
        <v>0.1702</v>
      </c>
      <c r="D60" s="26">
        <v>0.00576075366244107</v>
      </c>
      <c r="E60" s="27">
        <v>22.243589718302</v>
      </c>
      <c r="F60" s="27">
        <v>39.971113318692</v>
      </c>
      <c r="G60" s="27">
        <v>133.897729865567</v>
      </c>
      <c r="H60" s="27">
        <f>E60+0.235*F60</f>
        <v>31.6368013481946</v>
      </c>
      <c r="I60" s="37">
        <v>1.7969722434596</v>
      </c>
      <c r="J60" s="27">
        <v>197.9</v>
      </c>
      <c r="K60" s="27">
        <v>108.3</v>
      </c>
      <c r="L60" s="24">
        <f t="shared" si="0"/>
        <v>54.15</v>
      </c>
      <c r="M60" s="37">
        <v>0.7578378681141</v>
      </c>
      <c r="N60" s="27">
        <v>7.63457329569936</v>
      </c>
      <c r="O60" s="27">
        <v>10.0741512359341</v>
      </c>
      <c r="P60" s="36">
        <v>1.2</v>
      </c>
      <c r="Q60" s="51"/>
      <c r="R60" s="51"/>
    </row>
    <row r="61" s="2" customFormat="1" ht="5" customHeight="1" spans="1:23">
      <c r="A61" s="28"/>
      <c r="B61" s="28"/>
      <c r="C61" s="29"/>
      <c r="D61" s="29"/>
      <c r="E61" s="29"/>
      <c r="F61" s="29"/>
      <c r="G61" s="29"/>
      <c r="H61" s="29"/>
      <c r="I61" s="29"/>
      <c r="J61" s="38"/>
      <c r="K61" s="39"/>
      <c r="L61" s="39"/>
      <c r="M61" s="39"/>
      <c r="N61" s="39"/>
      <c r="O61" s="38"/>
      <c r="P61" s="40"/>
      <c r="Q61" s="48"/>
      <c r="R61" s="48"/>
      <c r="S61" s="49"/>
      <c r="T61" s="1"/>
      <c r="U61" s="50"/>
      <c r="V61" s="50"/>
      <c r="W61" s="50"/>
    </row>
    <row r="62" s="1" customFormat="1" spans="1:18">
      <c r="A62" s="22" t="s">
        <v>35</v>
      </c>
      <c r="B62" s="30" t="s">
        <v>19</v>
      </c>
      <c r="C62" s="26">
        <v>0.3114</v>
      </c>
      <c r="D62" s="26">
        <v>0.00204021519263274</v>
      </c>
      <c r="E62" s="27">
        <v>70.2596435344747</v>
      </c>
      <c r="F62" s="27">
        <v>51.6162848572872</v>
      </c>
      <c r="G62" s="27">
        <v>207.9900298414</v>
      </c>
      <c r="H62" s="27">
        <f>E62+0.235*F62</f>
        <v>82.3894704759372</v>
      </c>
      <c r="I62" s="37">
        <v>0.734650537074819</v>
      </c>
      <c r="J62" s="27">
        <v>153</v>
      </c>
      <c r="K62" s="27">
        <v>73.3</v>
      </c>
      <c r="L62" s="24">
        <f>K62/2</f>
        <v>36.65</v>
      </c>
      <c r="M62" s="37">
        <v>0.658508092080773</v>
      </c>
      <c r="N62" s="27">
        <v>15.1678106513996</v>
      </c>
      <c r="O62" s="27">
        <v>23.0335979675996</v>
      </c>
      <c r="P62" s="36">
        <v>2.6</v>
      </c>
      <c r="Q62" s="46">
        <f>AVERAGE(O62:O64)</f>
        <v>27.4079423823427</v>
      </c>
      <c r="R62" s="46">
        <v>3.6</v>
      </c>
    </row>
    <row r="63" s="1" customFormat="1" spans="1:18">
      <c r="A63" s="22"/>
      <c r="B63" s="30" t="s">
        <v>20</v>
      </c>
      <c r="C63" s="26">
        <v>0.1375</v>
      </c>
      <c r="D63" s="26">
        <v>0.00176503259477767</v>
      </c>
      <c r="E63" s="27">
        <v>23.867843740964</v>
      </c>
      <c r="F63" s="27">
        <v>60.9508031488575</v>
      </c>
      <c r="G63" s="27">
        <v>184.995579803118</v>
      </c>
      <c r="H63" s="27">
        <f>E63+0.235*F63</f>
        <v>38.1912824809455</v>
      </c>
      <c r="I63" s="37">
        <v>2.55367865695588</v>
      </c>
      <c r="J63" s="27">
        <v>158.9</v>
      </c>
      <c r="K63" s="27">
        <v>66.9</v>
      </c>
      <c r="L63" s="24">
        <f t="shared" si="0"/>
        <v>33.45</v>
      </c>
      <c r="M63" s="37">
        <v>0.623649020556208</v>
      </c>
      <c r="N63" s="27">
        <v>16.6526761045355</v>
      </c>
      <c r="O63" s="27">
        <v>26.7019999320829</v>
      </c>
      <c r="P63" s="36">
        <v>3</v>
      </c>
      <c r="Q63" s="46"/>
      <c r="R63" s="46"/>
    </row>
    <row r="64" s="1" customFormat="1" spans="1:18">
      <c r="A64" s="22"/>
      <c r="B64" s="30" t="s">
        <v>21</v>
      </c>
      <c r="C64" s="26">
        <v>0.196</v>
      </c>
      <c r="D64" s="26">
        <v>0.00195447776614124</v>
      </c>
      <c r="E64" s="27">
        <v>26.8580968155645</v>
      </c>
      <c r="F64" s="27">
        <v>50.6228535274529</v>
      </c>
      <c r="G64" s="27">
        <v>213.122388861994</v>
      </c>
      <c r="H64" s="27">
        <f>E64+0.235*F64</f>
        <v>38.7544673945159</v>
      </c>
      <c r="I64" s="37">
        <v>1.88482653387847</v>
      </c>
      <c r="J64" s="27">
        <v>144.2</v>
      </c>
      <c r="K64" s="27">
        <v>73.9</v>
      </c>
      <c r="L64" s="24">
        <f t="shared" si="0"/>
        <v>36.95</v>
      </c>
      <c r="M64" s="37">
        <v>0.649501756157453</v>
      </c>
      <c r="N64" s="27">
        <v>21.1011619505969</v>
      </c>
      <c r="O64" s="27">
        <v>32.4882292473456</v>
      </c>
      <c r="P64" s="36">
        <v>3.6</v>
      </c>
      <c r="Q64" s="46"/>
      <c r="R64" s="46"/>
    </row>
    <row r="65" s="1" customFormat="1" spans="1:18">
      <c r="A65" s="25"/>
      <c r="B65" s="30" t="s">
        <v>22</v>
      </c>
      <c r="C65" s="26">
        <v>0.1903</v>
      </c>
      <c r="D65" s="26">
        <v>0.00211132171506374</v>
      </c>
      <c r="E65" s="27">
        <v>18.9127627424533</v>
      </c>
      <c r="F65" s="27">
        <v>36.1644605439514</v>
      </c>
      <c r="G65" s="27">
        <v>205.61329352146</v>
      </c>
      <c r="H65" s="27">
        <f>E65+0.235*F65</f>
        <v>27.4114109702819</v>
      </c>
      <c r="I65" s="37">
        <v>1.91217227416348</v>
      </c>
      <c r="J65" s="27">
        <v>159.2</v>
      </c>
      <c r="K65" s="27">
        <v>73.1</v>
      </c>
      <c r="L65" s="24">
        <f t="shared" si="0"/>
        <v>36.55</v>
      </c>
      <c r="M65" s="37">
        <v>0.65304712622676</v>
      </c>
      <c r="N65" s="27">
        <v>26.7376315487257</v>
      </c>
      <c r="O65" s="41">
        <v>40.942882182505</v>
      </c>
      <c r="P65" s="42">
        <v>4.6</v>
      </c>
      <c r="Q65" s="51"/>
      <c r="R65" s="51"/>
    </row>
    <row r="66" s="2" customFormat="1" ht="5" customHeight="1" spans="1:23">
      <c r="A66" s="28"/>
      <c r="B66" s="28"/>
      <c r="C66" s="29"/>
      <c r="D66" s="29"/>
      <c r="E66" s="29"/>
      <c r="F66" s="29"/>
      <c r="G66" s="29"/>
      <c r="H66" s="29"/>
      <c r="I66" s="29"/>
      <c r="J66" s="38"/>
      <c r="K66" s="39"/>
      <c r="L66" s="39"/>
      <c r="M66" s="39"/>
      <c r="N66" s="39"/>
      <c r="O66" s="38"/>
      <c r="P66" s="40"/>
      <c r="Q66" s="48"/>
      <c r="R66" s="48"/>
      <c r="S66" s="49"/>
      <c r="T66" s="1"/>
      <c r="U66" s="50"/>
      <c r="V66" s="50"/>
      <c r="W66" s="50"/>
    </row>
    <row r="67" s="1" customFormat="1" spans="1:18">
      <c r="A67" s="22" t="s">
        <v>36</v>
      </c>
      <c r="B67" s="22" t="s">
        <v>19</v>
      </c>
      <c r="C67" s="23">
        <v>1.6373</v>
      </c>
      <c r="D67" s="23">
        <v>0.00527511697885407</v>
      </c>
      <c r="E67" s="24">
        <v>119.147407015681</v>
      </c>
      <c r="F67" s="24">
        <v>18.8645678460601</v>
      </c>
      <c r="G67" s="24">
        <v>207.354572682059</v>
      </c>
      <c r="H67" s="24">
        <f>E67+0.235*F67</f>
        <v>123.580580459505</v>
      </c>
      <c r="I67" s="35">
        <v>0.158329654992638</v>
      </c>
      <c r="J67" s="24">
        <v>213.4</v>
      </c>
      <c r="K67" s="24">
        <v>99.8</v>
      </c>
      <c r="L67" s="24">
        <f>K67/2</f>
        <v>49.9</v>
      </c>
      <c r="M67" s="35">
        <v>0.753998250920645</v>
      </c>
      <c r="N67" s="24">
        <v>20.5742570496629</v>
      </c>
      <c r="O67" s="27">
        <v>27.2868763615053</v>
      </c>
      <c r="P67" s="36">
        <v>3</v>
      </c>
      <c r="Q67" s="46">
        <f>AVERAGE(O67:O70)</f>
        <v>28.6902576859485</v>
      </c>
      <c r="R67" s="46">
        <v>3</v>
      </c>
    </row>
    <row r="68" s="1" customFormat="1" spans="1:18">
      <c r="A68" s="22"/>
      <c r="B68" s="22" t="s">
        <v>20</v>
      </c>
      <c r="C68" s="23">
        <v>2.0907</v>
      </c>
      <c r="D68" s="23">
        <v>0.00597004673837128</v>
      </c>
      <c r="E68" s="24">
        <v>108.702921628604</v>
      </c>
      <c r="F68" s="24">
        <v>17.5096852111828</v>
      </c>
      <c r="G68" s="24">
        <v>164.472348643964</v>
      </c>
      <c r="H68" s="24">
        <f>E68+0.235*F68</f>
        <v>112.817697653232</v>
      </c>
      <c r="I68" s="35">
        <v>0.161078331187884</v>
      </c>
      <c r="J68" s="24">
        <v>218.6</v>
      </c>
      <c r="K68" s="24">
        <v>104.9</v>
      </c>
      <c r="L68" s="24">
        <f t="shared" si="0"/>
        <v>52.45</v>
      </c>
      <c r="M68" s="35">
        <v>0.764781834402836</v>
      </c>
      <c r="N68" s="24">
        <v>25.4237991038794</v>
      </c>
      <c r="O68" s="27">
        <v>33.2432047418216</v>
      </c>
      <c r="P68" s="36">
        <v>3.6</v>
      </c>
      <c r="Q68" s="46"/>
      <c r="R68" s="46"/>
    </row>
    <row r="69" s="1" customFormat="1" spans="1:18">
      <c r="A69" s="22"/>
      <c r="B69" s="22" t="s">
        <v>21</v>
      </c>
      <c r="C69" s="23">
        <v>1.9395</v>
      </c>
      <c r="D69" s="23">
        <v>0.0074890615847426</v>
      </c>
      <c r="E69" s="24">
        <v>96.1439521948868</v>
      </c>
      <c r="F69" s="24">
        <v>17.7254579943194</v>
      </c>
      <c r="G69" s="24">
        <v>176.496005781182</v>
      </c>
      <c r="H69" s="24">
        <f>E69+0.235*F69</f>
        <v>100.309434823552</v>
      </c>
      <c r="I69" s="35">
        <v>0.184363733647951</v>
      </c>
      <c r="J69" s="24">
        <v>209.9</v>
      </c>
      <c r="K69" s="24">
        <v>119.9</v>
      </c>
      <c r="L69" s="24">
        <f t="shared" ref="L69:L70" si="1">K69/2</f>
        <v>59.95</v>
      </c>
      <c r="M69" s="35">
        <v>0.786483782148311</v>
      </c>
      <c r="N69" s="24">
        <v>21.1462974971091</v>
      </c>
      <c r="O69" s="27">
        <v>26.8871373791677</v>
      </c>
      <c r="P69" s="36">
        <v>3</v>
      </c>
      <c r="Q69" s="46"/>
      <c r="R69" s="46"/>
    </row>
    <row r="70" s="1" customFormat="1" spans="1:18">
      <c r="A70" s="22"/>
      <c r="B70" s="22" t="s">
        <v>22</v>
      </c>
      <c r="C70" s="23">
        <v>3.3545</v>
      </c>
      <c r="D70" s="23">
        <v>0.00854441325264153</v>
      </c>
      <c r="E70" s="24">
        <v>143.480580622552</v>
      </c>
      <c r="F70" s="24">
        <v>20.5714663355625</v>
      </c>
      <c r="G70" s="24">
        <v>238.343401811387</v>
      </c>
      <c r="H70" s="24">
        <f>E70+0.235*F70</f>
        <v>148.314875211409</v>
      </c>
      <c r="I70" s="35">
        <v>0.143374568504702</v>
      </c>
      <c r="J70" s="24">
        <v>237.1</v>
      </c>
      <c r="K70" s="24">
        <v>120.5</v>
      </c>
      <c r="L70" s="24">
        <f t="shared" si="1"/>
        <v>60.25</v>
      </c>
      <c r="M70" s="35">
        <v>0.792999460074581</v>
      </c>
      <c r="N70" s="24">
        <v>21.683628359591</v>
      </c>
      <c r="O70" s="27">
        <v>27.3438122612992</v>
      </c>
      <c r="P70" s="36">
        <v>3</v>
      </c>
      <c r="Q70" s="46"/>
      <c r="R70" s="46"/>
    </row>
    <row r="71" s="2" customFormat="1" ht="5" customHeight="1" spans="1:23">
      <c r="A71" s="52"/>
      <c r="B71" s="52"/>
      <c r="C71" s="53"/>
      <c r="D71" s="53"/>
      <c r="E71" s="53"/>
      <c r="F71" s="53"/>
      <c r="G71" s="53"/>
      <c r="H71" s="53"/>
      <c r="I71" s="53"/>
      <c r="J71" s="55"/>
      <c r="K71" s="56"/>
      <c r="L71" s="56"/>
      <c r="M71" s="56"/>
      <c r="N71" s="56"/>
      <c r="O71" s="55"/>
      <c r="P71" s="55"/>
      <c r="Q71" s="57"/>
      <c r="R71" s="57"/>
      <c r="S71" s="49"/>
      <c r="T71" s="49"/>
      <c r="U71" s="50"/>
      <c r="V71" s="50"/>
      <c r="W71" s="50"/>
    </row>
    <row r="72" ht="8" customHeight="1" spans="1:1">
      <c r="A72" s="2"/>
    </row>
    <row r="73" ht="53" customHeight="1" spans="1:18">
      <c r="A73" s="54" t="s">
        <v>37</v>
      </c>
      <c r="B73" s="54"/>
      <c r="C73" s="54"/>
      <c r="D73" s="54"/>
      <c r="E73" s="54"/>
      <c r="F73" s="54"/>
      <c r="G73" s="54"/>
      <c r="H73" s="54"/>
      <c r="I73" s="54"/>
      <c r="J73" s="54"/>
      <c r="K73" s="54"/>
      <c r="L73" s="54"/>
      <c r="M73" s="54"/>
      <c r="N73" s="54"/>
      <c r="O73" s="54"/>
      <c r="P73" s="54"/>
      <c r="Q73" s="54"/>
      <c r="R73" s="54"/>
    </row>
  </sheetData>
  <mergeCells count="19">
    <mergeCell ref="A73:R73"/>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s>
  <pageMargins left="0.75" right="0.75" top="1" bottom="1" header="0.5" footer="0.5"/>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Company>UCL</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Yuntao TIAN</dc:creator>
  <cp:lastModifiedBy>kaicao</cp:lastModifiedBy>
  <dcterms:created xsi:type="dcterms:W3CDTF">2015-06-18T14:23:00Z</dcterms:created>
  <cp:lastPrinted>2020-08-01T13:24:00Z</cp:lastPrinted>
  <dcterms:modified xsi:type="dcterms:W3CDTF">2020-10-07T13:33:36Z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